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13_ncr:1_{DC263F64-7517-48C4-AEB2-4BE3595651FC}"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lantilla publicacion" sheetId="25" state="hidden" r:id="rId10"/>
    <sheet name="PAI 2025 Consolidado" sheetId="26"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Direccionamiento'!$A$8:$N$30</definedName>
    <definedName name="_xlnm._FilterDatabase" localSheetId="4" hidden="1">'Dimensión 3-Gestión con Valor'!$A$9:$N$374</definedName>
    <definedName name="_xlnm._FilterDatabase" localSheetId="5" hidden="1">'Dimensión 4 - Evaluación de res'!$A$9:$N$14</definedName>
    <definedName name="_xlnm._FilterDatabase" localSheetId="6" hidden="1">'Dimensión 5 - Información y com'!$A$9:$N$29</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10" hidden="1">'PAI 2025 Consolidado'!$A$5:$XFC$507</definedName>
    <definedName name="_xlnm._FilterDatabase" localSheetId="12" hidden="1">'PAI 2025 GPS rempl2)'!$A$3:$X$3</definedName>
    <definedName name="_xlnm._FilterDatabase" localSheetId="13" hidden="1">'Plan de acci�n consolidado 2025'!$A$2:$V$504</definedName>
    <definedName name="_xlnm._FilterDatabase" localSheetId="9" hidden="1">'Plantilla publicacion'!$A$2:$AA$2</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0">[6]LISTAS!$I$4:$I$38</definedName>
    <definedName name="area" localSheetId="12">[6]LISTAS!$I$4:$I$38</definedName>
    <definedName name="area" localSheetId="9">[6]LISTAS!$I$4:$I$38</definedName>
    <definedName name="area">[7]LISTAS!$I$4:$I$38</definedName>
    <definedName name="_xlnm.Print_Area" localSheetId="4">'Dimensión 3-Gestión con Valor'!$B$1:$N$373</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10">[25]LISTAS!$H$16:$H$26</definedName>
    <definedName name="financiamiento" localSheetId="12">[25]LISTAS!$H$16:$H$26</definedName>
    <definedName name="financiamiento" localSheetId="9">[25]LISTAS!$H$16:$H$26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10">[6]LISTAS!$AL$3:$AL$39</definedName>
    <definedName name="planes" localSheetId="12">[6]LISTAS!$AL$3:$AL$39</definedName>
    <definedName name="planes" localSheetId="9">[6]LISTAS!$AL$3:$AL$39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0">[6]LISTAS!$AK$3:$AK$22</definedName>
    <definedName name="politicas" localSheetId="12">[6]LISTAS!$AK$3:$AK$22</definedName>
    <definedName name="politicas" localSheetId="9">[6]LISTAS!$AK$3:$AK$22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4" i="21" l="1"/>
  <c r="A504" i="28"/>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464" i="28"/>
  <c r="A463" i="28"/>
  <c r="A462" i="28"/>
  <c r="A461" i="28"/>
  <c r="A460" i="28"/>
  <c r="A459" i="28"/>
  <c r="A458" i="28"/>
  <c r="A457" i="28"/>
  <c r="A456" i="28"/>
  <c r="A455" i="28"/>
  <c r="A454" i="28"/>
  <c r="A453" i="28"/>
  <c r="A452" i="28"/>
  <c r="A451" i="28"/>
  <c r="A450" i="28"/>
  <c r="A449" i="28"/>
  <c r="A448" i="28"/>
  <c r="A447" i="28"/>
  <c r="A446" i="28"/>
  <c r="A445"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C279" i="21" l="1"/>
  <c r="Q289" i="21"/>
  <c r="G291" i="21"/>
  <c r="R292" i="21"/>
  <c r="H294" i="21"/>
  <c r="N296" i="21"/>
  <c r="D298" i="21"/>
  <c r="T298" i="21"/>
  <c r="J300" i="21"/>
  <c r="U301" i="21"/>
  <c r="K303" i="21"/>
  <c r="V304" i="21"/>
  <c r="L306" i="21"/>
  <c r="R308" i="21"/>
  <c r="H310" i="21"/>
  <c r="S311" i="21"/>
  <c r="I313" i="21"/>
  <c r="D314" i="21"/>
  <c r="T314" i="21"/>
  <c r="O315" i="21"/>
  <c r="J316" i="21"/>
  <c r="E317" i="21"/>
  <c r="U317" i="21"/>
  <c r="P318" i="21"/>
  <c r="K319" i="21"/>
  <c r="F320" i="21"/>
  <c r="V320" i="21"/>
  <c r="Q321" i="21"/>
  <c r="L322" i="21"/>
  <c r="G323" i="21"/>
  <c r="B324" i="21"/>
  <c r="R324" i="21"/>
  <c r="M325" i="21"/>
  <c r="H326" i="21"/>
  <c r="C327" i="21"/>
  <c r="S327" i="21"/>
  <c r="N328" i="21"/>
  <c r="I329" i="21"/>
  <c r="D330" i="21"/>
  <c r="T330" i="21"/>
  <c r="O331" i="21"/>
  <c r="J332" i="21"/>
  <c r="E333" i="21"/>
  <c r="U333" i="21"/>
  <c r="P334" i="21"/>
  <c r="K335" i="21"/>
  <c r="F336" i="21"/>
  <c r="V336" i="21"/>
  <c r="Q337" i="21"/>
  <c r="L338" i="21"/>
  <c r="G339" i="21"/>
  <c r="B340" i="21"/>
  <c r="R340" i="21"/>
  <c r="M341" i="21"/>
  <c r="H342" i="21"/>
  <c r="C343" i="21"/>
  <c r="S343" i="21"/>
  <c r="N344" i="21"/>
  <c r="I345" i="21"/>
  <c r="D346" i="21"/>
  <c r="T346" i="21"/>
  <c r="O347" i="21"/>
  <c r="J348" i="21"/>
  <c r="E349" i="21"/>
  <c r="U349" i="21"/>
  <c r="P350" i="21"/>
  <c r="K351" i="21"/>
  <c r="F352" i="21"/>
  <c r="V352" i="21"/>
  <c r="Q353" i="21"/>
  <c r="L354" i="21"/>
  <c r="G355" i="21"/>
  <c r="B356" i="21"/>
  <c r="R356" i="21"/>
  <c r="M357" i="21"/>
  <c r="H358" i="21"/>
  <c r="C359" i="21"/>
  <c r="S359" i="21"/>
  <c r="N360" i="21"/>
  <c r="I361" i="21"/>
  <c r="D362" i="21"/>
  <c r="T362" i="21"/>
  <c r="O363" i="21"/>
  <c r="J364" i="21"/>
  <c r="E365" i="21"/>
  <c r="U365" i="21"/>
  <c r="P366" i="21"/>
  <c r="K367" i="21"/>
  <c r="F368" i="21"/>
  <c r="V368" i="21"/>
  <c r="Q369" i="21"/>
  <c r="L370" i="21"/>
  <c r="G371" i="21"/>
  <c r="B372" i="21"/>
  <c r="R372" i="21"/>
  <c r="M373" i="21"/>
  <c r="G374" i="21"/>
  <c r="O374" i="21"/>
  <c r="T374" i="21"/>
  <c r="C375" i="21"/>
  <c r="G375" i="21"/>
  <c r="K375" i="21"/>
  <c r="O375" i="21"/>
  <c r="S375" i="21"/>
  <c r="B376" i="21"/>
  <c r="F376" i="21"/>
  <c r="J376" i="21"/>
  <c r="N376" i="21"/>
  <c r="R376" i="21"/>
  <c r="V376" i="21"/>
  <c r="E377" i="21"/>
  <c r="I377" i="21"/>
  <c r="M377" i="21"/>
  <c r="Q377" i="21"/>
  <c r="U377" i="21"/>
  <c r="D378" i="21"/>
  <c r="H378" i="21"/>
  <c r="L378" i="21"/>
  <c r="P378" i="21"/>
  <c r="T378" i="21"/>
  <c r="C379" i="21"/>
  <c r="G379" i="21"/>
  <c r="K379" i="21"/>
  <c r="O379" i="21"/>
  <c r="S379" i="21"/>
  <c r="B380" i="21"/>
  <c r="F380" i="21"/>
  <c r="J380" i="21"/>
  <c r="N380" i="21"/>
  <c r="R380" i="21"/>
  <c r="V380" i="21"/>
  <c r="E381" i="21"/>
  <c r="I381" i="21"/>
  <c r="M381" i="21"/>
  <c r="Q381" i="21"/>
  <c r="U381" i="21"/>
  <c r="D382" i="21"/>
  <c r="H382" i="21"/>
  <c r="L382" i="21"/>
  <c r="P382" i="21"/>
  <c r="T382" i="21"/>
  <c r="C383" i="21"/>
  <c r="G383" i="21"/>
  <c r="K383" i="21"/>
  <c r="O383" i="21"/>
  <c r="S383" i="21"/>
  <c r="B384" i="21"/>
  <c r="F384" i="21"/>
  <c r="J384" i="21"/>
  <c r="N384" i="21"/>
  <c r="R384" i="21"/>
  <c r="V384" i="21"/>
  <c r="E385" i="21"/>
  <c r="I385" i="21"/>
  <c r="M385" i="21"/>
  <c r="Q385" i="21"/>
  <c r="U385" i="21"/>
  <c r="D386" i="21"/>
  <c r="H386" i="21"/>
  <c r="L386" i="21"/>
  <c r="P386" i="21"/>
  <c r="T386" i="21"/>
  <c r="C387" i="21"/>
  <c r="G387" i="21"/>
  <c r="K387" i="21"/>
  <c r="O387" i="21"/>
  <c r="S387" i="21"/>
  <c r="B388" i="21"/>
  <c r="F388" i="21"/>
  <c r="J388" i="21"/>
  <c r="N388" i="21"/>
  <c r="R388" i="21"/>
  <c r="V388" i="21"/>
  <c r="E389" i="21"/>
  <c r="I389" i="21"/>
  <c r="M389" i="21"/>
  <c r="Q389" i="21"/>
  <c r="U389" i="21"/>
  <c r="D390" i="21"/>
  <c r="H390" i="21"/>
  <c r="L390" i="21"/>
  <c r="P390" i="21"/>
  <c r="T390" i="21"/>
  <c r="C391" i="21"/>
  <c r="G391" i="21"/>
  <c r="K391" i="21"/>
  <c r="O391" i="21"/>
  <c r="B392" i="21"/>
  <c r="F392" i="21"/>
  <c r="J392" i="21"/>
  <c r="N392" i="21"/>
  <c r="R392" i="21"/>
  <c r="V392" i="21"/>
  <c r="E393" i="21"/>
  <c r="I393" i="21"/>
  <c r="M393" i="21"/>
  <c r="Q393" i="21"/>
  <c r="U393" i="21"/>
  <c r="D394" i="21"/>
  <c r="H394" i="21"/>
  <c r="L394" i="21"/>
  <c r="P394" i="21"/>
  <c r="T394" i="21"/>
  <c r="C395" i="21"/>
  <c r="G395" i="21"/>
  <c r="K395" i="21"/>
  <c r="O395" i="21"/>
  <c r="B396" i="21"/>
  <c r="J396" i="21"/>
  <c r="N396" i="21"/>
  <c r="V396" i="21"/>
  <c r="I397" i="21"/>
  <c r="Q397" i="21"/>
  <c r="D398" i="21"/>
  <c r="L398" i="21"/>
  <c r="T398" i="21"/>
  <c r="G399" i="21"/>
  <c r="O399" i="21"/>
  <c r="B400" i="21"/>
  <c r="J400" i="21"/>
  <c r="R400" i="21"/>
  <c r="E401" i="21"/>
  <c r="M401" i="21"/>
  <c r="U401" i="21"/>
  <c r="H402" i="21"/>
  <c r="P402" i="21"/>
  <c r="C403" i="21"/>
  <c r="K403" i="21"/>
  <c r="S403" i="21"/>
  <c r="F404" i="21"/>
  <c r="N404" i="21"/>
  <c r="V404" i="21"/>
  <c r="I405" i="21"/>
  <c r="M405" i="21"/>
  <c r="U405" i="21"/>
  <c r="H406" i="21"/>
  <c r="P406" i="21"/>
  <c r="C407" i="21"/>
  <c r="K407" i="21"/>
  <c r="S407" i="21"/>
  <c r="F408" i="21"/>
  <c r="N408" i="21"/>
  <c r="V408" i="21"/>
  <c r="I409" i="21"/>
  <c r="Q409" i="21"/>
  <c r="D410" i="21"/>
  <c r="L410" i="21"/>
  <c r="T410" i="21"/>
  <c r="G411" i="21"/>
  <c r="O411" i="21"/>
  <c r="B412" i="21"/>
  <c r="J412" i="21"/>
  <c r="R412" i="21"/>
  <c r="E413" i="21"/>
  <c r="M413" i="21"/>
  <c r="U413" i="21"/>
  <c r="H414" i="21"/>
  <c r="P414" i="21"/>
  <c r="C415" i="21"/>
  <c r="K415" i="21"/>
  <c r="S415" i="21"/>
  <c r="F416" i="21"/>
  <c r="N416" i="21"/>
  <c r="V416" i="21"/>
  <c r="I417" i="21"/>
  <c r="Q417" i="21"/>
  <c r="D418" i="21"/>
  <c r="L418" i="21"/>
  <c r="T418" i="21"/>
  <c r="G419" i="21"/>
  <c r="O419" i="21"/>
  <c r="B420" i="21"/>
  <c r="J420" i="21"/>
  <c r="R420" i="21"/>
  <c r="E421" i="21"/>
  <c r="M421" i="21"/>
  <c r="U421" i="21"/>
  <c r="H422" i="21"/>
  <c r="P422" i="21"/>
  <c r="C423" i="21"/>
  <c r="K423" i="21"/>
  <c r="S423" i="21"/>
  <c r="F424" i="21"/>
  <c r="N424" i="21"/>
  <c r="V424" i="21"/>
  <c r="I425" i="21"/>
  <c r="U425" i="21"/>
  <c r="H426" i="21"/>
  <c r="P426" i="21"/>
  <c r="C427" i="21"/>
  <c r="K427" i="21"/>
  <c r="S427" i="21"/>
  <c r="F428" i="21"/>
  <c r="N428" i="21"/>
  <c r="V428" i="21"/>
  <c r="I429" i="21"/>
  <c r="Q429" i="21"/>
  <c r="D430" i="21"/>
  <c r="L430" i="21"/>
  <c r="T430" i="21"/>
  <c r="G431" i="21"/>
  <c r="O431" i="21"/>
  <c r="B432" i="21"/>
  <c r="J432" i="21"/>
  <c r="R432" i="21"/>
  <c r="E433" i="21"/>
  <c r="M433" i="21"/>
  <c r="U433" i="21"/>
  <c r="H434" i="21"/>
  <c r="P434" i="21"/>
  <c r="C435" i="21"/>
  <c r="K435" i="21"/>
  <c r="B436" i="21"/>
  <c r="F436" i="21"/>
  <c r="N436" i="21"/>
  <c r="V436" i="21"/>
  <c r="I437" i="21"/>
  <c r="Q437" i="21"/>
  <c r="D438" i="21"/>
  <c r="L438" i="21"/>
  <c r="T438" i="21"/>
  <c r="K439" i="21"/>
  <c r="S439" i="21"/>
  <c r="F440" i="21"/>
  <c r="N440" i="21"/>
  <c r="V440" i="21"/>
  <c r="I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H446" i="21"/>
  <c r="L446" i="21"/>
  <c r="T446" i="21"/>
  <c r="K447" i="21"/>
  <c r="S447" i="21"/>
  <c r="F448" i="21"/>
  <c r="N448" i="21"/>
  <c r="V448" i="21"/>
  <c r="I449" i="21"/>
  <c r="Q449" i="21"/>
  <c r="D450" i="21"/>
  <c r="L450" i="21"/>
  <c r="T450" i="21"/>
  <c r="G451" i="21"/>
  <c r="O451" i="21"/>
  <c r="B452" i="21"/>
  <c r="J452" i="21"/>
  <c r="R452" i="21"/>
  <c r="E453" i="21"/>
  <c r="M453" i="21"/>
  <c r="U453" i="21"/>
  <c r="H454" i="21"/>
  <c r="P454" i="21"/>
  <c r="C455" i="21"/>
  <c r="K455" i="21"/>
  <c r="S455" i="21"/>
  <c r="F456" i="21"/>
  <c r="N456" i="21"/>
  <c r="V456" i="21"/>
  <c r="I457" i="21"/>
  <c r="Q457" i="21"/>
  <c r="D458" i="21"/>
  <c r="L458" i="21"/>
  <c r="T458" i="21"/>
  <c r="G459" i="21"/>
  <c r="O459" i="21"/>
  <c r="B460" i="21"/>
  <c r="J460" i="21"/>
  <c r="R460" i="21"/>
  <c r="E461" i="21"/>
  <c r="Q461" i="21"/>
  <c r="D462" i="21"/>
  <c r="H462" i="21"/>
  <c r="P462" i="21"/>
  <c r="C463" i="21"/>
  <c r="K463" i="21"/>
  <c r="S463" i="21"/>
  <c r="F464" i="21"/>
  <c r="N464" i="21"/>
  <c r="V464" i="21"/>
  <c r="I465" i="21"/>
  <c r="Q465" i="21"/>
  <c r="D466" i="21"/>
  <c r="L466" i="21"/>
  <c r="T466" i="21"/>
  <c r="G467" i="21"/>
  <c r="O467" i="21"/>
  <c r="B468" i="21"/>
  <c r="J468" i="21"/>
  <c r="R468" i="21"/>
  <c r="E469" i="21"/>
  <c r="M469" i="21"/>
  <c r="U469" i="21"/>
  <c r="H470" i="21"/>
  <c r="P470" i="21"/>
  <c r="C471" i="21"/>
  <c r="K471" i="21"/>
  <c r="S471" i="21"/>
  <c r="F472" i="21"/>
  <c r="N472" i="21"/>
  <c r="V472" i="21"/>
  <c r="I473" i="21"/>
  <c r="Q473" i="21"/>
  <c r="D474" i="21"/>
  <c r="L474" i="21"/>
  <c r="T474" i="21"/>
  <c r="G475" i="21"/>
  <c r="O475" i="21"/>
  <c r="B476" i="21"/>
  <c r="J476" i="21"/>
  <c r="R476" i="21"/>
  <c r="E477" i="21"/>
  <c r="M477" i="21"/>
  <c r="U477" i="21"/>
  <c r="H478" i="21"/>
  <c r="P478" i="21"/>
  <c r="C479" i="21"/>
  <c r="K479" i="21"/>
  <c r="S479" i="21"/>
  <c r="F480" i="21"/>
  <c r="N480" i="21"/>
  <c r="V480" i="21"/>
  <c r="S391" i="21"/>
  <c r="S395" i="21"/>
  <c r="F396" i="21"/>
  <c r="R396" i="21"/>
  <c r="E397" i="21"/>
  <c r="M397" i="21"/>
  <c r="U397" i="21"/>
  <c r="H398" i="21"/>
  <c r="P398" i="21"/>
  <c r="C399" i="21"/>
  <c r="K399" i="21"/>
  <c r="S399" i="21"/>
  <c r="F400" i="21"/>
  <c r="N400" i="21"/>
  <c r="V400" i="21"/>
  <c r="I401" i="21"/>
  <c r="Q401" i="21"/>
  <c r="D402" i="21"/>
  <c r="L402" i="21"/>
  <c r="T402" i="21"/>
  <c r="G403" i="21"/>
  <c r="O403" i="21"/>
  <c r="B404" i="21"/>
  <c r="J404" i="21"/>
  <c r="R404" i="21"/>
  <c r="E405" i="21"/>
  <c r="Q405" i="21"/>
  <c r="D406" i="21"/>
  <c r="L406" i="21"/>
  <c r="T406" i="21"/>
  <c r="G407" i="21"/>
  <c r="O407" i="21"/>
  <c r="B408" i="21"/>
  <c r="J408" i="21"/>
  <c r="R408" i="21"/>
  <c r="E409" i="21"/>
  <c r="M409" i="21"/>
  <c r="U409" i="21"/>
  <c r="H410" i="21"/>
  <c r="P410" i="21"/>
  <c r="C411" i="21"/>
  <c r="K411" i="21"/>
  <c r="S411" i="21"/>
  <c r="F412" i="21"/>
  <c r="N412" i="21"/>
  <c r="V412" i="21"/>
  <c r="I413" i="21"/>
  <c r="Q413" i="21"/>
  <c r="D414" i="21"/>
  <c r="L414" i="21"/>
  <c r="T414" i="21"/>
  <c r="G415" i="21"/>
  <c r="O415" i="21"/>
  <c r="B416" i="21"/>
  <c r="J416" i="21"/>
  <c r="R416" i="21"/>
  <c r="E417" i="21"/>
  <c r="M417" i="21"/>
  <c r="U417" i="21"/>
  <c r="H418" i="21"/>
  <c r="P418" i="21"/>
  <c r="C419" i="21"/>
  <c r="K419" i="21"/>
  <c r="S419" i="21"/>
  <c r="F420" i="21"/>
  <c r="N420" i="21"/>
  <c r="V420" i="21"/>
  <c r="I421" i="21"/>
  <c r="Q421" i="21"/>
  <c r="D422" i="21"/>
  <c r="L422" i="21"/>
  <c r="T422" i="21"/>
  <c r="G423" i="21"/>
  <c r="O423" i="21"/>
  <c r="B424" i="21"/>
  <c r="J424" i="21"/>
  <c r="R424" i="21"/>
  <c r="E425" i="21"/>
  <c r="M425" i="21"/>
  <c r="Q425" i="21"/>
  <c r="D426" i="21"/>
  <c r="L426" i="21"/>
  <c r="T426" i="21"/>
  <c r="G427" i="21"/>
  <c r="O427" i="21"/>
  <c r="B428" i="21"/>
  <c r="J428" i="21"/>
  <c r="R428" i="21"/>
  <c r="E429" i="21"/>
  <c r="M429" i="21"/>
  <c r="U429" i="21"/>
  <c r="H430" i="21"/>
  <c r="P430" i="21"/>
  <c r="C431" i="21"/>
  <c r="K431" i="21"/>
  <c r="S431" i="21"/>
  <c r="F432" i="21"/>
  <c r="N432" i="21"/>
  <c r="V432" i="21"/>
  <c r="I433" i="21"/>
  <c r="Q433" i="21"/>
  <c r="D434" i="21"/>
  <c r="L434" i="21"/>
  <c r="T434" i="21"/>
  <c r="G435" i="21"/>
  <c r="O435" i="21"/>
  <c r="S435" i="21"/>
  <c r="J436" i="21"/>
  <c r="R436" i="21"/>
  <c r="E437" i="21"/>
  <c r="M437" i="21"/>
  <c r="U437" i="21"/>
  <c r="H438" i="21"/>
  <c r="P438" i="21"/>
  <c r="C439" i="21"/>
  <c r="G439" i="21"/>
  <c r="O439" i="21"/>
  <c r="B440" i="21"/>
  <c r="J440" i="21"/>
  <c r="R440" i="21"/>
  <c r="E441" i="21"/>
  <c r="M441" i="21"/>
  <c r="D446" i="21"/>
  <c r="P446" i="21"/>
  <c r="C447" i="21"/>
  <c r="G447" i="21"/>
  <c r="O447" i="21"/>
  <c r="B448" i="21"/>
  <c r="J448" i="21"/>
  <c r="R448" i="21"/>
  <c r="E449" i="21"/>
  <c r="M449" i="21"/>
  <c r="U449" i="21"/>
  <c r="H450" i="21"/>
  <c r="P450" i="21"/>
  <c r="C451" i="21"/>
  <c r="K451" i="21"/>
  <c r="S451" i="21"/>
  <c r="F452" i="21"/>
  <c r="N452" i="21"/>
  <c r="V452" i="21"/>
  <c r="I453" i="21"/>
  <c r="Q453" i="21"/>
  <c r="D454" i="21"/>
  <c r="L454" i="21"/>
  <c r="T454" i="21"/>
  <c r="G455" i="21"/>
  <c r="O455" i="21"/>
  <c r="B456" i="21"/>
  <c r="J456" i="21"/>
  <c r="R456" i="21"/>
  <c r="E457" i="21"/>
  <c r="M457" i="21"/>
  <c r="U457" i="21"/>
  <c r="H458" i="21"/>
  <c r="P458" i="21"/>
  <c r="C459" i="21"/>
  <c r="K459" i="21"/>
  <c r="S459" i="21"/>
  <c r="F460" i="21"/>
  <c r="N460" i="21"/>
  <c r="V460" i="21"/>
  <c r="I461" i="21"/>
  <c r="M461" i="21"/>
  <c r="U461" i="21"/>
  <c r="L462" i="21"/>
  <c r="T462" i="21"/>
  <c r="G463" i="21"/>
  <c r="O463" i="21"/>
  <c r="B464" i="21"/>
  <c r="J464" i="21"/>
  <c r="R464" i="21"/>
  <c r="E465" i="21"/>
  <c r="M465" i="21"/>
  <c r="U465" i="21"/>
  <c r="H466" i="21"/>
  <c r="P466" i="21"/>
  <c r="C467" i="21"/>
  <c r="K467" i="21"/>
  <c r="S467" i="21"/>
  <c r="F468" i="21"/>
  <c r="N468" i="21"/>
  <c r="V468" i="21"/>
  <c r="I469" i="21"/>
  <c r="Q469" i="21"/>
  <c r="D470" i="21"/>
  <c r="L470" i="21"/>
  <c r="T470" i="21"/>
  <c r="G471" i="21"/>
  <c r="O471" i="21"/>
  <c r="B472" i="21"/>
  <c r="J472" i="21"/>
  <c r="R472" i="21"/>
  <c r="E473" i="21"/>
  <c r="M473" i="21"/>
  <c r="U473" i="21"/>
  <c r="H474" i="21"/>
  <c r="P474" i="21"/>
  <c r="C475" i="21"/>
  <c r="K475" i="21"/>
  <c r="S475" i="21"/>
  <c r="F476" i="21"/>
  <c r="N476" i="21"/>
  <c r="V476" i="21"/>
  <c r="I477" i="21"/>
  <c r="Q477" i="21"/>
  <c r="D478" i="21"/>
  <c r="L478" i="21"/>
  <c r="T478" i="21"/>
  <c r="G479" i="21"/>
  <c r="O479" i="21"/>
  <c r="B480" i="21"/>
  <c r="J480" i="21"/>
  <c r="R480" i="21"/>
  <c r="E481" i="21"/>
  <c r="H278" i="21"/>
  <c r="S279" i="21"/>
  <c r="N280" i="21"/>
  <c r="I281" i="21"/>
  <c r="D282" i="21"/>
  <c r="T282" i="21"/>
  <c r="O283" i="21"/>
  <c r="J284" i="21"/>
  <c r="E285" i="21"/>
  <c r="U285" i="21"/>
  <c r="P286" i="21"/>
  <c r="K287" i="21"/>
  <c r="F288" i="21"/>
  <c r="V288" i="21"/>
  <c r="L290" i="21"/>
  <c r="B292" i="21"/>
  <c r="M293" i="21"/>
  <c r="C295" i="21"/>
  <c r="S295" i="21"/>
  <c r="I297" i="21"/>
  <c r="O299" i="21"/>
  <c r="E301" i="21"/>
  <c r="P302" i="21"/>
  <c r="F304" i="21"/>
  <c r="Q305" i="21"/>
  <c r="G307" i="21"/>
  <c r="B308" i="21"/>
  <c r="M309" i="21"/>
  <c r="C311" i="21"/>
  <c r="N312" i="21"/>
  <c r="E74" i="21"/>
  <c r="M505" i="21"/>
  <c r="R504" i="21"/>
  <c r="B504" i="21"/>
  <c r="G503" i="21"/>
  <c r="L502" i="21"/>
  <c r="Q501" i="21"/>
  <c r="V500" i="21"/>
  <c r="F500" i="21"/>
  <c r="K499" i="21"/>
  <c r="P498" i="21"/>
  <c r="U497" i="21"/>
  <c r="E497" i="21"/>
  <c r="J496" i="21"/>
  <c r="O495" i="21"/>
  <c r="T494" i="21"/>
  <c r="D494" i="21"/>
  <c r="I493" i="21"/>
  <c r="N492" i="21"/>
  <c r="S491" i="21"/>
  <c r="C491" i="21"/>
  <c r="H490" i="21"/>
  <c r="M489" i="21"/>
  <c r="R488" i="21"/>
  <c r="B488" i="21"/>
  <c r="G487" i="21"/>
  <c r="L486" i="21"/>
  <c r="Q485" i="21"/>
  <c r="V484" i="21"/>
  <c r="F484" i="21"/>
  <c r="K483" i="21"/>
  <c r="P482" i="21"/>
  <c r="U481" i="21"/>
  <c r="I505" i="21"/>
  <c r="N504" i="21"/>
  <c r="S503" i="21"/>
  <c r="C503" i="21"/>
  <c r="H502" i="21"/>
  <c r="M501" i="21"/>
  <c r="R500" i="21"/>
  <c r="B500" i="21"/>
  <c r="G499" i="21"/>
  <c r="L498" i="21"/>
  <c r="Q497" i="21"/>
  <c r="V496" i="21"/>
  <c r="F496" i="21"/>
  <c r="K495" i="21"/>
  <c r="P494" i="21"/>
  <c r="U493" i="21"/>
  <c r="E493" i="21"/>
  <c r="J492" i="21"/>
  <c r="O491" i="21"/>
  <c r="T490" i="21"/>
  <c r="D490" i="21"/>
  <c r="I489" i="21"/>
  <c r="N488" i="21"/>
  <c r="S487" i="21"/>
  <c r="C487" i="21"/>
  <c r="H486" i="21"/>
  <c r="M485" i="21"/>
  <c r="R484" i="21"/>
  <c r="B484" i="21"/>
  <c r="G483" i="21"/>
  <c r="L482" i="21"/>
  <c r="Q481" i="21"/>
  <c r="U505" i="21"/>
  <c r="E505" i="21"/>
  <c r="J504" i="21"/>
  <c r="O503" i="21"/>
  <c r="T502" i="21"/>
  <c r="D502" i="21"/>
  <c r="I501" i="21"/>
  <c r="N500" i="21"/>
  <c r="S499" i="21"/>
  <c r="C499" i="21"/>
  <c r="H498" i="21"/>
  <c r="M497" i="21"/>
  <c r="R496" i="21"/>
  <c r="B496" i="21"/>
  <c r="G495" i="21"/>
  <c r="L494" i="21"/>
  <c r="Q493" i="21"/>
  <c r="V492" i="21"/>
  <c r="F492" i="21"/>
  <c r="K491" i="21"/>
  <c r="P490" i="21"/>
  <c r="U489" i="21"/>
  <c r="E489" i="21"/>
  <c r="J488" i="21"/>
  <c r="O487" i="21"/>
  <c r="T486" i="21"/>
  <c r="D486" i="21"/>
  <c r="I485" i="21"/>
  <c r="N484" i="21"/>
  <c r="S483" i="21"/>
  <c r="C483" i="21"/>
  <c r="H482" i="21"/>
  <c r="M481" i="21"/>
  <c r="Q505" i="21"/>
  <c r="V504" i="21"/>
  <c r="F504" i="21"/>
  <c r="K503" i="21"/>
  <c r="P502" i="21"/>
  <c r="U501" i="21"/>
  <c r="E501" i="21"/>
  <c r="J500" i="21"/>
  <c r="O499" i="21"/>
  <c r="T498" i="21"/>
  <c r="D498" i="21"/>
  <c r="I497" i="21"/>
  <c r="N496" i="21"/>
  <c r="S495" i="21"/>
  <c r="C495" i="21"/>
  <c r="H494" i="21"/>
  <c r="M493" i="21"/>
  <c r="R492" i="21"/>
  <c r="B492" i="21"/>
  <c r="G491" i="21"/>
  <c r="L490" i="21"/>
  <c r="Q489" i="21"/>
  <c r="V488" i="21"/>
  <c r="F488" i="21"/>
  <c r="K487" i="21"/>
  <c r="P486" i="21"/>
  <c r="U485" i="21"/>
  <c r="E485" i="21"/>
  <c r="J484" i="21"/>
  <c r="O483" i="21"/>
  <c r="T482" i="21"/>
  <c r="D482" i="21"/>
  <c r="I481" i="21"/>
  <c r="M277" i="21"/>
  <c r="J275" i="21"/>
  <c r="I272" i="21"/>
  <c r="H269" i="21"/>
  <c r="G266" i="21"/>
  <c r="F263" i="21"/>
  <c r="E260" i="21"/>
  <c r="D257" i="21"/>
  <c r="C254" i="21"/>
  <c r="B251" i="21"/>
  <c r="V247" i="21"/>
  <c r="U244" i="21"/>
  <c r="T241" i="21"/>
  <c r="S238" i="21"/>
  <c r="R235" i="21"/>
  <c r="Q232" i="21"/>
  <c r="P229" i="21"/>
  <c r="O226" i="21"/>
  <c r="N223" i="21"/>
  <c r="M220" i="21"/>
  <c r="L217" i="21"/>
  <c r="K214" i="21"/>
  <c r="J211" i="21"/>
  <c r="I208" i="21"/>
  <c r="H205" i="21"/>
  <c r="G202" i="21"/>
  <c r="F199" i="21"/>
  <c r="E196" i="21"/>
  <c r="D193" i="21"/>
  <c r="C190" i="21"/>
  <c r="B187" i="21"/>
  <c r="V183" i="21"/>
  <c r="U180" i="21"/>
  <c r="T177" i="21"/>
  <c r="S174" i="21"/>
  <c r="R171" i="21"/>
  <c r="Q168" i="21"/>
  <c r="P165" i="21"/>
  <c r="J159" i="21"/>
  <c r="F147" i="21"/>
  <c r="B135" i="21"/>
  <c r="S122" i="21"/>
  <c r="M98" i="21"/>
  <c r="T505" i="21"/>
  <c r="L505" i="21"/>
  <c r="D505" i="21"/>
  <c r="Q504" i="21"/>
  <c r="J503" i="21"/>
  <c r="D493" i="21"/>
  <c r="U492" i="21"/>
  <c r="Q492" i="21"/>
  <c r="M492" i="21"/>
  <c r="I492" i="21"/>
  <c r="E492" i="21"/>
  <c r="V491" i="21"/>
  <c r="R491" i="21"/>
  <c r="N491" i="21"/>
  <c r="J491" i="21"/>
  <c r="F491" i="21"/>
  <c r="B491" i="21"/>
  <c r="S490" i="21"/>
  <c r="O490" i="21"/>
  <c r="K490" i="21"/>
  <c r="G490" i="21"/>
  <c r="C490" i="21"/>
  <c r="T489" i="21"/>
  <c r="P489" i="21"/>
  <c r="L489" i="21"/>
  <c r="H489" i="21"/>
  <c r="D489" i="21"/>
  <c r="U488" i="21"/>
  <c r="Q488" i="21"/>
  <c r="M488" i="21"/>
  <c r="I488" i="21"/>
  <c r="E488" i="21"/>
  <c r="V487" i="21"/>
  <c r="R487" i="21"/>
  <c r="N487" i="21"/>
  <c r="J487" i="21"/>
  <c r="F487" i="21"/>
  <c r="B487" i="21"/>
  <c r="S486" i="21"/>
  <c r="O486" i="21"/>
  <c r="K486" i="21"/>
  <c r="G486" i="21"/>
  <c r="C486" i="21"/>
  <c r="T485" i="21"/>
  <c r="P485" i="21"/>
  <c r="L485" i="21"/>
  <c r="H485" i="21"/>
  <c r="D485" i="21"/>
  <c r="U484" i="21"/>
  <c r="Q484" i="21"/>
  <c r="M484" i="21"/>
  <c r="I484" i="21"/>
  <c r="E484" i="21"/>
  <c r="V483" i="21"/>
  <c r="R483" i="21"/>
  <c r="N483" i="21"/>
  <c r="J483" i="21"/>
  <c r="F483" i="21"/>
  <c r="B483" i="21"/>
  <c r="S482" i="21"/>
  <c r="O482" i="21"/>
  <c r="K482" i="21"/>
  <c r="G482" i="21"/>
  <c r="C482" i="21"/>
  <c r="T481" i="21"/>
  <c r="P481" i="21"/>
  <c r="L481" i="21"/>
  <c r="H481" i="21"/>
  <c r="D481" i="21"/>
  <c r="U480" i="21"/>
  <c r="Q480" i="21"/>
  <c r="M480" i="21"/>
  <c r="I480" i="21"/>
  <c r="E480" i="21"/>
  <c r="V479" i="21"/>
  <c r="R479" i="21"/>
  <c r="N479" i="21"/>
  <c r="J479" i="21"/>
  <c r="F479" i="21"/>
  <c r="B479" i="21"/>
  <c r="S478" i="21"/>
  <c r="O478" i="21"/>
  <c r="K478" i="21"/>
  <c r="G478" i="21"/>
  <c r="C478" i="21"/>
  <c r="T477" i="21"/>
  <c r="P477" i="21"/>
  <c r="L477" i="21"/>
  <c r="H477" i="21"/>
  <c r="D477" i="21"/>
  <c r="U476" i="21"/>
  <c r="Q476" i="21"/>
  <c r="M476" i="21"/>
  <c r="I476" i="21"/>
  <c r="E476" i="21"/>
  <c r="V475" i="21"/>
  <c r="R475" i="21"/>
  <c r="N475" i="21"/>
  <c r="J475" i="21"/>
  <c r="F475" i="21"/>
  <c r="B475" i="21"/>
  <c r="S474" i="21"/>
  <c r="O474" i="21"/>
  <c r="K474" i="21"/>
  <c r="G474" i="21"/>
  <c r="C474" i="21"/>
  <c r="T473" i="21"/>
  <c r="P473" i="21"/>
  <c r="L473" i="21"/>
  <c r="H473" i="21"/>
  <c r="D473" i="21"/>
  <c r="U472" i="21"/>
  <c r="Q472" i="21"/>
  <c r="M472" i="21"/>
  <c r="I472" i="21"/>
  <c r="E472" i="21"/>
  <c r="V471" i="21"/>
  <c r="R471" i="21"/>
  <c r="N471" i="21"/>
  <c r="J471" i="21"/>
  <c r="F471" i="21"/>
  <c r="B471" i="21"/>
  <c r="S470" i="21"/>
  <c r="O470" i="21"/>
  <c r="K470" i="21"/>
  <c r="G470" i="21"/>
  <c r="C470" i="21"/>
  <c r="T469" i="21"/>
  <c r="P469" i="21"/>
  <c r="L469" i="21"/>
  <c r="H469" i="21"/>
  <c r="D469" i="21"/>
  <c r="U468" i="21"/>
  <c r="Q468" i="21"/>
  <c r="M468" i="21"/>
  <c r="I468" i="21"/>
  <c r="E468" i="21"/>
  <c r="V467" i="21"/>
  <c r="R467" i="21"/>
  <c r="N467" i="21"/>
  <c r="J467" i="21"/>
  <c r="F467" i="21"/>
  <c r="B467" i="21"/>
  <c r="S466" i="21"/>
  <c r="O466" i="21"/>
  <c r="K466" i="21"/>
  <c r="G466" i="21"/>
  <c r="C466" i="21"/>
  <c r="T465" i="21"/>
  <c r="P465" i="21"/>
  <c r="L465" i="21"/>
  <c r="H465" i="21"/>
  <c r="D465" i="21"/>
  <c r="U464" i="21"/>
  <c r="Q464" i="21"/>
  <c r="M464" i="21"/>
  <c r="I464" i="21"/>
  <c r="E464" i="21"/>
  <c r="V463" i="21"/>
  <c r="R463" i="21"/>
  <c r="N463" i="21"/>
  <c r="J463" i="21"/>
  <c r="F463" i="21"/>
  <c r="B463" i="21"/>
  <c r="S462" i="21"/>
  <c r="O462" i="21"/>
  <c r="K462" i="21"/>
  <c r="G462" i="21"/>
  <c r="C462" i="21"/>
  <c r="T461" i="21"/>
  <c r="P461" i="21"/>
  <c r="L461" i="21"/>
  <c r="H461" i="21"/>
  <c r="D461" i="21"/>
  <c r="U460" i="21"/>
  <c r="Q460" i="21"/>
  <c r="M460" i="21"/>
  <c r="I460" i="21"/>
  <c r="E460" i="21"/>
  <c r="V459" i="21"/>
  <c r="R459" i="21"/>
  <c r="N459" i="21"/>
  <c r="J459" i="21"/>
  <c r="F459" i="21"/>
  <c r="B459" i="21"/>
  <c r="S458" i="21"/>
  <c r="O458" i="21"/>
  <c r="K458" i="21"/>
  <c r="G458" i="21"/>
  <c r="C458" i="21"/>
  <c r="T457" i="21"/>
  <c r="P457" i="21"/>
  <c r="L457" i="21"/>
  <c r="H457" i="21"/>
  <c r="D457" i="21"/>
  <c r="U456" i="21"/>
  <c r="Q456" i="21"/>
  <c r="M456" i="21"/>
  <c r="I456" i="21"/>
  <c r="E456" i="21"/>
  <c r="V455" i="21"/>
  <c r="R455" i="21"/>
  <c r="N455" i="21"/>
  <c r="J455" i="21"/>
  <c r="F455" i="21"/>
  <c r="B455" i="21"/>
  <c r="S454" i="21"/>
  <c r="O454" i="21"/>
  <c r="K454" i="21"/>
  <c r="G454" i="21"/>
  <c r="C454" i="21"/>
  <c r="T453" i="21"/>
  <c r="P453" i="21"/>
  <c r="L453" i="21"/>
  <c r="H453" i="21"/>
  <c r="D453" i="21"/>
  <c r="U452" i="21"/>
  <c r="Q452" i="21"/>
  <c r="M452" i="21"/>
  <c r="I452" i="21"/>
  <c r="E452" i="21"/>
  <c r="V451" i="21"/>
  <c r="R451" i="21"/>
  <c r="N451" i="21"/>
  <c r="J451" i="21"/>
  <c r="F451" i="21"/>
  <c r="B451" i="21"/>
  <c r="S450" i="21"/>
  <c r="O450" i="21"/>
  <c r="K450" i="21"/>
  <c r="G450" i="21"/>
  <c r="C450" i="21"/>
  <c r="T449" i="21"/>
  <c r="P449" i="21"/>
  <c r="L449" i="21"/>
  <c r="H449" i="21"/>
  <c r="D449" i="21"/>
  <c r="U448" i="21"/>
  <c r="Q448" i="21"/>
  <c r="M448" i="21"/>
  <c r="I448" i="21"/>
  <c r="E448" i="21"/>
  <c r="V447" i="21"/>
  <c r="R447" i="21"/>
  <c r="N447" i="21"/>
  <c r="J447" i="21"/>
  <c r="F447" i="21"/>
  <c r="B447" i="21"/>
  <c r="S446" i="21"/>
  <c r="O446" i="21"/>
  <c r="K446" i="21"/>
  <c r="G446" i="21"/>
  <c r="C446" i="21"/>
  <c r="T445" i="21"/>
  <c r="P445" i="21"/>
  <c r="L445" i="21"/>
  <c r="H445" i="21"/>
  <c r="D445" i="21"/>
  <c r="U444" i="21"/>
  <c r="Q444" i="21"/>
  <c r="M444" i="21"/>
  <c r="I444" i="21"/>
  <c r="E444" i="21"/>
  <c r="V443" i="21"/>
  <c r="R443" i="21"/>
  <c r="N443" i="21"/>
  <c r="J443" i="21"/>
  <c r="F443" i="21"/>
  <c r="B443" i="21"/>
  <c r="S442" i="21"/>
  <c r="O442" i="21"/>
  <c r="K442" i="21"/>
  <c r="G442" i="21"/>
  <c r="C442" i="21"/>
  <c r="T441" i="21"/>
  <c r="P441" i="21"/>
  <c r="L441" i="21"/>
  <c r="H441" i="21"/>
  <c r="D441" i="21"/>
  <c r="U440" i="21"/>
  <c r="Q440" i="21"/>
  <c r="M440" i="21"/>
  <c r="I440" i="21"/>
  <c r="E440" i="21"/>
  <c r="V439" i="21"/>
  <c r="R439" i="21"/>
  <c r="N439" i="21"/>
  <c r="J439" i="21"/>
  <c r="F439" i="21"/>
  <c r="B439" i="21"/>
  <c r="S438" i="21"/>
  <c r="O438" i="21"/>
  <c r="K438" i="21"/>
  <c r="G438" i="21"/>
  <c r="C438" i="21"/>
  <c r="T437" i="21"/>
  <c r="P437" i="21"/>
  <c r="L437" i="21"/>
  <c r="H437" i="21"/>
  <c r="D437" i="21"/>
  <c r="U436" i="21"/>
  <c r="Q436" i="21"/>
  <c r="M436" i="21"/>
  <c r="I436" i="21"/>
  <c r="E436" i="21"/>
  <c r="V435" i="21"/>
  <c r="R435" i="21"/>
  <c r="N435" i="21"/>
  <c r="J435" i="21"/>
  <c r="F435" i="21"/>
  <c r="B435" i="21"/>
  <c r="S434" i="21"/>
  <c r="O434" i="21"/>
  <c r="K434" i="21"/>
  <c r="G434" i="21"/>
  <c r="C434" i="21"/>
  <c r="T433" i="21"/>
  <c r="P433" i="21"/>
  <c r="L433" i="21"/>
  <c r="H433" i="21"/>
  <c r="D433" i="21"/>
  <c r="U432" i="21"/>
  <c r="Q432" i="21"/>
  <c r="M432" i="21"/>
  <c r="I432" i="21"/>
  <c r="E432" i="21"/>
  <c r="V431" i="21"/>
  <c r="R431" i="21"/>
  <c r="N431" i="21"/>
  <c r="J431" i="21"/>
  <c r="F431" i="21"/>
  <c r="B431" i="21"/>
  <c r="S430" i="21"/>
  <c r="O430" i="21"/>
  <c r="K430" i="21"/>
  <c r="G430" i="21"/>
  <c r="C430" i="21"/>
  <c r="T429" i="21"/>
  <c r="P429" i="21"/>
  <c r="L429" i="21"/>
  <c r="H429" i="21"/>
  <c r="D429" i="21"/>
  <c r="U428" i="21"/>
  <c r="Q428" i="21"/>
  <c r="M428" i="21"/>
  <c r="I428" i="21"/>
  <c r="E428" i="21"/>
  <c r="V427" i="21"/>
  <c r="R427" i="21"/>
  <c r="N427" i="21"/>
  <c r="J427" i="21"/>
  <c r="F427" i="21"/>
  <c r="B427" i="21"/>
  <c r="S426" i="21"/>
  <c r="O426" i="21"/>
  <c r="K426" i="21"/>
  <c r="G426" i="21"/>
  <c r="C426" i="21"/>
  <c r="T425" i="21"/>
  <c r="P425" i="21"/>
  <c r="L425" i="21"/>
  <c r="H425" i="21"/>
  <c r="D425" i="21"/>
  <c r="U424" i="21"/>
  <c r="Q424" i="21"/>
  <c r="M424" i="21"/>
  <c r="I424" i="21"/>
  <c r="E424" i="21"/>
  <c r="V423" i="21"/>
  <c r="R423" i="21"/>
  <c r="N423" i="21"/>
  <c r="J423" i="21"/>
  <c r="F423" i="21"/>
  <c r="B423" i="21"/>
  <c r="S422" i="21"/>
  <c r="O422" i="21"/>
  <c r="K422" i="21"/>
  <c r="G422" i="21"/>
  <c r="C422" i="21"/>
  <c r="T421" i="21"/>
  <c r="P421" i="21"/>
  <c r="L421" i="21"/>
  <c r="H421" i="21"/>
  <c r="D421" i="21"/>
  <c r="U420" i="21"/>
  <c r="Q420" i="21"/>
  <c r="M420" i="21"/>
  <c r="I420" i="21"/>
  <c r="E420" i="21"/>
  <c r="V419" i="21"/>
  <c r="R419" i="21"/>
  <c r="N419" i="21"/>
  <c r="J419" i="21"/>
  <c r="F419" i="21"/>
  <c r="B419" i="21"/>
  <c r="S418" i="21"/>
  <c r="O418" i="21"/>
  <c r="K418" i="21"/>
  <c r="G418" i="21"/>
  <c r="C418" i="21"/>
  <c r="T417" i="21"/>
  <c r="P417" i="21"/>
  <c r="L417" i="21"/>
  <c r="H417" i="21"/>
  <c r="D417" i="21"/>
  <c r="U416" i="21"/>
  <c r="Q416" i="21"/>
  <c r="M416" i="21"/>
  <c r="I416" i="21"/>
  <c r="E416" i="21"/>
  <c r="V415" i="21"/>
  <c r="R415" i="21"/>
  <c r="N415" i="21"/>
  <c r="J415" i="21"/>
  <c r="F415" i="21"/>
  <c r="B415" i="21"/>
  <c r="S414" i="21"/>
  <c r="O414" i="21"/>
  <c r="K414" i="21"/>
  <c r="G414" i="21"/>
  <c r="C414" i="21"/>
  <c r="T413" i="21"/>
  <c r="P413" i="21"/>
  <c r="L413" i="21"/>
  <c r="H413" i="21"/>
  <c r="D413" i="21"/>
  <c r="U412" i="21"/>
  <c r="Q412" i="21"/>
  <c r="M412" i="21"/>
  <c r="I412" i="21"/>
  <c r="E412" i="21"/>
  <c r="V411" i="21"/>
  <c r="R411" i="21"/>
  <c r="N411" i="21"/>
  <c r="J411" i="21"/>
  <c r="F411" i="21"/>
  <c r="B411" i="21"/>
  <c r="S410" i="21"/>
  <c r="O410" i="21"/>
  <c r="K410" i="21"/>
  <c r="G410" i="21"/>
  <c r="C410" i="21"/>
  <c r="T409" i="21"/>
  <c r="P409" i="21"/>
  <c r="L409" i="21"/>
  <c r="H409" i="21"/>
  <c r="D409" i="21"/>
  <c r="U408" i="21"/>
  <c r="Q408" i="21"/>
  <c r="M408" i="21"/>
  <c r="I408" i="21"/>
  <c r="E408" i="21"/>
  <c r="V407" i="21"/>
  <c r="R407" i="21"/>
  <c r="N407" i="21"/>
  <c r="J407" i="21"/>
  <c r="F407" i="21"/>
  <c r="B407" i="21"/>
  <c r="S406" i="21"/>
  <c r="O406" i="21"/>
  <c r="K406" i="21"/>
  <c r="G406" i="21"/>
  <c r="C406" i="21"/>
  <c r="T405" i="21"/>
  <c r="P405" i="21"/>
  <c r="L405" i="21"/>
  <c r="H405" i="21"/>
  <c r="D405" i="21"/>
  <c r="U404" i="21"/>
  <c r="Q404" i="21"/>
  <c r="M404" i="21"/>
  <c r="I404" i="21"/>
  <c r="E404" i="21"/>
  <c r="V403" i="21"/>
  <c r="R403" i="21"/>
  <c r="N403" i="21"/>
  <c r="J403" i="21"/>
  <c r="F403" i="21"/>
  <c r="B403" i="21"/>
  <c r="S402" i="21"/>
  <c r="O402" i="21"/>
  <c r="K402" i="21"/>
  <c r="G402" i="21"/>
  <c r="C402" i="21"/>
  <c r="T401" i="21"/>
  <c r="P401" i="21"/>
  <c r="L401" i="21"/>
  <c r="H401" i="21"/>
  <c r="D401" i="21"/>
  <c r="U400" i="21"/>
  <c r="Q400" i="21"/>
  <c r="M400" i="21"/>
  <c r="I400" i="21"/>
  <c r="E400" i="21"/>
  <c r="V399" i="21"/>
  <c r="R399" i="21"/>
  <c r="N399" i="21"/>
  <c r="J399" i="21"/>
  <c r="F399" i="21"/>
  <c r="B399" i="21"/>
  <c r="S398" i="21"/>
  <c r="O398" i="21"/>
  <c r="K398" i="21"/>
  <c r="G398" i="21"/>
  <c r="C398" i="21"/>
  <c r="T397" i="21"/>
  <c r="P397" i="21"/>
  <c r="L397" i="21"/>
  <c r="H397" i="21"/>
  <c r="D397" i="21"/>
  <c r="U396" i="21"/>
  <c r="Q396" i="21"/>
  <c r="M396" i="21"/>
  <c r="I396" i="21"/>
  <c r="E396" i="21"/>
  <c r="V395" i="21"/>
  <c r="R395" i="21"/>
  <c r="N395" i="21"/>
  <c r="J395" i="21"/>
  <c r="F395" i="21"/>
  <c r="B395" i="21"/>
  <c r="S394" i="21"/>
  <c r="O394" i="21"/>
  <c r="K394" i="21"/>
  <c r="G394" i="21"/>
  <c r="C394" i="21"/>
  <c r="T393" i="21"/>
  <c r="P393" i="21"/>
  <c r="L393" i="21"/>
  <c r="H393" i="21"/>
  <c r="D393" i="21"/>
  <c r="U392" i="21"/>
  <c r="Q392" i="21"/>
  <c r="M392" i="21"/>
  <c r="I392" i="21"/>
  <c r="E392" i="21"/>
  <c r="V391" i="21"/>
  <c r="R391" i="21"/>
  <c r="N391" i="21"/>
  <c r="J391" i="21"/>
  <c r="F391" i="21"/>
  <c r="B391" i="21"/>
  <c r="S390" i="21"/>
  <c r="O390" i="21"/>
  <c r="K390" i="21"/>
  <c r="G390" i="21"/>
  <c r="C390" i="21"/>
  <c r="T389" i="21"/>
  <c r="P389" i="21"/>
  <c r="L389" i="21"/>
  <c r="H389" i="21"/>
  <c r="D389" i="21"/>
  <c r="U388" i="21"/>
  <c r="Q388" i="21"/>
  <c r="M388" i="21"/>
  <c r="I388" i="21"/>
  <c r="E388" i="21"/>
  <c r="V387" i="21"/>
  <c r="R387" i="21"/>
  <c r="N387" i="21"/>
  <c r="J387" i="21"/>
  <c r="F387" i="21"/>
  <c r="B387" i="21"/>
  <c r="S386" i="21"/>
  <c r="O386" i="21"/>
  <c r="K386" i="21"/>
  <c r="G386" i="21"/>
  <c r="C386" i="21"/>
  <c r="T385" i="21"/>
  <c r="P385" i="21"/>
  <c r="L385" i="21"/>
  <c r="H385" i="21"/>
  <c r="D385" i="21"/>
  <c r="U384" i="21"/>
  <c r="Q384" i="21"/>
  <c r="M384" i="21"/>
  <c r="I384" i="21"/>
  <c r="E384" i="21"/>
  <c r="V383" i="21"/>
  <c r="R383" i="21"/>
  <c r="N383" i="21"/>
  <c r="J383" i="21"/>
  <c r="F383" i="21"/>
  <c r="B383" i="21"/>
  <c r="S382" i="21"/>
  <c r="O382" i="21"/>
  <c r="K382" i="21"/>
  <c r="G382" i="21"/>
  <c r="C382" i="21"/>
  <c r="T381" i="21"/>
  <c r="P381" i="21"/>
  <c r="L381" i="21"/>
  <c r="H381" i="21"/>
  <c r="D381" i="21"/>
  <c r="U380" i="21"/>
  <c r="Q380" i="21"/>
  <c r="M380" i="21"/>
  <c r="I380" i="21"/>
  <c r="E380" i="21"/>
  <c r="V379" i="21"/>
  <c r="R379" i="21"/>
  <c r="N379" i="21"/>
  <c r="J379" i="21"/>
  <c r="F379" i="21"/>
  <c r="B379" i="21"/>
  <c r="S378" i="21"/>
  <c r="O378" i="21"/>
  <c r="K378" i="21"/>
  <c r="G378" i="21"/>
  <c r="C378" i="21"/>
  <c r="T377" i="21"/>
  <c r="P377" i="21"/>
  <c r="L377" i="21"/>
  <c r="H377" i="21"/>
  <c r="D377" i="21"/>
  <c r="U376" i="21"/>
  <c r="Q376" i="21"/>
  <c r="M376" i="21"/>
  <c r="I376" i="21"/>
  <c r="E376" i="21"/>
  <c r="V375" i="21"/>
  <c r="R375" i="21"/>
  <c r="N375" i="21"/>
  <c r="J375" i="21"/>
  <c r="F375" i="21"/>
  <c r="B375" i="21"/>
  <c r="S374" i="21"/>
  <c r="L374" i="21"/>
  <c r="D374" i="21"/>
  <c r="I373" i="21"/>
  <c r="N372" i="21"/>
  <c r="S371" i="21"/>
  <c r="C371" i="21"/>
  <c r="H370" i="21"/>
  <c r="M369" i="21"/>
  <c r="R368" i="21"/>
  <c r="B368" i="21"/>
  <c r="G367" i="21"/>
  <c r="L366" i="21"/>
  <c r="Q365" i="21"/>
  <c r="V364" i="21"/>
  <c r="F364" i="21"/>
  <c r="K363" i="21"/>
  <c r="P362" i="21"/>
  <c r="U361" i="21"/>
  <c r="E361" i="21"/>
  <c r="J360" i="21"/>
  <c r="O359" i="21"/>
  <c r="T358" i="21"/>
  <c r="D358" i="21"/>
  <c r="I357" i="21"/>
  <c r="N356" i="21"/>
  <c r="S355" i="21"/>
  <c r="C355" i="21"/>
  <c r="H354" i="21"/>
  <c r="M353" i="21"/>
  <c r="R352" i="21"/>
  <c r="B352" i="21"/>
  <c r="G351" i="21"/>
  <c r="L350" i="21"/>
  <c r="Q349" i="21"/>
  <c r="V348" i="21"/>
  <c r="F348" i="21"/>
  <c r="K347" i="21"/>
  <c r="P346" i="21"/>
  <c r="U345" i="21"/>
  <c r="E345" i="21"/>
  <c r="J344" i="21"/>
  <c r="O343" i="21"/>
  <c r="T342" i="21"/>
  <c r="D342" i="21"/>
  <c r="I341" i="21"/>
  <c r="N340" i="21"/>
  <c r="S339" i="21"/>
  <c r="C339" i="21"/>
  <c r="H338" i="21"/>
  <c r="M337" i="21"/>
  <c r="R336" i="21"/>
  <c r="B336" i="21"/>
  <c r="G335" i="21"/>
  <c r="L334" i="21"/>
  <c r="Q333" i="21"/>
  <c r="V332" i="21"/>
  <c r="F332" i="21"/>
  <c r="K331" i="21"/>
  <c r="P330" i="21"/>
  <c r="U329" i="21"/>
  <c r="E329" i="21"/>
  <c r="J328" i="21"/>
  <c r="O327" i="21"/>
  <c r="T326" i="21"/>
  <c r="D326" i="21"/>
  <c r="I325" i="21"/>
  <c r="N324" i="21"/>
  <c r="S323" i="21"/>
  <c r="C323" i="21"/>
  <c r="H322" i="21"/>
  <c r="M321" i="21"/>
  <c r="R320" i="21"/>
  <c r="B320" i="21"/>
  <c r="G319" i="21"/>
  <c r="L318" i="21"/>
  <c r="Q317" i="21"/>
  <c r="V316" i="21"/>
  <c r="F316" i="21"/>
  <c r="K315" i="21"/>
  <c r="P314" i="21"/>
  <c r="U313" i="21"/>
  <c r="E313" i="21"/>
  <c r="J312" i="21"/>
  <c r="O311" i="21"/>
  <c r="T310" i="21"/>
  <c r="D310" i="21"/>
  <c r="I309" i="21"/>
  <c r="N308" i="21"/>
  <c r="S307" i="21"/>
  <c r="C307" i="21"/>
  <c r="H306" i="21"/>
  <c r="M305" i="21"/>
  <c r="R304" i="21"/>
  <c r="B304" i="21"/>
  <c r="G303" i="21"/>
  <c r="L302" i="21"/>
  <c r="Q301" i="21"/>
  <c r="V300" i="21"/>
  <c r="F300" i="21"/>
  <c r="K299" i="21"/>
  <c r="P298" i="21"/>
  <c r="U297" i="21"/>
  <c r="E297" i="21"/>
  <c r="J296" i="21"/>
  <c r="O295" i="21"/>
  <c r="T294" i="21"/>
  <c r="D294" i="21"/>
  <c r="I293" i="21"/>
  <c r="N292" i="21"/>
  <c r="S291" i="21"/>
  <c r="C291" i="21"/>
  <c r="H290" i="21"/>
  <c r="M289" i="21"/>
  <c r="R288" i="21"/>
  <c r="B288" i="21"/>
  <c r="G287" i="21"/>
  <c r="L286" i="21"/>
  <c r="Q285" i="21"/>
  <c r="V284" i="21"/>
  <c r="F284" i="21"/>
  <c r="K283" i="21"/>
  <c r="P282" i="21"/>
  <c r="U281" i="21"/>
  <c r="E281" i="21"/>
  <c r="J280" i="21"/>
  <c r="O279" i="21"/>
  <c r="T278" i="21"/>
  <c r="D278" i="21"/>
  <c r="I277" i="21"/>
  <c r="O274" i="21"/>
  <c r="N271" i="21"/>
  <c r="M268" i="21"/>
  <c r="L265" i="21"/>
  <c r="K262" i="21"/>
  <c r="J259" i="21"/>
  <c r="I256" i="21"/>
  <c r="H253" i="21"/>
  <c r="G250" i="21"/>
  <c r="F247" i="21"/>
  <c r="E244" i="21"/>
  <c r="D241" i="21"/>
  <c r="C238" i="21"/>
  <c r="B235" i="21"/>
  <c r="V231" i="21"/>
  <c r="U228" i="21"/>
  <c r="T225" i="21"/>
  <c r="S222" i="21"/>
  <c r="R219" i="21"/>
  <c r="Q216" i="21"/>
  <c r="P213" i="21"/>
  <c r="O210" i="21"/>
  <c r="N207" i="21"/>
  <c r="M204" i="21"/>
  <c r="L201" i="21"/>
  <c r="K198" i="21"/>
  <c r="J195" i="21"/>
  <c r="I192" i="21"/>
  <c r="H189" i="21"/>
  <c r="G186" i="21"/>
  <c r="F183" i="21"/>
  <c r="E180" i="21"/>
  <c r="D177" i="21"/>
  <c r="C174" i="21"/>
  <c r="B171" i="21"/>
  <c r="V167" i="21"/>
  <c r="U164" i="21"/>
  <c r="I156" i="21"/>
  <c r="E144" i="21"/>
  <c r="V131" i="21"/>
  <c r="R119" i="21"/>
  <c r="I86" i="21"/>
  <c r="S505" i="21"/>
  <c r="O505" i="21"/>
  <c r="K505" i="21"/>
  <c r="G505" i="21"/>
  <c r="C505" i="21"/>
  <c r="T504" i="21"/>
  <c r="P504" i="21"/>
  <c r="L504" i="21"/>
  <c r="H504" i="21"/>
  <c r="D504" i="21"/>
  <c r="U503" i="21"/>
  <c r="Q503" i="21"/>
  <c r="M503" i="21"/>
  <c r="I503" i="21"/>
  <c r="E503" i="21"/>
  <c r="V502" i="21"/>
  <c r="R502" i="21"/>
  <c r="N502" i="21"/>
  <c r="J502" i="21"/>
  <c r="F502" i="21"/>
  <c r="B502" i="21"/>
  <c r="S501" i="21"/>
  <c r="O501" i="21"/>
  <c r="K501" i="21"/>
  <c r="G501" i="21"/>
  <c r="C501" i="21"/>
  <c r="T500" i="21"/>
  <c r="P500" i="21"/>
  <c r="L500" i="21"/>
  <c r="H500" i="21"/>
  <c r="D500" i="21"/>
  <c r="U499" i="21"/>
  <c r="Q499" i="21"/>
  <c r="M499" i="21"/>
  <c r="I499" i="21"/>
  <c r="E499" i="21"/>
  <c r="V498" i="21"/>
  <c r="R498" i="21"/>
  <c r="N498" i="21"/>
  <c r="J498" i="21"/>
  <c r="F498" i="21"/>
  <c r="B498" i="21"/>
  <c r="S497" i="21"/>
  <c r="O497" i="21"/>
  <c r="K497" i="21"/>
  <c r="G497" i="21"/>
  <c r="C497" i="21"/>
  <c r="T496" i="21"/>
  <c r="P496" i="21"/>
  <c r="L496" i="21"/>
  <c r="H496" i="21"/>
  <c r="D496" i="21"/>
  <c r="U495" i="21"/>
  <c r="Q495" i="21"/>
  <c r="M495" i="21"/>
  <c r="I495" i="21"/>
  <c r="E495" i="21"/>
  <c r="V494" i="21"/>
  <c r="R494" i="21"/>
  <c r="N494" i="21"/>
  <c r="J494" i="21"/>
  <c r="F494" i="21"/>
  <c r="B494" i="21"/>
  <c r="S493" i="21"/>
  <c r="O493" i="21"/>
  <c r="K493" i="21"/>
  <c r="G493" i="21"/>
  <c r="C493" i="21"/>
  <c r="T492" i="21"/>
  <c r="P492" i="21"/>
  <c r="L492" i="21"/>
  <c r="H492" i="21"/>
  <c r="D492" i="21"/>
  <c r="U491" i="21"/>
  <c r="Q491" i="21"/>
  <c r="M491" i="21"/>
  <c r="I491" i="21"/>
  <c r="E491" i="21"/>
  <c r="V490" i="21"/>
  <c r="R490" i="21"/>
  <c r="N490" i="21"/>
  <c r="J490" i="21"/>
  <c r="F490" i="21"/>
  <c r="B490" i="21"/>
  <c r="S489" i="21"/>
  <c r="O489" i="21"/>
  <c r="K489" i="21"/>
  <c r="G489" i="21"/>
  <c r="C489" i="21"/>
  <c r="T488" i="21"/>
  <c r="P488" i="21"/>
  <c r="L488" i="21"/>
  <c r="H488" i="21"/>
  <c r="D488" i="21"/>
  <c r="U487" i="21"/>
  <c r="Q487" i="21"/>
  <c r="M487" i="21"/>
  <c r="I487" i="21"/>
  <c r="E487" i="21"/>
  <c r="V486" i="21"/>
  <c r="R486" i="21"/>
  <c r="N486" i="21"/>
  <c r="J486" i="21"/>
  <c r="F486" i="21"/>
  <c r="B486" i="21"/>
  <c r="S485" i="21"/>
  <c r="O485" i="21"/>
  <c r="K485" i="21"/>
  <c r="G485" i="21"/>
  <c r="C485" i="21"/>
  <c r="T484" i="21"/>
  <c r="P484" i="21"/>
  <c r="L484" i="21"/>
  <c r="H484" i="21"/>
  <c r="D484" i="21"/>
  <c r="U483" i="21"/>
  <c r="Q483" i="21"/>
  <c r="M483" i="21"/>
  <c r="I483" i="21"/>
  <c r="E483" i="21"/>
  <c r="V482" i="21"/>
  <c r="R482" i="21"/>
  <c r="N482" i="21"/>
  <c r="J482" i="21"/>
  <c r="F482" i="21"/>
  <c r="B482" i="21"/>
  <c r="S481" i="21"/>
  <c r="O481" i="21"/>
  <c r="K481" i="21"/>
  <c r="G481" i="21"/>
  <c r="C481" i="21"/>
  <c r="T480" i="21"/>
  <c r="P480" i="21"/>
  <c r="L480" i="21"/>
  <c r="H480" i="21"/>
  <c r="D480" i="21"/>
  <c r="U479" i="21"/>
  <c r="Q479" i="21"/>
  <c r="M479" i="21"/>
  <c r="I479" i="21"/>
  <c r="E479" i="21"/>
  <c r="V478" i="21"/>
  <c r="R478" i="21"/>
  <c r="N478" i="21"/>
  <c r="J478" i="21"/>
  <c r="F478" i="21"/>
  <c r="B478" i="21"/>
  <c r="S477" i="21"/>
  <c r="O477" i="21"/>
  <c r="K477" i="21"/>
  <c r="G477" i="21"/>
  <c r="C477" i="21"/>
  <c r="T476" i="21"/>
  <c r="P476" i="21"/>
  <c r="L476" i="21"/>
  <c r="H476" i="21"/>
  <c r="D476" i="21"/>
  <c r="U475" i="21"/>
  <c r="Q475" i="21"/>
  <c r="M475" i="21"/>
  <c r="I475" i="21"/>
  <c r="E475" i="21"/>
  <c r="V474" i="21"/>
  <c r="R474" i="21"/>
  <c r="N474" i="21"/>
  <c r="J474" i="21"/>
  <c r="F474" i="21"/>
  <c r="B474" i="21"/>
  <c r="S473" i="21"/>
  <c r="O473" i="21"/>
  <c r="K473" i="21"/>
  <c r="G473" i="21"/>
  <c r="C473" i="21"/>
  <c r="T472" i="21"/>
  <c r="P472" i="21"/>
  <c r="L472" i="21"/>
  <c r="H472" i="21"/>
  <c r="D472" i="21"/>
  <c r="U471" i="21"/>
  <c r="Q471" i="21"/>
  <c r="M471" i="21"/>
  <c r="I471" i="21"/>
  <c r="E471" i="21"/>
  <c r="V470" i="21"/>
  <c r="R470" i="21"/>
  <c r="N470" i="21"/>
  <c r="J470" i="21"/>
  <c r="F470" i="21"/>
  <c r="B470" i="21"/>
  <c r="S469" i="21"/>
  <c r="O469" i="21"/>
  <c r="K469" i="21"/>
  <c r="G469" i="21"/>
  <c r="C469" i="21"/>
  <c r="T468" i="21"/>
  <c r="P468" i="21"/>
  <c r="L468" i="21"/>
  <c r="H468" i="21"/>
  <c r="D468" i="21"/>
  <c r="U467" i="21"/>
  <c r="Q467" i="21"/>
  <c r="M467" i="21"/>
  <c r="I467" i="21"/>
  <c r="E467" i="21"/>
  <c r="V466" i="21"/>
  <c r="R466" i="21"/>
  <c r="N466" i="21"/>
  <c r="J466" i="21"/>
  <c r="F466" i="21"/>
  <c r="B466" i="21"/>
  <c r="S465" i="21"/>
  <c r="O465" i="21"/>
  <c r="K465" i="21"/>
  <c r="G465" i="21"/>
  <c r="C465" i="21"/>
  <c r="T464" i="21"/>
  <c r="P464" i="21"/>
  <c r="L464" i="21"/>
  <c r="H464" i="21"/>
  <c r="D464" i="21"/>
  <c r="U463" i="21"/>
  <c r="Q463" i="21"/>
  <c r="M463" i="21"/>
  <c r="I463" i="21"/>
  <c r="E463" i="21"/>
  <c r="V462" i="21"/>
  <c r="R462" i="21"/>
  <c r="N462" i="21"/>
  <c r="J462" i="21"/>
  <c r="F462" i="21"/>
  <c r="B462" i="21"/>
  <c r="S461" i="21"/>
  <c r="O461" i="21"/>
  <c r="K461" i="21"/>
  <c r="G461" i="21"/>
  <c r="C461" i="21"/>
  <c r="T460" i="21"/>
  <c r="P460" i="21"/>
  <c r="L460" i="21"/>
  <c r="H460" i="21"/>
  <c r="D460" i="21"/>
  <c r="U459" i="21"/>
  <c r="Q459" i="21"/>
  <c r="M459" i="21"/>
  <c r="I459" i="21"/>
  <c r="E459" i="21"/>
  <c r="V458" i="21"/>
  <c r="R458" i="21"/>
  <c r="N458" i="21"/>
  <c r="J458" i="21"/>
  <c r="F458" i="21"/>
  <c r="B458" i="21"/>
  <c r="S457" i="21"/>
  <c r="O457" i="21"/>
  <c r="K457" i="21"/>
  <c r="G457" i="21"/>
  <c r="C457" i="21"/>
  <c r="T456" i="21"/>
  <c r="P456" i="21"/>
  <c r="L456" i="21"/>
  <c r="H456" i="21"/>
  <c r="D456" i="21"/>
  <c r="U455" i="21"/>
  <c r="Q455" i="21"/>
  <c r="M455" i="21"/>
  <c r="I455" i="21"/>
  <c r="E455" i="21"/>
  <c r="V454" i="21"/>
  <c r="R454" i="21"/>
  <c r="N454" i="21"/>
  <c r="J454" i="21"/>
  <c r="F454" i="21"/>
  <c r="B454" i="21"/>
  <c r="S453" i="21"/>
  <c r="O453" i="21"/>
  <c r="K453" i="21"/>
  <c r="G453" i="21"/>
  <c r="C453" i="21"/>
  <c r="T452" i="21"/>
  <c r="P452" i="21"/>
  <c r="L452" i="21"/>
  <c r="H452" i="21"/>
  <c r="D452" i="21"/>
  <c r="U451" i="21"/>
  <c r="Q451" i="21"/>
  <c r="M451" i="21"/>
  <c r="I451" i="21"/>
  <c r="E451" i="21"/>
  <c r="V450" i="21"/>
  <c r="R450" i="21"/>
  <c r="N450" i="21"/>
  <c r="J450" i="21"/>
  <c r="F450" i="21"/>
  <c r="B450" i="21"/>
  <c r="S449" i="21"/>
  <c r="O449" i="21"/>
  <c r="K449" i="21"/>
  <c r="G449" i="21"/>
  <c r="C449" i="21"/>
  <c r="T448" i="21"/>
  <c r="P448" i="21"/>
  <c r="L448" i="21"/>
  <c r="H448" i="21"/>
  <c r="D448" i="21"/>
  <c r="U447" i="21"/>
  <c r="Q447" i="21"/>
  <c r="M447" i="21"/>
  <c r="I447" i="21"/>
  <c r="E447" i="21"/>
  <c r="V446" i="21"/>
  <c r="R446" i="21"/>
  <c r="N446" i="21"/>
  <c r="J446" i="21"/>
  <c r="F446" i="21"/>
  <c r="B446" i="21"/>
  <c r="S445" i="21"/>
  <c r="O445" i="21"/>
  <c r="K445" i="21"/>
  <c r="G445" i="21"/>
  <c r="C445" i="21"/>
  <c r="T444" i="21"/>
  <c r="P444" i="21"/>
  <c r="L444" i="21"/>
  <c r="H444" i="21"/>
  <c r="D444" i="21"/>
  <c r="U443" i="21"/>
  <c r="Q443" i="21"/>
  <c r="M443" i="21"/>
  <c r="I443" i="21"/>
  <c r="E443" i="21"/>
  <c r="V442" i="21"/>
  <c r="R442" i="21"/>
  <c r="N442" i="21"/>
  <c r="J442" i="21"/>
  <c r="F442" i="21"/>
  <c r="B442" i="21"/>
  <c r="S441" i="21"/>
  <c r="O441" i="21"/>
  <c r="K441" i="21"/>
  <c r="G441" i="21"/>
  <c r="C441" i="21"/>
  <c r="T440" i="21"/>
  <c r="P440" i="21"/>
  <c r="L440" i="21"/>
  <c r="H440" i="21"/>
  <c r="D440" i="21"/>
  <c r="U439" i="21"/>
  <c r="Q439" i="21"/>
  <c r="M439" i="21"/>
  <c r="I439" i="21"/>
  <c r="E439" i="21"/>
  <c r="V438" i="21"/>
  <c r="R438" i="21"/>
  <c r="N438" i="21"/>
  <c r="J438" i="21"/>
  <c r="F438" i="21"/>
  <c r="B438" i="21"/>
  <c r="S437" i="21"/>
  <c r="O437" i="21"/>
  <c r="K437" i="21"/>
  <c r="G437" i="21"/>
  <c r="C437" i="21"/>
  <c r="T436" i="21"/>
  <c r="P436" i="21"/>
  <c r="L436" i="21"/>
  <c r="H436" i="21"/>
  <c r="D436" i="21"/>
  <c r="U435" i="21"/>
  <c r="Q435" i="21"/>
  <c r="M435" i="21"/>
  <c r="I435" i="21"/>
  <c r="E435" i="21"/>
  <c r="V434" i="21"/>
  <c r="R434" i="21"/>
  <c r="N434" i="21"/>
  <c r="J434" i="21"/>
  <c r="F434" i="21"/>
  <c r="B434" i="21"/>
  <c r="S433" i="21"/>
  <c r="O433" i="21"/>
  <c r="K433" i="21"/>
  <c r="G433" i="21"/>
  <c r="C433" i="21"/>
  <c r="T432" i="21"/>
  <c r="P432" i="21"/>
  <c r="L432" i="21"/>
  <c r="H432" i="21"/>
  <c r="D432" i="21"/>
  <c r="U431" i="21"/>
  <c r="Q431" i="21"/>
  <c r="M431" i="21"/>
  <c r="I431" i="21"/>
  <c r="E431" i="21"/>
  <c r="V430" i="21"/>
  <c r="R430" i="21"/>
  <c r="N430" i="21"/>
  <c r="J430" i="21"/>
  <c r="F430" i="21"/>
  <c r="B430" i="21"/>
  <c r="S429" i="21"/>
  <c r="O429" i="21"/>
  <c r="K429" i="21"/>
  <c r="G429" i="21"/>
  <c r="C429" i="21"/>
  <c r="T428" i="21"/>
  <c r="P428" i="21"/>
  <c r="L428" i="21"/>
  <c r="H428" i="21"/>
  <c r="D428" i="21"/>
  <c r="U427" i="21"/>
  <c r="Q427" i="21"/>
  <c r="M427" i="21"/>
  <c r="I427" i="21"/>
  <c r="E427" i="21"/>
  <c r="V426" i="21"/>
  <c r="R426" i="21"/>
  <c r="N426" i="21"/>
  <c r="J426" i="21"/>
  <c r="F426" i="21"/>
  <c r="B426" i="21"/>
  <c r="S425" i="21"/>
  <c r="O425" i="21"/>
  <c r="K425" i="21"/>
  <c r="G425" i="21"/>
  <c r="C425" i="21"/>
  <c r="T424" i="21"/>
  <c r="P424" i="21"/>
  <c r="L424" i="21"/>
  <c r="H424" i="21"/>
  <c r="D424" i="21"/>
  <c r="U423" i="21"/>
  <c r="Q423" i="21"/>
  <c r="M423" i="21"/>
  <c r="I423" i="21"/>
  <c r="E423" i="21"/>
  <c r="V422" i="21"/>
  <c r="R422" i="21"/>
  <c r="N422" i="21"/>
  <c r="J422" i="21"/>
  <c r="F422" i="21"/>
  <c r="B422" i="21"/>
  <c r="S421" i="21"/>
  <c r="O421" i="21"/>
  <c r="K421" i="21"/>
  <c r="G421" i="21"/>
  <c r="C421" i="21"/>
  <c r="T420" i="21"/>
  <c r="P420" i="21"/>
  <c r="L420" i="21"/>
  <c r="H420" i="21"/>
  <c r="D420" i="21"/>
  <c r="U419" i="21"/>
  <c r="Q419" i="21"/>
  <c r="M419" i="21"/>
  <c r="I419" i="21"/>
  <c r="E419" i="21"/>
  <c r="V418" i="21"/>
  <c r="R418" i="21"/>
  <c r="N418" i="21"/>
  <c r="J418" i="21"/>
  <c r="F418" i="21"/>
  <c r="B418" i="21"/>
  <c r="S417" i="21"/>
  <c r="O417" i="21"/>
  <c r="K417" i="21"/>
  <c r="G417" i="21"/>
  <c r="C417" i="21"/>
  <c r="T416" i="21"/>
  <c r="P416" i="21"/>
  <c r="L416" i="21"/>
  <c r="H416" i="21"/>
  <c r="D416" i="21"/>
  <c r="U415" i="21"/>
  <c r="Q415" i="21"/>
  <c r="M415" i="21"/>
  <c r="I415" i="21"/>
  <c r="E415" i="21"/>
  <c r="V414" i="21"/>
  <c r="R414" i="21"/>
  <c r="N414" i="21"/>
  <c r="J414" i="21"/>
  <c r="F414" i="21"/>
  <c r="B414" i="21"/>
  <c r="S413" i="21"/>
  <c r="O413" i="21"/>
  <c r="K413" i="21"/>
  <c r="G413" i="21"/>
  <c r="C413" i="21"/>
  <c r="T412" i="21"/>
  <c r="P412" i="21"/>
  <c r="L412" i="21"/>
  <c r="H412" i="21"/>
  <c r="D412" i="21"/>
  <c r="U411" i="21"/>
  <c r="Q411" i="21"/>
  <c r="M411" i="21"/>
  <c r="I411" i="21"/>
  <c r="E411" i="21"/>
  <c r="V410" i="21"/>
  <c r="R410" i="21"/>
  <c r="N410" i="21"/>
  <c r="J410" i="21"/>
  <c r="F410" i="21"/>
  <c r="B410" i="21"/>
  <c r="S409" i="21"/>
  <c r="O409" i="21"/>
  <c r="K409" i="21"/>
  <c r="G409" i="21"/>
  <c r="C409" i="21"/>
  <c r="T408" i="21"/>
  <c r="P408" i="21"/>
  <c r="L408" i="21"/>
  <c r="H408" i="21"/>
  <c r="D408" i="21"/>
  <c r="U407" i="21"/>
  <c r="Q407" i="21"/>
  <c r="M407" i="21"/>
  <c r="I407" i="21"/>
  <c r="E407" i="21"/>
  <c r="V406" i="21"/>
  <c r="R406" i="21"/>
  <c r="N406" i="21"/>
  <c r="J406" i="21"/>
  <c r="F406" i="21"/>
  <c r="B406" i="21"/>
  <c r="S405" i="21"/>
  <c r="O405" i="21"/>
  <c r="K405" i="21"/>
  <c r="G405" i="21"/>
  <c r="C405" i="21"/>
  <c r="T404" i="21"/>
  <c r="P404" i="21"/>
  <c r="L404" i="21"/>
  <c r="H404" i="21"/>
  <c r="D404" i="21"/>
  <c r="U403" i="21"/>
  <c r="Q403" i="21"/>
  <c r="M403" i="21"/>
  <c r="I403" i="21"/>
  <c r="E403" i="21"/>
  <c r="V402" i="21"/>
  <c r="R402" i="21"/>
  <c r="N402" i="21"/>
  <c r="J402" i="21"/>
  <c r="F402" i="21"/>
  <c r="B402" i="21"/>
  <c r="S401" i="21"/>
  <c r="O401" i="21"/>
  <c r="K401" i="21"/>
  <c r="G401" i="21"/>
  <c r="C401" i="21"/>
  <c r="T400" i="21"/>
  <c r="P400" i="21"/>
  <c r="L400" i="21"/>
  <c r="H400" i="21"/>
  <c r="D400" i="21"/>
  <c r="U399" i="21"/>
  <c r="Q399" i="21"/>
  <c r="M399" i="21"/>
  <c r="I399" i="21"/>
  <c r="E399" i="21"/>
  <c r="V398" i="21"/>
  <c r="R398" i="21"/>
  <c r="N398" i="21"/>
  <c r="J398" i="21"/>
  <c r="F398" i="21"/>
  <c r="B398" i="21"/>
  <c r="S397" i="21"/>
  <c r="O397" i="21"/>
  <c r="K397" i="21"/>
  <c r="G397" i="21"/>
  <c r="C397" i="21"/>
  <c r="T396" i="21"/>
  <c r="P396" i="21"/>
  <c r="L396" i="21"/>
  <c r="H396" i="21"/>
  <c r="D396" i="21"/>
  <c r="U395" i="21"/>
  <c r="Q395" i="21"/>
  <c r="M395" i="21"/>
  <c r="I395" i="21"/>
  <c r="E395" i="21"/>
  <c r="V394" i="21"/>
  <c r="R394" i="21"/>
  <c r="N394" i="21"/>
  <c r="J394" i="21"/>
  <c r="F394" i="21"/>
  <c r="B394" i="21"/>
  <c r="S393" i="21"/>
  <c r="O393" i="21"/>
  <c r="K393" i="21"/>
  <c r="G393" i="21"/>
  <c r="C393" i="21"/>
  <c r="T392" i="21"/>
  <c r="P392" i="21"/>
  <c r="L392" i="21"/>
  <c r="H392" i="21"/>
  <c r="D392" i="21"/>
  <c r="U391" i="21"/>
  <c r="Q391" i="21"/>
  <c r="M391" i="21"/>
  <c r="I391" i="21"/>
  <c r="E391" i="21"/>
  <c r="V390" i="21"/>
  <c r="R390" i="21"/>
  <c r="N390" i="21"/>
  <c r="J390" i="21"/>
  <c r="F390" i="21"/>
  <c r="B390" i="21"/>
  <c r="S389" i="21"/>
  <c r="O389" i="21"/>
  <c r="K389" i="21"/>
  <c r="G389" i="21"/>
  <c r="C389" i="21"/>
  <c r="T388" i="21"/>
  <c r="P388" i="21"/>
  <c r="L388" i="21"/>
  <c r="H388" i="21"/>
  <c r="D388" i="21"/>
  <c r="U387" i="21"/>
  <c r="Q387" i="21"/>
  <c r="M387" i="21"/>
  <c r="I387" i="21"/>
  <c r="E387" i="21"/>
  <c r="V386" i="21"/>
  <c r="R386" i="21"/>
  <c r="N386" i="21"/>
  <c r="J386" i="21"/>
  <c r="F386" i="21"/>
  <c r="B386" i="21"/>
  <c r="S385" i="21"/>
  <c r="O385" i="21"/>
  <c r="K385" i="21"/>
  <c r="G385" i="21"/>
  <c r="C385" i="21"/>
  <c r="T384" i="21"/>
  <c r="P384" i="21"/>
  <c r="L384" i="21"/>
  <c r="H384" i="21"/>
  <c r="D384" i="21"/>
  <c r="U383" i="21"/>
  <c r="Q383" i="21"/>
  <c r="M383" i="21"/>
  <c r="I383" i="21"/>
  <c r="E383" i="21"/>
  <c r="V382" i="21"/>
  <c r="R382" i="21"/>
  <c r="N382" i="21"/>
  <c r="J382" i="21"/>
  <c r="F382" i="21"/>
  <c r="B382" i="21"/>
  <c r="S381" i="21"/>
  <c r="O381" i="21"/>
  <c r="K381" i="21"/>
  <c r="G381" i="21"/>
  <c r="C381" i="21"/>
  <c r="T380" i="21"/>
  <c r="P380" i="21"/>
  <c r="L380" i="21"/>
  <c r="H380" i="21"/>
  <c r="D380" i="21"/>
  <c r="U379" i="21"/>
  <c r="Q379" i="21"/>
  <c r="M379" i="21"/>
  <c r="I379" i="21"/>
  <c r="E379" i="21"/>
  <c r="V378" i="21"/>
  <c r="R378" i="21"/>
  <c r="N378" i="21"/>
  <c r="J378" i="21"/>
  <c r="F378" i="21"/>
  <c r="B378" i="21"/>
  <c r="S377" i="21"/>
  <c r="O377" i="21"/>
  <c r="K377" i="21"/>
  <c r="G377" i="21"/>
  <c r="C377" i="21"/>
  <c r="T376" i="21"/>
  <c r="P376" i="21"/>
  <c r="L376" i="21"/>
  <c r="H376" i="21"/>
  <c r="D376" i="21"/>
  <c r="U375" i="21"/>
  <c r="Q375" i="21"/>
  <c r="M375" i="21"/>
  <c r="I375" i="21"/>
  <c r="E375" i="21"/>
  <c r="V374" i="21"/>
  <c r="R374" i="21"/>
  <c r="K374" i="21"/>
  <c r="U373" i="21"/>
  <c r="E373" i="21"/>
  <c r="J372" i="21"/>
  <c r="O371" i="21"/>
  <c r="T370" i="21"/>
  <c r="D370" i="21"/>
  <c r="I369" i="21"/>
  <c r="N368" i="21"/>
  <c r="S367" i="21"/>
  <c r="C367" i="21"/>
  <c r="H366" i="21"/>
  <c r="M365" i="21"/>
  <c r="R364" i="21"/>
  <c r="B364" i="21"/>
  <c r="G363" i="21"/>
  <c r="L362" i="21"/>
  <c r="Q361" i="21"/>
  <c r="V360" i="21"/>
  <c r="F360" i="21"/>
  <c r="K359" i="21"/>
  <c r="P358" i="21"/>
  <c r="U357" i="21"/>
  <c r="E357" i="21"/>
  <c r="J356" i="21"/>
  <c r="O355" i="21"/>
  <c r="T354" i="21"/>
  <c r="D354" i="21"/>
  <c r="I353" i="21"/>
  <c r="N352" i="21"/>
  <c r="S351" i="21"/>
  <c r="C351" i="21"/>
  <c r="H350" i="21"/>
  <c r="M349" i="21"/>
  <c r="R348" i="21"/>
  <c r="B348" i="21"/>
  <c r="G347" i="21"/>
  <c r="L346" i="21"/>
  <c r="Q345" i="21"/>
  <c r="V344" i="21"/>
  <c r="F344" i="21"/>
  <c r="K343" i="21"/>
  <c r="P342" i="21"/>
  <c r="U341" i="21"/>
  <c r="E341" i="21"/>
  <c r="J340" i="21"/>
  <c r="O339" i="21"/>
  <c r="T338" i="21"/>
  <c r="D338" i="21"/>
  <c r="I337" i="21"/>
  <c r="N336" i="21"/>
  <c r="S335" i="21"/>
  <c r="C335" i="21"/>
  <c r="H334" i="21"/>
  <c r="M333" i="21"/>
  <c r="R332" i="21"/>
  <c r="B332" i="21"/>
  <c r="G331" i="21"/>
  <c r="L330" i="21"/>
  <c r="Q329" i="21"/>
  <c r="V328" i="21"/>
  <c r="F328" i="21"/>
  <c r="K327" i="21"/>
  <c r="P326" i="21"/>
  <c r="U325" i="21"/>
  <c r="E325" i="21"/>
  <c r="J324" i="21"/>
  <c r="O323" i="21"/>
  <c r="T322" i="21"/>
  <c r="D322" i="21"/>
  <c r="I321" i="21"/>
  <c r="N320" i="21"/>
  <c r="S319" i="21"/>
  <c r="C319" i="21"/>
  <c r="H318" i="21"/>
  <c r="M317" i="21"/>
  <c r="R316" i="21"/>
  <c r="B316" i="21"/>
  <c r="G315" i="21"/>
  <c r="L314" i="21"/>
  <c r="Q313" i="21"/>
  <c r="V312" i="21"/>
  <c r="F312" i="21"/>
  <c r="K311" i="21"/>
  <c r="P310" i="21"/>
  <c r="U309" i="21"/>
  <c r="E309" i="21"/>
  <c r="J308" i="21"/>
  <c r="O307" i="21"/>
  <c r="T306" i="21"/>
  <c r="D306" i="21"/>
  <c r="I305" i="21"/>
  <c r="N304" i="21"/>
  <c r="S303" i="21"/>
  <c r="C303" i="21"/>
  <c r="H302" i="21"/>
  <c r="M301" i="21"/>
  <c r="R300" i="21"/>
  <c r="B300" i="21"/>
  <c r="G299" i="21"/>
  <c r="L298" i="21"/>
  <c r="Q297" i="21"/>
  <c r="V296" i="21"/>
  <c r="F296" i="21"/>
  <c r="K295" i="21"/>
  <c r="P294" i="21"/>
  <c r="U293" i="21"/>
  <c r="E293" i="21"/>
  <c r="J292" i="21"/>
  <c r="O291" i="21"/>
  <c r="T290" i="21"/>
  <c r="D290" i="21"/>
  <c r="I289" i="21"/>
  <c r="N288" i="21"/>
  <c r="S287" i="21"/>
  <c r="C287" i="21"/>
  <c r="H286" i="21"/>
  <c r="M285" i="21"/>
  <c r="R284" i="21"/>
  <c r="B284" i="21"/>
  <c r="G283" i="21"/>
  <c r="L282" i="21"/>
  <c r="Q281" i="21"/>
  <c r="V280" i="21"/>
  <c r="F280" i="21"/>
  <c r="K279" i="21"/>
  <c r="P278" i="21"/>
  <c r="U277" i="21"/>
  <c r="U276" i="21"/>
  <c r="T273" i="21"/>
  <c r="S270" i="21"/>
  <c r="R267" i="21"/>
  <c r="Q264" i="21"/>
  <c r="P261" i="21"/>
  <c r="O258" i="21"/>
  <c r="N255" i="21"/>
  <c r="M252" i="21"/>
  <c r="L249" i="21"/>
  <c r="K246" i="21"/>
  <c r="J243" i="21"/>
  <c r="I240" i="21"/>
  <c r="H237" i="21"/>
  <c r="G234" i="21"/>
  <c r="F231" i="21"/>
  <c r="E228" i="21"/>
  <c r="D225" i="21"/>
  <c r="C222" i="21"/>
  <c r="B219" i="21"/>
  <c r="V215" i="21"/>
  <c r="U212" i="21"/>
  <c r="T209" i="21"/>
  <c r="S206" i="21"/>
  <c r="R203" i="21"/>
  <c r="Q200" i="21"/>
  <c r="P197" i="21"/>
  <c r="O194" i="21"/>
  <c r="N191" i="21"/>
  <c r="M188" i="21"/>
  <c r="L185" i="21"/>
  <c r="K182" i="21"/>
  <c r="J179" i="21"/>
  <c r="I176" i="21"/>
  <c r="H173" i="21"/>
  <c r="G170" i="21"/>
  <c r="F167" i="21"/>
  <c r="E164" i="21"/>
  <c r="H153" i="21"/>
  <c r="D141" i="21"/>
  <c r="U128" i="21"/>
  <c r="Q116" i="21"/>
  <c r="B4" i="21"/>
  <c r="F4" i="21"/>
  <c r="J4" i="21"/>
  <c r="N4" i="21"/>
  <c r="R4" i="21"/>
  <c r="V4" i="21"/>
  <c r="E5" i="21"/>
  <c r="I5" i="21"/>
  <c r="M5" i="21"/>
  <c r="Q5" i="21"/>
  <c r="U5" i="21"/>
  <c r="D6" i="21"/>
  <c r="H6" i="21"/>
  <c r="L6" i="21"/>
  <c r="P6" i="21"/>
  <c r="T6" i="21"/>
  <c r="C7" i="21"/>
  <c r="G7" i="21"/>
  <c r="K7" i="21"/>
  <c r="O7" i="21"/>
  <c r="S7" i="21"/>
  <c r="B8" i="21"/>
  <c r="F8" i="21"/>
  <c r="J8" i="21"/>
  <c r="N8" i="21"/>
  <c r="R8" i="21"/>
  <c r="V8" i="21"/>
  <c r="E9" i="21"/>
  <c r="I9" i="21"/>
  <c r="M9" i="21"/>
  <c r="Q9" i="21"/>
  <c r="U9" i="21"/>
  <c r="D10" i="21"/>
  <c r="H10" i="21"/>
  <c r="L10" i="21"/>
  <c r="P10" i="21"/>
  <c r="T10" i="21"/>
  <c r="C11" i="21"/>
  <c r="G11" i="21"/>
  <c r="K11" i="21"/>
  <c r="O11" i="21"/>
  <c r="S11" i="21"/>
  <c r="B12" i="21"/>
  <c r="F12" i="21"/>
  <c r="J12" i="21"/>
  <c r="N12" i="21"/>
  <c r="R12" i="21"/>
  <c r="V12" i="21"/>
  <c r="E13" i="21"/>
  <c r="I13" i="21"/>
  <c r="M13" i="21"/>
  <c r="Q13" i="21"/>
  <c r="U13" i="21"/>
  <c r="D14" i="21"/>
  <c r="H14" i="21"/>
  <c r="L14" i="21"/>
  <c r="P14" i="21"/>
  <c r="T14" i="21"/>
  <c r="C15" i="21"/>
  <c r="G15" i="21"/>
  <c r="K15" i="21"/>
  <c r="O15" i="21"/>
  <c r="S15" i="21"/>
  <c r="B16" i="21"/>
  <c r="F16" i="21"/>
  <c r="J16" i="21"/>
  <c r="N16" i="21"/>
  <c r="R16" i="21"/>
  <c r="V16" i="21"/>
  <c r="E17" i="21"/>
  <c r="I17" i="21"/>
  <c r="M17" i="21"/>
  <c r="Q17" i="21"/>
  <c r="U17" i="21"/>
  <c r="D18" i="21"/>
  <c r="H18" i="21"/>
  <c r="L18" i="21"/>
  <c r="P18" i="21"/>
  <c r="T18" i="21"/>
  <c r="C19" i="21"/>
  <c r="G19" i="21"/>
  <c r="K19" i="21"/>
  <c r="O19" i="21"/>
  <c r="S19" i="21"/>
  <c r="B20" i="21"/>
  <c r="C4" i="21"/>
  <c r="D4" i="21"/>
  <c r="I4" i="21"/>
  <c r="O4" i="21"/>
  <c r="D5" i="21"/>
  <c r="J5" i="21"/>
  <c r="O5" i="21"/>
  <c r="T5" i="21"/>
  <c r="E6" i="21"/>
  <c r="J6" i="21"/>
  <c r="O6" i="21"/>
  <c r="U6" i="21"/>
  <c r="E7" i="21"/>
  <c r="J7" i="21"/>
  <c r="P7" i="21"/>
  <c r="U7" i="21"/>
  <c r="E8" i="21"/>
  <c r="K8" i="21"/>
  <c r="P8" i="21"/>
  <c r="U8" i="21"/>
  <c r="F9" i="21"/>
  <c r="K9" i="21"/>
  <c r="P9" i="21"/>
  <c r="V9" i="21"/>
  <c r="F10" i="21"/>
  <c r="K10" i="21"/>
  <c r="Q10" i="21"/>
  <c r="E4" i="21"/>
  <c r="K4" i="21"/>
  <c r="P4" i="21"/>
  <c r="U4" i="21"/>
  <c r="F5" i="21"/>
  <c r="K5" i="21"/>
  <c r="P5" i="21"/>
  <c r="V5" i="21"/>
  <c r="F6" i="21"/>
  <c r="K6" i="21"/>
  <c r="Q6" i="21"/>
  <c r="V6" i="21"/>
  <c r="F7" i="21"/>
  <c r="L7" i="21"/>
  <c r="Q7" i="21"/>
  <c r="V7" i="21"/>
  <c r="G8" i="21"/>
  <c r="L8" i="21"/>
  <c r="Q8" i="21"/>
  <c r="B9" i="21"/>
  <c r="G9" i="21"/>
  <c r="L9" i="21"/>
  <c r="R9" i="21"/>
  <c r="B10" i="21"/>
  <c r="G10" i="21"/>
  <c r="M10" i="21"/>
  <c r="R10" i="21"/>
  <c r="B11" i="21"/>
  <c r="H11" i="21"/>
  <c r="M11" i="21"/>
  <c r="R11" i="21"/>
  <c r="C12" i="21"/>
  <c r="H12" i="21"/>
  <c r="M12" i="21"/>
  <c r="S12" i="21"/>
  <c r="C13" i="21"/>
  <c r="H13" i="21"/>
  <c r="N13" i="21"/>
  <c r="S13" i="21"/>
  <c r="C14" i="21"/>
  <c r="I14" i="21"/>
  <c r="N14" i="21"/>
  <c r="S14" i="21"/>
  <c r="D15" i="21"/>
  <c r="I15" i="21"/>
  <c r="N15" i="21"/>
  <c r="T15" i="21"/>
  <c r="D16" i="21"/>
  <c r="I16" i="21"/>
  <c r="O16" i="21"/>
  <c r="T16" i="21"/>
  <c r="D17" i="21"/>
  <c r="J17" i="21"/>
  <c r="O17" i="21"/>
  <c r="T17" i="21"/>
  <c r="E18" i="21"/>
  <c r="J18" i="21"/>
  <c r="O18" i="21"/>
  <c r="U18" i="21"/>
  <c r="E19" i="21"/>
  <c r="J19" i="21"/>
  <c r="P19" i="21"/>
  <c r="U19" i="21"/>
  <c r="E20" i="21"/>
  <c r="I20" i="21"/>
  <c r="M20" i="21"/>
  <c r="Q20" i="21"/>
  <c r="U20" i="21"/>
  <c r="D21" i="21"/>
  <c r="H21" i="21"/>
  <c r="L21" i="21"/>
  <c r="P21" i="21"/>
  <c r="T21" i="21"/>
  <c r="C22" i="21"/>
  <c r="G22" i="21"/>
  <c r="K22" i="21"/>
  <c r="O22" i="21"/>
  <c r="S22" i="21"/>
  <c r="B23" i="21"/>
  <c r="F23" i="21"/>
  <c r="J23" i="21"/>
  <c r="N23" i="21"/>
  <c r="R23" i="21"/>
  <c r="V23" i="21"/>
  <c r="E24" i="21"/>
  <c r="G4" i="21"/>
  <c r="Q4" i="21"/>
  <c r="G5" i="21"/>
  <c r="R5" i="21"/>
  <c r="G6" i="21"/>
  <c r="R6" i="21"/>
  <c r="H7" i="21"/>
  <c r="R7" i="21"/>
  <c r="H8" i="21"/>
  <c r="S8" i="21"/>
  <c r="H9" i="21"/>
  <c r="S9" i="21"/>
  <c r="I10" i="21"/>
  <c r="S10" i="21"/>
  <c r="E11" i="21"/>
  <c r="L11" i="21"/>
  <c r="T11" i="21"/>
  <c r="E12" i="21"/>
  <c r="L12" i="21"/>
  <c r="T12" i="21"/>
  <c r="F13" i="21"/>
  <c r="L13" i="21"/>
  <c r="T13" i="21"/>
  <c r="F14" i="21"/>
  <c r="M14" i="21"/>
  <c r="U14" i="21"/>
  <c r="F15" i="21"/>
  <c r="M15" i="21"/>
  <c r="U15" i="21"/>
  <c r="G16" i="21"/>
  <c r="M16" i="21"/>
  <c r="U16" i="21"/>
  <c r="G17" i="21"/>
  <c r="N17" i="21"/>
  <c r="V17" i="21"/>
  <c r="G18" i="21"/>
  <c r="N18" i="21"/>
  <c r="V18" i="21"/>
  <c r="H19" i="21"/>
  <c r="N19" i="21"/>
  <c r="V19" i="21"/>
  <c r="G20" i="21"/>
  <c r="L20" i="21"/>
  <c r="R20" i="21"/>
  <c r="B21" i="21"/>
  <c r="G21" i="21"/>
  <c r="M21" i="21"/>
  <c r="R21" i="21"/>
  <c r="B22" i="21"/>
  <c r="H22" i="21"/>
  <c r="M22" i="21"/>
  <c r="R22" i="21"/>
  <c r="C23" i="21"/>
  <c r="H23" i="21"/>
  <c r="M23" i="21"/>
  <c r="S23" i="21"/>
  <c r="C24" i="21"/>
  <c r="H24" i="21"/>
  <c r="L24" i="21"/>
  <c r="P24" i="21"/>
  <c r="T24" i="21"/>
  <c r="C25" i="21"/>
  <c r="G25" i="21"/>
  <c r="K25" i="21"/>
  <c r="O25" i="21"/>
  <c r="S25" i="21"/>
  <c r="B26" i="21"/>
  <c r="F26" i="21"/>
  <c r="J26" i="21"/>
  <c r="N26" i="21"/>
  <c r="R26" i="21"/>
  <c r="V26" i="21"/>
  <c r="E27" i="21"/>
  <c r="I27" i="21"/>
  <c r="M27" i="21"/>
  <c r="H4" i="21"/>
  <c r="S4" i="21"/>
  <c r="H5" i="21"/>
  <c r="S5" i="21"/>
  <c r="I6" i="21"/>
  <c r="S6" i="21"/>
  <c r="I7" i="21"/>
  <c r="T7" i="21"/>
  <c r="I8" i="21"/>
  <c r="T8" i="21"/>
  <c r="J9" i="21"/>
  <c r="T9" i="21"/>
  <c r="J10" i="21"/>
  <c r="U10" i="21"/>
  <c r="F11" i="21"/>
  <c r="N11" i="21"/>
  <c r="U11" i="21"/>
  <c r="G12" i="21"/>
  <c r="O12" i="21"/>
  <c r="U12" i="21"/>
  <c r="G13" i="21"/>
  <c r="O13" i="21"/>
  <c r="V13" i="21"/>
  <c r="G14" i="21"/>
  <c r="O14" i="21"/>
  <c r="V14" i="21"/>
  <c r="H15" i="21"/>
  <c r="P15" i="21"/>
  <c r="V15" i="21"/>
  <c r="H16" i="21"/>
  <c r="P16" i="21"/>
  <c r="B17" i="21"/>
  <c r="H17" i="21"/>
  <c r="P17" i="21"/>
  <c r="B18" i="21"/>
  <c r="I18" i="21"/>
  <c r="Q18" i="21"/>
  <c r="B19" i="21"/>
  <c r="I19" i="21"/>
  <c r="Q19" i="21"/>
  <c r="C20" i="21"/>
  <c r="H20" i="21"/>
  <c r="N20" i="21"/>
  <c r="S20" i="21"/>
  <c r="C21" i="21"/>
  <c r="I21" i="21"/>
  <c r="N21" i="21"/>
  <c r="S21" i="21"/>
  <c r="D22" i="21"/>
  <c r="I22" i="21"/>
  <c r="N22" i="21"/>
  <c r="T22" i="21"/>
  <c r="D23" i="21"/>
  <c r="I23" i="21"/>
  <c r="O23" i="21"/>
  <c r="T23" i="21"/>
  <c r="D24" i="21"/>
  <c r="I24" i="21"/>
  <c r="M24" i="21"/>
  <c r="Q24" i="21"/>
  <c r="U24" i="21"/>
  <c r="D25" i="21"/>
  <c r="H25" i="21"/>
  <c r="L25" i="21"/>
  <c r="P25" i="21"/>
  <c r="T25" i="21"/>
  <c r="C26" i="21"/>
  <c r="G26" i="21"/>
  <c r="K26" i="21"/>
  <c r="O26" i="21"/>
  <c r="S26" i="21"/>
  <c r="B27" i="21"/>
  <c r="F27" i="21"/>
  <c r="J27" i="21"/>
  <c r="N27" i="21"/>
  <c r="R27" i="21"/>
  <c r="V27" i="21"/>
  <c r="E28" i="21"/>
  <c r="I28" i="21"/>
  <c r="M28" i="21"/>
  <c r="Q28" i="21"/>
  <c r="U28" i="21"/>
  <c r="D29" i="21"/>
  <c r="H29" i="21"/>
  <c r="L29" i="21"/>
  <c r="P29" i="21"/>
  <c r="T29" i="21"/>
  <c r="C30" i="21"/>
  <c r="G30" i="21"/>
  <c r="K30" i="21"/>
  <c r="O30" i="21"/>
  <c r="S30" i="21"/>
  <c r="B31" i="21"/>
  <c r="F31" i="21"/>
  <c r="L4" i="21"/>
  <c r="B5" i="21"/>
  <c r="L5" i="21"/>
  <c r="B6" i="21"/>
  <c r="M6" i="21"/>
  <c r="B7" i="21"/>
  <c r="M7" i="21"/>
  <c r="C8" i="21"/>
  <c r="M8" i="21"/>
  <c r="C9" i="21"/>
  <c r="N9" i="21"/>
  <c r="C10" i="21"/>
  <c r="N10" i="21"/>
  <c r="V10" i="21"/>
  <c r="I11" i="21"/>
  <c r="P11" i="21"/>
  <c r="V11" i="21"/>
  <c r="I12" i="21"/>
  <c r="P12" i="21"/>
  <c r="B13" i="21"/>
  <c r="J13" i="21"/>
  <c r="P13" i="21"/>
  <c r="B14" i="21"/>
  <c r="J14" i="21"/>
  <c r="Q14" i="21"/>
  <c r="B15" i="21"/>
  <c r="J15" i="21"/>
  <c r="Q15" i="21"/>
  <c r="C16" i="21"/>
  <c r="K16" i="21"/>
  <c r="Q16" i="21"/>
  <c r="C17" i="21"/>
  <c r="K17" i="21"/>
  <c r="R17" i="21"/>
  <c r="C18" i="21"/>
  <c r="K18" i="21"/>
  <c r="R18" i="21"/>
  <c r="D19" i="21"/>
  <c r="L19" i="21"/>
  <c r="R19" i="21"/>
  <c r="D20" i="21"/>
  <c r="J20" i="21"/>
  <c r="O20" i="21"/>
  <c r="T20" i="21"/>
  <c r="E21" i="21"/>
  <c r="J21" i="21"/>
  <c r="O21" i="21"/>
  <c r="U21" i="21"/>
  <c r="E22" i="21"/>
  <c r="J22" i="21"/>
  <c r="P22" i="21"/>
  <c r="U22" i="21"/>
  <c r="E23" i="21"/>
  <c r="K23" i="21"/>
  <c r="P23" i="21"/>
  <c r="U23" i="21"/>
  <c r="F24" i="21"/>
  <c r="J24" i="21"/>
  <c r="N24" i="21"/>
  <c r="R24" i="21"/>
  <c r="V24" i="21"/>
  <c r="E25" i="21"/>
  <c r="I25" i="21"/>
  <c r="M25" i="21"/>
  <c r="Q25" i="21"/>
  <c r="U25" i="21"/>
  <c r="D26" i="21"/>
  <c r="H26" i="21"/>
  <c r="L26" i="21"/>
  <c r="P26" i="21"/>
  <c r="T26" i="21"/>
  <c r="C27" i="21"/>
  <c r="G27" i="21"/>
  <c r="K27" i="21"/>
  <c r="O27" i="21"/>
  <c r="S27" i="21"/>
  <c r="B28" i="21"/>
  <c r="F28" i="21"/>
  <c r="J28" i="21"/>
  <c r="N28" i="21"/>
  <c r="R28" i="21"/>
  <c r="V28" i="21"/>
  <c r="E29" i="21"/>
  <c r="I29" i="21"/>
  <c r="M29" i="21"/>
  <c r="M4" i="21"/>
  <c r="N6" i="21"/>
  <c r="O8" i="21"/>
  <c r="O10" i="21"/>
  <c r="D12" i="21"/>
  <c r="K13" i="21"/>
  <c r="R14" i="21"/>
  <c r="E16" i="21"/>
  <c r="L17" i="21"/>
  <c r="S18" i="21"/>
  <c r="F20" i="21"/>
  <c r="F21" i="21"/>
  <c r="F22" i="21"/>
  <c r="G23" i="21"/>
  <c r="G24" i="21"/>
  <c r="B25" i="21"/>
  <c r="R25" i="21"/>
  <c r="M26" i="21"/>
  <c r="H27" i="21"/>
  <c r="T27" i="21"/>
  <c r="G28" i="21"/>
  <c r="O28" i="21"/>
  <c r="B29" i="21"/>
  <c r="J29" i="21"/>
  <c r="Q29" i="21"/>
  <c r="V29" i="21"/>
  <c r="F30" i="21"/>
  <c r="L30" i="21"/>
  <c r="Q30" i="21"/>
  <c r="V30" i="21"/>
  <c r="G31" i="21"/>
  <c r="K31" i="21"/>
  <c r="O31" i="21"/>
  <c r="S31" i="21"/>
  <c r="B32" i="21"/>
  <c r="F32" i="21"/>
  <c r="J32" i="21"/>
  <c r="N32" i="21"/>
  <c r="R32" i="21"/>
  <c r="V32" i="21"/>
  <c r="E33" i="21"/>
  <c r="I33" i="21"/>
  <c r="M33" i="21"/>
  <c r="Q33" i="21"/>
  <c r="U33" i="21"/>
  <c r="D34" i="21"/>
  <c r="H34" i="21"/>
  <c r="L34" i="21"/>
  <c r="P34" i="21"/>
  <c r="T34" i="21"/>
  <c r="C35" i="21"/>
  <c r="G35" i="21"/>
  <c r="K35" i="21"/>
  <c r="O35" i="21"/>
  <c r="S35" i="21"/>
  <c r="B36" i="21"/>
  <c r="F36" i="21"/>
  <c r="J36" i="21"/>
  <c r="N36" i="21"/>
  <c r="R36" i="21"/>
  <c r="V36" i="21"/>
  <c r="E37" i="21"/>
  <c r="I37" i="21"/>
  <c r="M37" i="21"/>
  <c r="Q37" i="21"/>
  <c r="U37" i="21"/>
  <c r="D38" i="21"/>
  <c r="H38" i="21"/>
  <c r="L38" i="21"/>
  <c r="P38" i="21"/>
  <c r="T38" i="21"/>
  <c r="C39" i="21"/>
  <c r="G39" i="21"/>
  <c r="K39" i="21"/>
  <c r="O39" i="21"/>
  <c r="S39" i="21"/>
  <c r="B40" i="21"/>
  <c r="F40" i="21"/>
  <c r="J40" i="21"/>
  <c r="N40" i="21"/>
  <c r="R40" i="21"/>
  <c r="V40" i="21"/>
  <c r="E41" i="21"/>
  <c r="I41" i="21"/>
  <c r="M41" i="21"/>
  <c r="Q41" i="21"/>
  <c r="U41" i="21"/>
  <c r="D42" i="21"/>
  <c r="H42" i="21"/>
  <c r="L42" i="21"/>
  <c r="P42" i="21"/>
  <c r="T42" i="21"/>
  <c r="C43" i="21"/>
  <c r="G43" i="21"/>
  <c r="K43" i="21"/>
  <c r="O43" i="21"/>
  <c r="S43" i="21"/>
  <c r="B44" i="21"/>
  <c r="F44" i="21"/>
  <c r="J44" i="21"/>
  <c r="N44" i="21"/>
  <c r="R44" i="21"/>
  <c r="V44" i="21"/>
  <c r="E45" i="21"/>
  <c r="I45" i="21"/>
  <c r="M45" i="21"/>
  <c r="Q45" i="21"/>
  <c r="U45" i="21"/>
  <c r="D46" i="21"/>
  <c r="H46" i="21"/>
  <c r="L46" i="21"/>
  <c r="P46" i="21"/>
  <c r="T46" i="21"/>
  <c r="C47" i="21"/>
  <c r="G47" i="21"/>
  <c r="K47" i="21"/>
  <c r="O47" i="21"/>
  <c r="S47" i="21"/>
  <c r="B48" i="21"/>
  <c r="F48" i="21"/>
  <c r="J48" i="21"/>
  <c r="N48" i="21"/>
  <c r="R48" i="21"/>
  <c r="V48" i="21"/>
  <c r="E49" i="21"/>
  <c r="I49" i="21"/>
  <c r="M49" i="21"/>
  <c r="Q49" i="21"/>
  <c r="U49" i="21"/>
  <c r="D50" i="21"/>
  <c r="H50" i="21"/>
  <c r="L50" i="21"/>
  <c r="P50" i="21"/>
  <c r="T50" i="21"/>
  <c r="C51" i="21"/>
  <c r="G51" i="21"/>
  <c r="K51" i="21"/>
  <c r="O51" i="21"/>
  <c r="S51" i="21"/>
  <c r="B52" i="21"/>
  <c r="F52" i="21"/>
  <c r="J52" i="21"/>
  <c r="N52" i="21"/>
  <c r="R52" i="21"/>
  <c r="V52" i="21"/>
  <c r="E53" i="21"/>
  <c r="I53" i="21"/>
  <c r="M53" i="21"/>
  <c r="Q53" i="21"/>
  <c r="U53" i="21"/>
  <c r="D54" i="21"/>
  <c r="H54" i="21"/>
  <c r="L54" i="21"/>
  <c r="P54" i="21"/>
  <c r="T54" i="21"/>
  <c r="C55" i="21"/>
  <c r="G55" i="21"/>
  <c r="K55" i="21"/>
  <c r="O55" i="21"/>
  <c r="S55" i="21"/>
  <c r="B56" i="21"/>
  <c r="F56" i="21"/>
  <c r="J56" i="21"/>
  <c r="N56" i="21"/>
  <c r="R56" i="21"/>
  <c r="V56" i="21"/>
  <c r="E57" i="21"/>
  <c r="I57" i="21"/>
  <c r="M57" i="21"/>
  <c r="Q57" i="21"/>
  <c r="C5" i="21"/>
  <c r="D7" i="21"/>
  <c r="D9" i="21"/>
  <c r="D11" i="21"/>
  <c r="K12" i="21"/>
  <c r="R13" i="21"/>
  <c r="E15" i="21"/>
  <c r="L16" i="21"/>
  <c r="S17" i="21"/>
  <c r="F19" i="21"/>
  <c r="K20" i="21"/>
  <c r="K21" i="21"/>
  <c r="L22" i="21"/>
  <c r="L23" i="21"/>
  <c r="K24" i="21"/>
  <c r="F25" i="21"/>
  <c r="V25" i="21"/>
  <c r="Q26" i="21"/>
  <c r="L27" i="21"/>
  <c r="U27" i="21"/>
  <c r="H28" i="21"/>
  <c r="P28" i="21"/>
  <c r="C29" i="21"/>
  <c r="K29" i="21"/>
  <c r="R29" i="21"/>
  <c r="B30" i="21"/>
  <c r="H30" i="21"/>
  <c r="M30" i="21"/>
  <c r="R30" i="21"/>
  <c r="C31" i="21"/>
  <c r="H31" i="21"/>
  <c r="L31" i="21"/>
  <c r="P31" i="21"/>
  <c r="T31" i="21"/>
  <c r="C32" i="21"/>
  <c r="G32" i="21"/>
  <c r="K32" i="21"/>
  <c r="O32" i="21"/>
  <c r="S32" i="21"/>
  <c r="B33" i="21"/>
  <c r="F33" i="21"/>
  <c r="J33" i="21"/>
  <c r="N33" i="21"/>
  <c r="R33" i="21"/>
  <c r="V33" i="21"/>
  <c r="E34" i="21"/>
  <c r="I34" i="21"/>
  <c r="M34" i="21"/>
  <c r="Q34" i="21"/>
  <c r="U34" i="21"/>
  <c r="D35" i="21"/>
  <c r="H35" i="21"/>
  <c r="L35" i="21"/>
  <c r="P35" i="21"/>
  <c r="T35" i="21"/>
  <c r="C36" i="21"/>
  <c r="G36" i="21"/>
  <c r="K36" i="21"/>
  <c r="O36" i="21"/>
  <c r="S36" i="21"/>
  <c r="B37" i="21"/>
  <c r="F37" i="21"/>
  <c r="J37" i="21"/>
  <c r="N37" i="21"/>
  <c r="R37" i="21"/>
  <c r="V37" i="21"/>
  <c r="E38" i="21"/>
  <c r="I38" i="21"/>
  <c r="M38" i="21"/>
  <c r="Q38" i="21"/>
  <c r="U38" i="21"/>
  <c r="D39" i="21"/>
  <c r="H39" i="21"/>
  <c r="L39" i="21"/>
  <c r="P39" i="21"/>
  <c r="T39" i="21"/>
  <c r="C40" i="21"/>
  <c r="G40" i="21"/>
  <c r="K40" i="21"/>
  <c r="O40" i="21"/>
  <c r="S40" i="21"/>
  <c r="B41" i="21"/>
  <c r="F41" i="21"/>
  <c r="J41" i="21"/>
  <c r="N41" i="21"/>
  <c r="R41" i="21"/>
  <c r="V41" i="21"/>
  <c r="E42" i="21"/>
  <c r="I42" i="21"/>
  <c r="M42" i="21"/>
  <c r="Q42" i="21"/>
  <c r="U42" i="21"/>
  <c r="D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N5" i="21"/>
  <c r="N7" i="21"/>
  <c r="O9" i="21"/>
  <c r="J11" i="21"/>
  <c r="Q12" i="21"/>
  <c r="E14" i="21"/>
  <c r="L15" i="21"/>
  <c r="S16" i="21"/>
  <c r="F18" i="21"/>
  <c r="M19" i="21"/>
  <c r="P20" i="21"/>
  <c r="Q21" i="21"/>
  <c r="Q22" i="21"/>
  <c r="Q23" i="21"/>
  <c r="O24" i="21"/>
  <c r="J25" i="21"/>
  <c r="E26" i="21"/>
  <c r="U26" i="21"/>
  <c r="P27" i="21"/>
  <c r="C28" i="21"/>
  <c r="K28" i="21"/>
  <c r="S28" i="21"/>
  <c r="F29" i="21"/>
  <c r="N29" i="21"/>
  <c r="S29" i="21"/>
  <c r="D30" i="21"/>
  <c r="I30" i="21"/>
  <c r="N30" i="21"/>
  <c r="T30" i="21"/>
  <c r="D31" i="21"/>
  <c r="I31" i="21"/>
  <c r="M31" i="21"/>
  <c r="Q31" i="21"/>
  <c r="U31" i="21"/>
  <c r="D32" i="21"/>
  <c r="H32" i="21"/>
  <c r="L32" i="21"/>
  <c r="P32" i="21"/>
  <c r="T32" i="21"/>
  <c r="C33" i="21"/>
  <c r="G33" i="21"/>
  <c r="K33" i="21"/>
  <c r="O33" i="21"/>
  <c r="S33" i="21"/>
  <c r="B34" i="21"/>
  <c r="F34" i="21"/>
  <c r="J34" i="21"/>
  <c r="N34" i="21"/>
  <c r="R34" i="21"/>
  <c r="V34" i="21"/>
  <c r="E35" i="21"/>
  <c r="I35" i="21"/>
  <c r="M35" i="21"/>
  <c r="Q35" i="21"/>
  <c r="U35" i="21"/>
  <c r="D36" i="21"/>
  <c r="H36" i="21"/>
  <c r="L36" i="21"/>
  <c r="P36" i="21"/>
  <c r="T36" i="21"/>
  <c r="C37" i="21"/>
  <c r="G37" i="21"/>
  <c r="K37" i="21"/>
  <c r="O37" i="21"/>
  <c r="S37" i="21"/>
  <c r="B38" i="21"/>
  <c r="F38" i="21"/>
  <c r="J38" i="21"/>
  <c r="N38" i="21"/>
  <c r="R38" i="21"/>
  <c r="V38" i="21"/>
  <c r="E39" i="21"/>
  <c r="I39" i="21"/>
  <c r="M39" i="21"/>
  <c r="Q39" i="21"/>
  <c r="U39" i="21"/>
  <c r="D40" i="21"/>
  <c r="H40" i="21"/>
  <c r="L40" i="21"/>
  <c r="P40" i="21"/>
  <c r="T40" i="21"/>
  <c r="C41" i="21"/>
  <c r="G41" i="21"/>
  <c r="K41" i="21"/>
  <c r="O41" i="21"/>
  <c r="S41" i="21"/>
  <c r="B42" i="21"/>
  <c r="F42" i="21"/>
  <c r="J42" i="21"/>
  <c r="N42" i="21"/>
  <c r="R42" i="21"/>
  <c r="V42" i="21"/>
  <c r="E43" i="21"/>
  <c r="I43" i="21"/>
  <c r="M43" i="21"/>
  <c r="Q43" i="21"/>
  <c r="U43" i="21"/>
  <c r="D44" i="21"/>
  <c r="H44" i="21"/>
  <c r="L44" i="21"/>
  <c r="P44" i="21"/>
  <c r="T44" i="21"/>
  <c r="C45" i="21"/>
  <c r="G45" i="21"/>
  <c r="K45" i="21"/>
  <c r="O45" i="21"/>
  <c r="S45" i="21"/>
  <c r="B46" i="21"/>
  <c r="F46" i="21"/>
  <c r="J46" i="21"/>
  <c r="N46" i="21"/>
  <c r="R46" i="21"/>
  <c r="V46" i="21"/>
  <c r="E47" i="21"/>
  <c r="I47" i="21"/>
  <c r="M47" i="21"/>
  <c r="Q47" i="21"/>
  <c r="U47" i="21"/>
  <c r="D48" i="21"/>
  <c r="H48" i="21"/>
  <c r="L48" i="21"/>
  <c r="P48" i="21"/>
  <c r="T48" i="21"/>
  <c r="C49" i="21"/>
  <c r="G49" i="21"/>
  <c r="K49" i="21"/>
  <c r="O49" i="21"/>
  <c r="S49" i="21"/>
  <c r="B50" i="21"/>
  <c r="F50" i="21"/>
  <c r="J50" i="21"/>
  <c r="N50" i="21"/>
  <c r="R50" i="21"/>
  <c r="V50" i="21"/>
  <c r="E51" i="21"/>
  <c r="I51" i="21"/>
  <c r="M51" i="21"/>
  <c r="Q51" i="21"/>
  <c r="U51" i="21"/>
  <c r="D52" i="21"/>
  <c r="H52" i="21"/>
  <c r="L52" i="21"/>
  <c r="P52" i="21"/>
  <c r="T52" i="21"/>
  <c r="C53" i="21"/>
  <c r="G53" i="21"/>
  <c r="K53" i="21"/>
  <c r="O53" i="21"/>
  <c r="S53" i="21"/>
  <c r="B54" i="21"/>
  <c r="F54" i="21"/>
  <c r="J54" i="21"/>
  <c r="N54" i="21"/>
  <c r="R54" i="21"/>
  <c r="V54" i="21"/>
  <c r="E55" i="21"/>
  <c r="I55" i="21"/>
  <c r="M55" i="21"/>
  <c r="Q55" i="21"/>
  <c r="U55" i="21"/>
  <c r="D56" i="21"/>
  <c r="H56" i="21"/>
  <c r="L56" i="21"/>
  <c r="P56" i="21"/>
  <c r="T56" i="21"/>
  <c r="C57" i="21"/>
  <c r="G57" i="21"/>
  <c r="K57" i="21"/>
  <c r="O57" i="21"/>
  <c r="S57" i="21"/>
  <c r="C6" i="21"/>
  <c r="D13" i="21"/>
  <c r="M18" i="21"/>
  <c r="V22" i="21"/>
  <c r="I26" i="21"/>
  <c r="L28" i="21"/>
  <c r="U29" i="21"/>
  <c r="U30" i="21"/>
  <c r="R31" i="21"/>
  <c r="M32" i="21"/>
  <c r="H33" i="21"/>
  <c r="C34" i="21"/>
  <c r="S34" i="21"/>
  <c r="N35" i="21"/>
  <c r="I36" i="21"/>
  <c r="D37" i="21"/>
  <c r="T37" i="21"/>
  <c r="O38" i="21"/>
  <c r="J39" i="21"/>
  <c r="E40" i="21"/>
  <c r="U40" i="21"/>
  <c r="P41" i="21"/>
  <c r="K42" i="21"/>
  <c r="F43" i="21"/>
  <c r="V43" i="21"/>
  <c r="Q44" i="21"/>
  <c r="L45" i="21"/>
  <c r="G46" i="21"/>
  <c r="B47" i="21"/>
  <c r="R47" i="21"/>
  <c r="M48" i="21"/>
  <c r="H49" i="21"/>
  <c r="C50" i="21"/>
  <c r="S50" i="21"/>
  <c r="N51" i="21"/>
  <c r="I52" i="21"/>
  <c r="D53" i="21"/>
  <c r="T53" i="21"/>
  <c r="O54" i="21"/>
  <c r="J55" i="21"/>
  <c r="E56" i="21"/>
  <c r="U56" i="21"/>
  <c r="P57" i="21"/>
  <c r="B58" i="21"/>
  <c r="F58" i="21"/>
  <c r="J58" i="21"/>
  <c r="N58" i="21"/>
  <c r="R58" i="21"/>
  <c r="V58" i="21"/>
  <c r="E59" i="21"/>
  <c r="I59" i="21"/>
  <c r="M59" i="21"/>
  <c r="Q59" i="21"/>
  <c r="U59" i="21"/>
  <c r="D60" i="21"/>
  <c r="H60" i="21"/>
  <c r="L60" i="21"/>
  <c r="P60" i="21"/>
  <c r="T60" i="21"/>
  <c r="C61" i="21"/>
  <c r="G61" i="21"/>
  <c r="K61" i="21"/>
  <c r="O61" i="21"/>
  <c r="S61" i="21"/>
  <c r="B62" i="21"/>
  <c r="F62" i="21"/>
  <c r="J62" i="21"/>
  <c r="N62" i="21"/>
  <c r="R62" i="21"/>
  <c r="V62" i="21"/>
  <c r="E63" i="21"/>
  <c r="I63" i="21"/>
  <c r="M63" i="21"/>
  <c r="Q63" i="21"/>
  <c r="U63" i="21"/>
  <c r="D64" i="21"/>
  <c r="H64" i="21"/>
  <c r="L64" i="21"/>
  <c r="P64" i="21"/>
  <c r="T64" i="21"/>
  <c r="C65" i="21"/>
  <c r="G65" i="21"/>
  <c r="K65" i="21"/>
  <c r="O65" i="21"/>
  <c r="S65" i="21"/>
  <c r="B66" i="21"/>
  <c r="F66" i="21"/>
  <c r="J66" i="21"/>
  <c r="N66" i="21"/>
  <c r="R66" i="21"/>
  <c r="V66" i="21"/>
  <c r="E67" i="21"/>
  <c r="I67" i="21"/>
  <c r="M67" i="21"/>
  <c r="Q67" i="21"/>
  <c r="U67" i="21"/>
  <c r="D68" i="21"/>
  <c r="H68" i="21"/>
  <c r="L68" i="21"/>
  <c r="P68" i="21"/>
  <c r="T68" i="21"/>
  <c r="C69" i="21"/>
  <c r="G69" i="21"/>
  <c r="K69" i="21"/>
  <c r="O69" i="21"/>
  <c r="S69" i="21"/>
  <c r="B70" i="21"/>
  <c r="F70" i="21"/>
  <c r="J70" i="21"/>
  <c r="N70" i="21"/>
  <c r="R70" i="21"/>
  <c r="V70" i="21"/>
  <c r="E71" i="21"/>
  <c r="I71" i="21"/>
  <c r="M71" i="21"/>
  <c r="Q71" i="21"/>
  <c r="U71" i="21"/>
  <c r="D72" i="21"/>
  <c r="H72" i="21"/>
  <c r="L72" i="21"/>
  <c r="P72" i="21"/>
  <c r="T72" i="21"/>
  <c r="C73" i="21"/>
  <c r="G73" i="21"/>
  <c r="K73" i="21"/>
  <c r="O73" i="21"/>
  <c r="S73" i="21"/>
  <c r="B74" i="21"/>
  <c r="F74" i="21"/>
  <c r="J74" i="21"/>
  <c r="N74" i="21"/>
  <c r="R74" i="21"/>
  <c r="V74" i="21"/>
  <c r="E75" i="21"/>
  <c r="I75" i="21"/>
  <c r="M75" i="21"/>
  <c r="Q75" i="21"/>
  <c r="U75" i="21"/>
  <c r="D76" i="21"/>
  <c r="H76" i="21"/>
  <c r="L76" i="21"/>
  <c r="P76" i="21"/>
  <c r="T76" i="21"/>
  <c r="C77" i="21"/>
  <c r="G77" i="21"/>
  <c r="K77" i="21"/>
  <c r="O77" i="21"/>
  <c r="S77" i="21"/>
  <c r="B78" i="21"/>
  <c r="F78" i="21"/>
  <c r="J78" i="21"/>
  <c r="N78" i="21"/>
  <c r="R78" i="21"/>
  <c r="V78" i="21"/>
  <c r="E79" i="21"/>
  <c r="I79" i="21"/>
  <c r="M79" i="21"/>
  <c r="Q79" i="21"/>
  <c r="U79" i="21"/>
  <c r="D80" i="21"/>
  <c r="H80" i="21"/>
  <c r="L80" i="21"/>
  <c r="P80" i="21"/>
  <c r="T80" i="21"/>
  <c r="C81" i="21"/>
  <c r="G81" i="21"/>
  <c r="K81" i="21"/>
  <c r="O81" i="21"/>
  <c r="S81" i="21"/>
  <c r="B82" i="21"/>
  <c r="F82" i="21"/>
  <c r="J82" i="21"/>
  <c r="N82" i="21"/>
  <c r="R82" i="21"/>
  <c r="V82" i="21"/>
  <c r="E83" i="21"/>
  <c r="I83" i="21"/>
  <c r="M83" i="21"/>
  <c r="Q83" i="21"/>
  <c r="U83" i="21"/>
  <c r="D84" i="21"/>
  <c r="H84" i="21"/>
  <c r="L84" i="21"/>
  <c r="P84" i="21"/>
  <c r="T84" i="21"/>
  <c r="C85" i="21"/>
  <c r="G85" i="21"/>
  <c r="K85" i="21"/>
  <c r="O85" i="21"/>
  <c r="S85" i="21"/>
  <c r="B86" i="21"/>
  <c r="F86" i="21"/>
  <c r="J86" i="21"/>
  <c r="N86" i="21"/>
  <c r="R86" i="21"/>
  <c r="V86" i="21"/>
  <c r="E87" i="21"/>
  <c r="I87" i="21"/>
  <c r="M87" i="21"/>
  <c r="Q87" i="21"/>
  <c r="U87" i="21"/>
  <c r="D88" i="21"/>
  <c r="H88" i="21"/>
  <c r="L88" i="21"/>
  <c r="P88" i="21"/>
  <c r="T88" i="21"/>
  <c r="C89" i="21"/>
  <c r="G89" i="21"/>
  <c r="K89" i="21"/>
  <c r="O89" i="21"/>
  <c r="S89" i="21"/>
  <c r="B90" i="21"/>
  <c r="F90" i="21"/>
  <c r="J90" i="21"/>
  <c r="N90" i="21"/>
  <c r="R90" i="21"/>
  <c r="V90" i="21"/>
  <c r="E91" i="21"/>
  <c r="I91" i="21"/>
  <c r="M91" i="21"/>
  <c r="Q91" i="21"/>
  <c r="U91" i="21"/>
  <c r="D92" i="21"/>
  <c r="H92" i="21"/>
  <c r="L92" i="21"/>
  <c r="P92" i="21"/>
  <c r="T92" i="21"/>
  <c r="C93" i="21"/>
  <c r="G93" i="21"/>
  <c r="K93" i="21"/>
  <c r="O93" i="21"/>
  <c r="S93" i="21"/>
  <c r="B94" i="21"/>
  <c r="F94" i="21"/>
  <c r="J94" i="21"/>
  <c r="N94" i="21"/>
  <c r="R94" i="21"/>
  <c r="V94" i="21"/>
  <c r="E95" i="21"/>
  <c r="I95" i="21"/>
  <c r="M95" i="21"/>
  <c r="Q95" i="21"/>
  <c r="U95" i="21"/>
  <c r="D96" i="21"/>
  <c r="H96" i="21"/>
  <c r="L96" i="21"/>
  <c r="P96" i="21"/>
  <c r="T96" i="21"/>
  <c r="C97" i="21"/>
  <c r="G97" i="21"/>
  <c r="K97" i="21"/>
  <c r="O97" i="21"/>
  <c r="S97" i="21"/>
  <c r="B98" i="21"/>
  <c r="F98" i="21"/>
  <c r="J98" i="21"/>
  <c r="N98" i="21"/>
  <c r="R98" i="21"/>
  <c r="V98" i="21"/>
  <c r="E99" i="21"/>
  <c r="I99" i="21"/>
  <c r="M99" i="21"/>
  <c r="Q99" i="21"/>
  <c r="U99" i="21"/>
  <c r="D100" i="21"/>
  <c r="H100" i="21"/>
  <c r="L100" i="21"/>
  <c r="P100" i="21"/>
  <c r="T100" i="21"/>
  <c r="C101" i="21"/>
  <c r="G101" i="21"/>
  <c r="K101" i="21"/>
  <c r="O101" i="21"/>
  <c r="S101" i="21"/>
  <c r="B102" i="21"/>
  <c r="F102" i="21"/>
  <c r="J102" i="21"/>
  <c r="N102" i="21"/>
  <c r="R102" i="21"/>
  <c r="V102" i="21"/>
  <c r="E103" i="21"/>
  <c r="I103" i="21"/>
  <c r="M103" i="21"/>
  <c r="Q103" i="21"/>
  <c r="U103" i="21"/>
  <c r="D104" i="21"/>
  <c r="H104" i="21"/>
  <c r="L104" i="21"/>
  <c r="P104" i="21"/>
  <c r="T104" i="21"/>
  <c r="C105" i="21"/>
  <c r="G105" i="21"/>
  <c r="K105" i="21"/>
  <c r="O105" i="21"/>
  <c r="S105" i="21"/>
  <c r="B106" i="21"/>
  <c r="F106" i="21"/>
  <c r="J106" i="21"/>
  <c r="N106" i="21"/>
  <c r="R106" i="21"/>
  <c r="V106" i="21"/>
  <c r="E107" i="21"/>
  <c r="I107" i="21"/>
  <c r="M107" i="21"/>
  <c r="Q107" i="21"/>
  <c r="U107" i="21"/>
  <c r="D108" i="21"/>
  <c r="H108" i="21"/>
  <c r="L108" i="21"/>
  <c r="P108" i="21"/>
  <c r="T108" i="21"/>
  <c r="C109" i="21"/>
  <c r="G109" i="21"/>
  <c r="K109" i="21"/>
  <c r="O109" i="21"/>
  <c r="S109" i="21"/>
  <c r="B110" i="21"/>
  <c r="F110" i="21"/>
  <c r="J110" i="21"/>
  <c r="N110" i="21"/>
  <c r="R110" i="21"/>
  <c r="V110" i="21"/>
  <c r="E111" i="21"/>
  <c r="I111" i="21"/>
  <c r="M111" i="21"/>
  <c r="Q111" i="21"/>
  <c r="U111" i="21"/>
  <c r="D112" i="21"/>
  <c r="H112" i="21"/>
  <c r="L112" i="21"/>
  <c r="P112" i="21"/>
  <c r="T112" i="21"/>
  <c r="C113" i="21"/>
  <c r="G113" i="21"/>
  <c r="K113" i="21"/>
  <c r="O113" i="21"/>
  <c r="S113" i="21"/>
  <c r="B114" i="21"/>
  <c r="F114" i="21"/>
  <c r="J114" i="21"/>
  <c r="N114" i="21"/>
  <c r="D8" i="21"/>
  <c r="K14" i="21"/>
  <c r="T19" i="21"/>
  <c r="B24" i="21"/>
  <c r="D27" i="21"/>
  <c r="T28" i="21"/>
  <c r="E30" i="21"/>
  <c r="E31" i="21"/>
  <c r="V31" i="21"/>
  <c r="Q32" i="21"/>
  <c r="L33" i="21"/>
  <c r="G34" i="21"/>
  <c r="B35" i="21"/>
  <c r="R35" i="21"/>
  <c r="M36" i="21"/>
  <c r="H37" i="21"/>
  <c r="C38" i="21"/>
  <c r="S38" i="21"/>
  <c r="N39" i="21"/>
  <c r="I40" i="21"/>
  <c r="D41" i="21"/>
  <c r="T41" i="21"/>
  <c r="O42" i="21"/>
  <c r="J43" i="21"/>
  <c r="E44" i="21"/>
  <c r="U44" i="21"/>
  <c r="P45" i="21"/>
  <c r="K46" i="21"/>
  <c r="F47" i="21"/>
  <c r="V47" i="21"/>
  <c r="Q48" i="21"/>
  <c r="L49" i="21"/>
  <c r="G50" i="21"/>
  <c r="B51" i="21"/>
  <c r="R51" i="21"/>
  <c r="M52" i="21"/>
  <c r="H53" i="21"/>
  <c r="C54" i="21"/>
  <c r="S54" i="21"/>
  <c r="N55" i="21"/>
  <c r="I56" i="21"/>
  <c r="D57" i="21"/>
  <c r="T57" i="21"/>
  <c r="C58" i="21"/>
  <c r="G58" i="21"/>
  <c r="K58" i="21"/>
  <c r="O58" i="21"/>
  <c r="S58" i="21"/>
  <c r="B59" i="21"/>
  <c r="F59" i="21"/>
  <c r="J59" i="21"/>
  <c r="N59" i="21"/>
  <c r="R59" i="21"/>
  <c r="V59" i="21"/>
  <c r="E60" i="21"/>
  <c r="I60" i="21"/>
  <c r="M60" i="21"/>
  <c r="Q60" i="21"/>
  <c r="U60" i="21"/>
  <c r="D61" i="21"/>
  <c r="H61" i="21"/>
  <c r="L61" i="21"/>
  <c r="P61" i="21"/>
  <c r="T61" i="21"/>
  <c r="C62" i="21"/>
  <c r="G62" i="21"/>
  <c r="K62" i="21"/>
  <c r="O62" i="21"/>
  <c r="S62" i="21"/>
  <c r="B63" i="21"/>
  <c r="F63" i="21"/>
  <c r="J63" i="21"/>
  <c r="N63" i="21"/>
  <c r="R63" i="21"/>
  <c r="V63" i="21"/>
  <c r="E64" i="21"/>
  <c r="I64" i="21"/>
  <c r="M64" i="21"/>
  <c r="Q64" i="21"/>
  <c r="U64" i="21"/>
  <c r="D65" i="21"/>
  <c r="H65" i="21"/>
  <c r="L65" i="21"/>
  <c r="P65" i="21"/>
  <c r="T65" i="21"/>
  <c r="C66" i="21"/>
  <c r="G66" i="21"/>
  <c r="K66" i="21"/>
  <c r="O66" i="21"/>
  <c r="S66" i="21"/>
  <c r="B67" i="21"/>
  <c r="F67" i="21"/>
  <c r="J67" i="21"/>
  <c r="N67" i="21"/>
  <c r="R67" i="21"/>
  <c r="V67" i="21"/>
  <c r="E68" i="21"/>
  <c r="I68" i="21"/>
  <c r="M68" i="21"/>
  <c r="Q68" i="21"/>
  <c r="U68" i="21"/>
  <c r="D69" i="21"/>
  <c r="H69" i="21"/>
  <c r="L69" i="21"/>
  <c r="P69" i="21"/>
  <c r="T69" i="21"/>
  <c r="C70" i="21"/>
  <c r="G70" i="21"/>
  <c r="K70" i="21"/>
  <c r="O70" i="21"/>
  <c r="S70" i="21"/>
  <c r="B71" i="21"/>
  <c r="F71" i="21"/>
  <c r="J71" i="21"/>
  <c r="N71" i="21"/>
  <c r="R71" i="21"/>
  <c r="V71" i="21"/>
  <c r="E72" i="21"/>
  <c r="I72" i="21"/>
  <c r="M72" i="21"/>
  <c r="Q72" i="21"/>
  <c r="U72" i="21"/>
  <c r="D73" i="21"/>
  <c r="H73" i="21"/>
  <c r="L73" i="21"/>
  <c r="P73" i="21"/>
  <c r="T73" i="21"/>
  <c r="C74" i="21"/>
  <c r="G74" i="21"/>
  <c r="K74" i="21"/>
  <c r="O74" i="21"/>
  <c r="S74" i="21"/>
  <c r="B75" i="21"/>
  <c r="F75" i="21"/>
  <c r="J75" i="21"/>
  <c r="N75" i="21"/>
  <c r="R75" i="21"/>
  <c r="V75" i="21"/>
  <c r="E76" i="21"/>
  <c r="I76" i="21"/>
  <c r="M76" i="21"/>
  <c r="Q76" i="21"/>
  <c r="U76" i="21"/>
  <c r="D77" i="21"/>
  <c r="H77" i="21"/>
  <c r="L77" i="21"/>
  <c r="P77" i="21"/>
  <c r="T77" i="21"/>
  <c r="C78" i="21"/>
  <c r="G78" i="21"/>
  <c r="K78" i="21"/>
  <c r="O78" i="21"/>
  <c r="S78" i="21"/>
  <c r="B79" i="21"/>
  <c r="F79" i="21"/>
  <c r="J79" i="21"/>
  <c r="N79" i="21"/>
  <c r="R79" i="21"/>
  <c r="V79" i="21"/>
  <c r="E80" i="21"/>
  <c r="I80" i="21"/>
  <c r="M80" i="21"/>
  <c r="Q80" i="21"/>
  <c r="U80" i="21"/>
  <c r="D81" i="21"/>
  <c r="H81" i="21"/>
  <c r="L81" i="21"/>
  <c r="P81" i="21"/>
  <c r="T81" i="21"/>
  <c r="C82" i="21"/>
  <c r="G82" i="21"/>
  <c r="K82" i="21"/>
  <c r="O82" i="21"/>
  <c r="S82" i="21"/>
  <c r="B83" i="21"/>
  <c r="F83" i="21"/>
  <c r="J83" i="21"/>
  <c r="N83" i="21"/>
  <c r="R83" i="21"/>
  <c r="V83" i="21"/>
  <c r="E84" i="21"/>
  <c r="I84" i="21"/>
  <c r="M84" i="21"/>
  <c r="Q84" i="21"/>
  <c r="U84" i="21"/>
  <c r="D85" i="21"/>
  <c r="H85" i="21"/>
  <c r="L85" i="21"/>
  <c r="P85" i="21"/>
  <c r="T85" i="21"/>
  <c r="C86" i="21"/>
  <c r="G86" i="21"/>
  <c r="K86" i="21"/>
  <c r="O86" i="21"/>
  <c r="S86" i="21"/>
  <c r="B87" i="21"/>
  <c r="F87" i="21"/>
  <c r="J87" i="21"/>
  <c r="N87" i="21"/>
  <c r="R87" i="21"/>
  <c r="V87" i="21"/>
  <c r="E88" i="21"/>
  <c r="I88" i="21"/>
  <c r="M88" i="21"/>
  <c r="Q88" i="21"/>
  <c r="U88" i="21"/>
  <c r="D89" i="21"/>
  <c r="H89" i="21"/>
  <c r="L89" i="21"/>
  <c r="P89" i="21"/>
  <c r="T89" i="21"/>
  <c r="C90" i="21"/>
  <c r="G90" i="21"/>
  <c r="K90" i="21"/>
  <c r="O90" i="21"/>
  <c r="S90" i="21"/>
  <c r="B91" i="21"/>
  <c r="F91" i="21"/>
  <c r="J91" i="21"/>
  <c r="N91" i="21"/>
  <c r="R91" i="21"/>
  <c r="V91" i="21"/>
  <c r="E92" i="21"/>
  <c r="I92" i="21"/>
  <c r="M92" i="21"/>
  <c r="Q92" i="21"/>
  <c r="U92" i="21"/>
  <c r="D93" i="21"/>
  <c r="H93" i="21"/>
  <c r="L93" i="21"/>
  <c r="P93" i="21"/>
  <c r="T93" i="21"/>
  <c r="C94" i="21"/>
  <c r="G94" i="21"/>
  <c r="K94" i="21"/>
  <c r="O94" i="21"/>
  <c r="S94" i="21"/>
  <c r="B95" i="21"/>
  <c r="F95" i="21"/>
  <c r="J95" i="21"/>
  <c r="N95" i="21"/>
  <c r="R95" i="21"/>
  <c r="V95" i="21"/>
  <c r="E96" i="21"/>
  <c r="I96" i="21"/>
  <c r="M96" i="21"/>
  <c r="Q96" i="21"/>
  <c r="U96" i="21"/>
  <c r="D97" i="21"/>
  <c r="H97" i="21"/>
  <c r="L97" i="21"/>
  <c r="P97" i="21"/>
  <c r="T97" i="21"/>
  <c r="C98" i="21"/>
  <c r="G98" i="21"/>
  <c r="K98" i="21"/>
  <c r="O98" i="21"/>
  <c r="S98" i="21"/>
  <c r="B99" i="21"/>
  <c r="F99" i="21"/>
  <c r="J99" i="21"/>
  <c r="N99" i="21"/>
  <c r="R99" i="21"/>
  <c r="V99" i="21"/>
  <c r="E100" i="21"/>
  <c r="I100" i="21"/>
  <c r="M100" i="21"/>
  <c r="Q100" i="21"/>
  <c r="U100" i="21"/>
  <c r="D101" i="21"/>
  <c r="H101" i="21"/>
  <c r="L101" i="21"/>
  <c r="P101" i="21"/>
  <c r="T101" i="21"/>
  <c r="C102" i="21"/>
  <c r="G102" i="21"/>
  <c r="K102" i="21"/>
  <c r="O102" i="21"/>
  <c r="S102" i="21"/>
  <c r="B103" i="21"/>
  <c r="F103" i="21"/>
  <c r="J103" i="21"/>
  <c r="N103" i="21"/>
  <c r="R103" i="21"/>
  <c r="V103" i="21"/>
  <c r="E104" i="21"/>
  <c r="I104" i="21"/>
  <c r="M104" i="21"/>
  <c r="Q104" i="21"/>
  <c r="U104" i="21"/>
  <c r="D105" i="21"/>
  <c r="H105" i="21"/>
  <c r="L105" i="21"/>
  <c r="P105" i="21"/>
  <c r="T105" i="21"/>
  <c r="C106" i="21"/>
  <c r="G106" i="21"/>
  <c r="K106" i="21"/>
  <c r="O106" i="21"/>
  <c r="S106" i="21"/>
  <c r="B107" i="21"/>
  <c r="F107" i="21"/>
  <c r="J107" i="21"/>
  <c r="N107" i="21"/>
  <c r="R107" i="21"/>
  <c r="V107" i="21"/>
  <c r="E108" i="21"/>
  <c r="I108" i="21"/>
  <c r="M108" i="21"/>
  <c r="Q108" i="21"/>
  <c r="U108" i="21"/>
  <c r="D109" i="21"/>
  <c r="H109" i="21"/>
  <c r="L109" i="21"/>
  <c r="P109" i="21"/>
  <c r="T109" i="21"/>
  <c r="C110" i="21"/>
  <c r="G110" i="21"/>
  <c r="K110" i="21"/>
  <c r="O110" i="21"/>
  <c r="S110" i="21"/>
  <c r="B111" i="21"/>
  <c r="F111" i="21"/>
  <c r="J111" i="21"/>
  <c r="N111" i="21"/>
  <c r="R111" i="21"/>
  <c r="V111" i="21"/>
  <c r="E112" i="21"/>
  <c r="I112" i="21"/>
  <c r="M112" i="21"/>
  <c r="Q112" i="21"/>
  <c r="U112" i="21"/>
  <c r="D113" i="21"/>
  <c r="H113" i="21"/>
  <c r="L113" i="21"/>
  <c r="P113" i="21"/>
  <c r="T113" i="21"/>
  <c r="C114" i="21"/>
  <c r="G114" i="21"/>
  <c r="K114" i="21"/>
  <c r="O114" i="21"/>
  <c r="E10" i="21"/>
  <c r="R15" i="21"/>
  <c r="V20" i="21"/>
  <c r="S24" i="21"/>
  <c r="Q27" i="21"/>
  <c r="G29" i="21"/>
  <c r="J30" i="21"/>
  <c r="J31" i="21"/>
  <c r="E32" i="21"/>
  <c r="U32" i="21"/>
  <c r="P33" i="21"/>
  <c r="K34" i="21"/>
  <c r="F35" i="21"/>
  <c r="V35" i="21"/>
  <c r="Q36" i="21"/>
  <c r="L37" i="21"/>
  <c r="G38" i="21"/>
  <c r="B39" i="21"/>
  <c r="R39" i="21"/>
  <c r="M40" i="21"/>
  <c r="H41" i="21"/>
  <c r="C42" i="21"/>
  <c r="S42" i="21"/>
  <c r="N43" i="21"/>
  <c r="I44" i="21"/>
  <c r="D45" i="21"/>
  <c r="T45" i="21"/>
  <c r="O46" i="21"/>
  <c r="J47" i="21"/>
  <c r="E48" i="21"/>
  <c r="U48" i="21"/>
  <c r="P49" i="21"/>
  <c r="K50" i="21"/>
  <c r="F51" i="21"/>
  <c r="V51" i="21"/>
  <c r="Q52" i="21"/>
  <c r="L53" i="21"/>
  <c r="G54" i="21"/>
  <c r="B55" i="21"/>
  <c r="R55" i="21"/>
  <c r="M56" i="21"/>
  <c r="H57" i="21"/>
  <c r="U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S71" i="21"/>
  <c r="B72" i="21"/>
  <c r="F72" i="21"/>
  <c r="J72" i="21"/>
  <c r="N72" i="21"/>
  <c r="R72" i="21"/>
  <c r="V72" i="21"/>
  <c r="E73" i="21"/>
  <c r="I73" i="21"/>
  <c r="M73" i="21"/>
  <c r="Q73" i="21"/>
  <c r="U73" i="21"/>
  <c r="D74" i="21"/>
  <c r="H74" i="21"/>
  <c r="L74" i="21"/>
  <c r="P74" i="21"/>
  <c r="T74" i="21"/>
  <c r="C75" i="21"/>
  <c r="G75" i="21"/>
  <c r="K75" i="21"/>
  <c r="O75" i="21"/>
  <c r="S75" i="21"/>
  <c r="B76" i="21"/>
  <c r="F76" i="21"/>
  <c r="J76" i="21"/>
  <c r="N76" i="21"/>
  <c r="R76" i="21"/>
  <c r="V76" i="21"/>
  <c r="E77" i="21"/>
  <c r="I77" i="21"/>
  <c r="M77" i="21"/>
  <c r="Q77" i="21"/>
  <c r="U77" i="21"/>
  <c r="D78" i="21"/>
  <c r="H78" i="21"/>
  <c r="L78" i="21"/>
  <c r="P78" i="21"/>
  <c r="T78" i="21"/>
  <c r="C79" i="21"/>
  <c r="G79" i="21"/>
  <c r="K79" i="21"/>
  <c r="O79" i="21"/>
  <c r="S79" i="21"/>
  <c r="B80" i="21"/>
  <c r="F80" i="21"/>
  <c r="J80" i="21"/>
  <c r="N80" i="21"/>
  <c r="R80" i="21"/>
  <c r="V80" i="21"/>
  <c r="E81" i="21"/>
  <c r="I81" i="21"/>
  <c r="M81" i="21"/>
  <c r="Q81" i="21"/>
  <c r="U81" i="21"/>
  <c r="D82" i="21"/>
  <c r="H82" i="21"/>
  <c r="L82" i="21"/>
  <c r="P82" i="21"/>
  <c r="T82" i="21"/>
  <c r="C83" i="21"/>
  <c r="G83" i="21"/>
  <c r="K83" i="21"/>
  <c r="O83" i="21"/>
  <c r="S83" i="21"/>
  <c r="B84" i="21"/>
  <c r="F84" i="21"/>
  <c r="J84" i="21"/>
  <c r="N84" i="21"/>
  <c r="R84" i="21"/>
  <c r="V84" i="21"/>
  <c r="E85" i="21"/>
  <c r="I85" i="21"/>
  <c r="M85" i="21"/>
  <c r="Q85" i="21"/>
  <c r="U85" i="21"/>
  <c r="D86" i="21"/>
  <c r="H86" i="21"/>
  <c r="L86" i="21"/>
  <c r="P86" i="21"/>
  <c r="T86" i="21"/>
  <c r="C87" i="21"/>
  <c r="G87" i="21"/>
  <c r="K87" i="21"/>
  <c r="O87" i="21"/>
  <c r="S87" i="21"/>
  <c r="B88" i="21"/>
  <c r="F88" i="21"/>
  <c r="J88" i="21"/>
  <c r="N88" i="21"/>
  <c r="R88" i="21"/>
  <c r="V88" i="21"/>
  <c r="E89" i="21"/>
  <c r="I89" i="21"/>
  <c r="M89" i="21"/>
  <c r="Q89" i="21"/>
  <c r="U89" i="21"/>
  <c r="D90" i="21"/>
  <c r="H90" i="21"/>
  <c r="L90" i="21"/>
  <c r="P90" i="21"/>
  <c r="T90" i="21"/>
  <c r="C91" i="21"/>
  <c r="G91" i="21"/>
  <c r="K91" i="21"/>
  <c r="O91" i="21"/>
  <c r="S91" i="21"/>
  <c r="B92" i="21"/>
  <c r="F92" i="21"/>
  <c r="J92" i="21"/>
  <c r="N92" i="21"/>
  <c r="R92" i="21"/>
  <c r="V92" i="21"/>
  <c r="E93" i="21"/>
  <c r="I93" i="21"/>
  <c r="M93" i="21"/>
  <c r="Q93" i="21"/>
  <c r="U93" i="21"/>
  <c r="D94" i="21"/>
  <c r="H94" i="21"/>
  <c r="L94" i="21"/>
  <c r="P94" i="21"/>
  <c r="T94" i="21"/>
  <c r="C95" i="21"/>
  <c r="G95" i="21"/>
  <c r="K95" i="21"/>
  <c r="O95" i="21"/>
  <c r="S95" i="21"/>
  <c r="B96" i="21"/>
  <c r="F96" i="21"/>
  <c r="J96" i="21"/>
  <c r="N96" i="21"/>
  <c r="R96" i="21"/>
  <c r="V96" i="21"/>
  <c r="E97" i="21"/>
  <c r="I97" i="21"/>
  <c r="M97" i="21"/>
  <c r="Q97" i="21"/>
  <c r="U97" i="21"/>
  <c r="D98" i="21"/>
  <c r="H98" i="21"/>
  <c r="L98" i="21"/>
  <c r="P98" i="21"/>
  <c r="T98" i="21"/>
  <c r="C99" i="21"/>
  <c r="G99" i="21"/>
  <c r="K99" i="21"/>
  <c r="O99" i="21"/>
  <c r="S99" i="21"/>
  <c r="B100" i="21"/>
  <c r="F100" i="21"/>
  <c r="J100" i="21"/>
  <c r="N100" i="21"/>
  <c r="R100" i="21"/>
  <c r="V100" i="21"/>
  <c r="E101" i="21"/>
  <c r="I101" i="21"/>
  <c r="M101" i="21"/>
  <c r="Q101" i="21"/>
  <c r="U101" i="21"/>
  <c r="D102" i="21"/>
  <c r="H102" i="21"/>
  <c r="L102" i="21"/>
  <c r="P102" i="21"/>
  <c r="T102" i="21"/>
  <c r="C103" i="21"/>
  <c r="G103" i="21"/>
  <c r="K103" i="21"/>
  <c r="O103" i="21"/>
  <c r="S103" i="21"/>
  <c r="B104" i="21"/>
  <c r="F104" i="21"/>
  <c r="J104" i="21"/>
  <c r="N104" i="21"/>
  <c r="R104" i="21"/>
  <c r="V104" i="21"/>
  <c r="E105" i="21"/>
  <c r="I105" i="21"/>
  <c r="M105" i="21"/>
  <c r="Q105" i="21"/>
  <c r="U105" i="21"/>
  <c r="D106" i="21"/>
  <c r="H106" i="21"/>
  <c r="L106" i="21"/>
  <c r="P106" i="21"/>
  <c r="T106" i="21"/>
  <c r="C107" i="21"/>
  <c r="G107" i="21"/>
  <c r="K107" i="21"/>
  <c r="O107" i="21"/>
  <c r="S107" i="21"/>
  <c r="B108" i="21"/>
  <c r="F108" i="21"/>
  <c r="J108" i="21"/>
  <c r="N108" i="21"/>
  <c r="R108" i="21"/>
  <c r="V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Q11" i="21"/>
  <c r="D28" i="21"/>
  <c r="I32" i="21"/>
  <c r="J35" i="21"/>
  <c r="K38" i="21"/>
  <c r="L41" i="21"/>
  <c r="M44" i="21"/>
  <c r="N47" i="21"/>
  <c r="O50" i="21"/>
  <c r="P53" i="21"/>
  <c r="Q56" i="21"/>
  <c r="I58" i="21"/>
  <c r="D59" i="21"/>
  <c r="T59" i="21"/>
  <c r="O60" i="21"/>
  <c r="J61" i="21"/>
  <c r="E62" i="21"/>
  <c r="U62" i="21"/>
  <c r="P63" i="21"/>
  <c r="K64" i="21"/>
  <c r="F65" i="21"/>
  <c r="V65" i="21"/>
  <c r="Q66" i="21"/>
  <c r="L67" i="21"/>
  <c r="G68" i="21"/>
  <c r="B69" i="21"/>
  <c r="R69" i="21"/>
  <c r="M70" i="21"/>
  <c r="H71" i="21"/>
  <c r="C72" i="21"/>
  <c r="S72" i="21"/>
  <c r="N73" i="21"/>
  <c r="I74" i="21"/>
  <c r="D75" i="21"/>
  <c r="T75" i="21"/>
  <c r="O76" i="21"/>
  <c r="J77" i="21"/>
  <c r="E78" i="21"/>
  <c r="U78" i="21"/>
  <c r="P79" i="21"/>
  <c r="K80" i="21"/>
  <c r="F81" i="21"/>
  <c r="V81" i="21"/>
  <c r="Q82" i="21"/>
  <c r="L83" i="21"/>
  <c r="G84" i="21"/>
  <c r="B85" i="21"/>
  <c r="R85" i="21"/>
  <c r="M86" i="21"/>
  <c r="H87" i="21"/>
  <c r="C88" i="21"/>
  <c r="S88" i="21"/>
  <c r="N89" i="21"/>
  <c r="I90" i="21"/>
  <c r="D91" i="21"/>
  <c r="T91" i="21"/>
  <c r="O92" i="21"/>
  <c r="J93" i="21"/>
  <c r="E94" i="21"/>
  <c r="U94" i="21"/>
  <c r="P95" i="21"/>
  <c r="K96" i="21"/>
  <c r="F97" i="21"/>
  <c r="V97" i="21"/>
  <c r="Q98" i="21"/>
  <c r="L99" i="21"/>
  <c r="G100" i="21"/>
  <c r="B101" i="21"/>
  <c r="R101" i="21"/>
  <c r="M102" i="21"/>
  <c r="H103" i="21"/>
  <c r="C104" i="21"/>
  <c r="S104" i="21"/>
  <c r="N105" i="21"/>
  <c r="I106" i="21"/>
  <c r="D107" i="21"/>
  <c r="T107" i="21"/>
  <c r="O108" i="21"/>
  <c r="J109" i="21"/>
  <c r="E110" i="21"/>
  <c r="U110" i="21"/>
  <c r="P111" i="21"/>
  <c r="K112" i="21"/>
  <c r="F113" i="21"/>
  <c r="V113"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T122" i="21"/>
  <c r="C123" i="21"/>
  <c r="G123" i="21"/>
  <c r="K123" i="21"/>
  <c r="O123" i="21"/>
  <c r="S123" i="21"/>
  <c r="B124" i="21"/>
  <c r="F124" i="21"/>
  <c r="J124" i="21"/>
  <c r="N124" i="21"/>
  <c r="R124" i="21"/>
  <c r="V124" i="21"/>
  <c r="E125" i="21"/>
  <c r="I125" i="21"/>
  <c r="M125" i="21"/>
  <c r="Q125" i="21"/>
  <c r="U125" i="21"/>
  <c r="D126" i="21"/>
  <c r="H126" i="21"/>
  <c r="L126" i="21"/>
  <c r="P126" i="21"/>
  <c r="T126" i="21"/>
  <c r="C127" i="21"/>
  <c r="G127" i="21"/>
  <c r="K127" i="21"/>
  <c r="O127" i="21"/>
  <c r="S127" i="21"/>
  <c r="B128" i="21"/>
  <c r="F128" i="21"/>
  <c r="J128" i="21"/>
  <c r="N128" i="21"/>
  <c r="R128" i="21"/>
  <c r="V128" i="21"/>
  <c r="E129" i="21"/>
  <c r="I129" i="21"/>
  <c r="M129" i="21"/>
  <c r="Q129" i="21"/>
  <c r="U129" i="21"/>
  <c r="D130" i="21"/>
  <c r="H130" i="21"/>
  <c r="L130" i="21"/>
  <c r="P130" i="21"/>
  <c r="T130" i="21"/>
  <c r="C131" i="21"/>
  <c r="G131" i="21"/>
  <c r="K131" i="21"/>
  <c r="O131" i="21"/>
  <c r="S131" i="21"/>
  <c r="B132" i="21"/>
  <c r="F132" i="21"/>
  <c r="J132" i="21"/>
  <c r="N132" i="21"/>
  <c r="R132" i="21"/>
  <c r="V132" i="21"/>
  <c r="E133" i="21"/>
  <c r="I133" i="21"/>
  <c r="M133" i="21"/>
  <c r="Q133" i="21"/>
  <c r="U133" i="21"/>
  <c r="D134" i="21"/>
  <c r="H134" i="21"/>
  <c r="L134" i="21"/>
  <c r="P134" i="21"/>
  <c r="T134" i="21"/>
  <c r="C135" i="21"/>
  <c r="G135" i="21"/>
  <c r="K135" i="21"/>
  <c r="O135" i="21"/>
  <c r="S135" i="21"/>
  <c r="B136" i="21"/>
  <c r="F136" i="21"/>
  <c r="J136" i="21"/>
  <c r="N136" i="21"/>
  <c r="R136" i="21"/>
  <c r="V136" i="21"/>
  <c r="E137" i="21"/>
  <c r="I137" i="21"/>
  <c r="M137" i="21"/>
  <c r="Q137" i="21"/>
  <c r="U137" i="21"/>
  <c r="D138" i="21"/>
  <c r="H138" i="21"/>
  <c r="L138" i="21"/>
  <c r="P138" i="21"/>
  <c r="T138" i="21"/>
  <c r="C139" i="21"/>
  <c r="G139" i="21"/>
  <c r="K139" i="21"/>
  <c r="O139" i="21"/>
  <c r="S139" i="21"/>
  <c r="B140" i="21"/>
  <c r="F140" i="21"/>
  <c r="J140" i="21"/>
  <c r="N140" i="21"/>
  <c r="R140" i="21"/>
  <c r="V140" i="21"/>
  <c r="E141" i="21"/>
  <c r="I141" i="21"/>
  <c r="M141" i="21"/>
  <c r="Q141" i="21"/>
  <c r="U141" i="21"/>
  <c r="D142" i="21"/>
  <c r="H142" i="21"/>
  <c r="L142" i="21"/>
  <c r="P142" i="21"/>
  <c r="T142" i="21"/>
  <c r="C143" i="21"/>
  <c r="G143" i="21"/>
  <c r="K143" i="21"/>
  <c r="O143" i="21"/>
  <c r="S143" i="21"/>
  <c r="B144" i="21"/>
  <c r="F144" i="21"/>
  <c r="J144" i="21"/>
  <c r="N144" i="21"/>
  <c r="R144" i="21"/>
  <c r="V144" i="21"/>
  <c r="E145" i="21"/>
  <c r="I145" i="21"/>
  <c r="M145" i="21"/>
  <c r="Q145" i="21"/>
  <c r="U145" i="21"/>
  <c r="D146" i="21"/>
  <c r="H146" i="21"/>
  <c r="L146" i="21"/>
  <c r="P146" i="21"/>
  <c r="T146" i="21"/>
  <c r="C147" i="21"/>
  <c r="G147" i="21"/>
  <c r="K147" i="21"/>
  <c r="O147" i="21"/>
  <c r="S147" i="21"/>
  <c r="B148" i="21"/>
  <c r="F148" i="21"/>
  <c r="J148" i="21"/>
  <c r="N148" i="21"/>
  <c r="R148" i="21"/>
  <c r="V148" i="21"/>
  <c r="E149" i="21"/>
  <c r="I149" i="21"/>
  <c r="M149" i="21"/>
  <c r="Q149" i="21"/>
  <c r="U149" i="21"/>
  <c r="D150" i="21"/>
  <c r="H150" i="21"/>
  <c r="L150" i="21"/>
  <c r="P150" i="21"/>
  <c r="T150" i="21"/>
  <c r="C151" i="21"/>
  <c r="G151" i="21"/>
  <c r="K151" i="21"/>
  <c r="O151" i="21"/>
  <c r="S151" i="21"/>
  <c r="B152" i="21"/>
  <c r="F152" i="21"/>
  <c r="J152" i="21"/>
  <c r="N152" i="21"/>
  <c r="R152" i="21"/>
  <c r="V152" i="21"/>
  <c r="E153" i="21"/>
  <c r="I153" i="21"/>
  <c r="M153" i="21"/>
  <c r="Q153" i="21"/>
  <c r="U153" i="21"/>
  <c r="D154" i="21"/>
  <c r="H154" i="21"/>
  <c r="L154" i="21"/>
  <c r="P154" i="21"/>
  <c r="T154" i="21"/>
  <c r="C155" i="21"/>
  <c r="G155" i="21"/>
  <c r="K155" i="21"/>
  <c r="O155" i="21"/>
  <c r="S155" i="21"/>
  <c r="B156" i="21"/>
  <c r="F156" i="21"/>
  <c r="J156" i="21"/>
  <c r="N156" i="21"/>
  <c r="R156" i="21"/>
  <c r="V156" i="21"/>
  <c r="E157" i="21"/>
  <c r="I157" i="21"/>
  <c r="M157" i="21"/>
  <c r="Q157" i="21"/>
  <c r="U157" i="21"/>
  <c r="D158" i="21"/>
  <c r="H158" i="21"/>
  <c r="L158" i="21"/>
  <c r="P158" i="21"/>
  <c r="T158" i="21"/>
  <c r="C159" i="21"/>
  <c r="G159" i="21"/>
  <c r="K159" i="21"/>
  <c r="O159" i="21"/>
  <c r="S159" i="21"/>
  <c r="B160" i="21"/>
  <c r="F160" i="21"/>
  <c r="J160" i="21"/>
  <c r="N160" i="21"/>
  <c r="R160" i="21"/>
  <c r="V160" i="21"/>
  <c r="E161" i="21"/>
  <c r="I161" i="21"/>
  <c r="M161" i="21"/>
  <c r="Q161" i="21"/>
  <c r="U161" i="21"/>
  <c r="D162" i="21"/>
  <c r="H162" i="21"/>
  <c r="L162" i="21"/>
  <c r="P162" i="21"/>
  <c r="T162" i="21"/>
  <c r="C163" i="21"/>
  <c r="G163" i="21"/>
  <c r="K163" i="21"/>
  <c r="O163" i="21"/>
  <c r="F17" i="21"/>
  <c r="O29" i="21"/>
  <c r="D33" i="21"/>
  <c r="E36" i="21"/>
  <c r="F39" i="21"/>
  <c r="G42" i="21"/>
  <c r="H45" i="21"/>
  <c r="I48" i="21"/>
  <c r="J51" i="21"/>
  <c r="K54" i="21"/>
  <c r="L57" i="21"/>
  <c r="M58" i="21"/>
  <c r="H59" i="21"/>
  <c r="C60" i="21"/>
  <c r="S60" i="21"/>
  <c r="N61" i="21"/>
  <c r="I62" i="21"/>
  <c r="D63" i="21"/>
  <c r="T63" i="21"/>
  <c r="O64" i="21"/>
  <c r="J65" i="21"/>
  <c r="E66" i="21"/>
  <c r="U66" i="21"/>
  <c r="P67" i="21"/>
  <c r="K68" i="21"/>
  <c r="F69" i="21"/>
  <c r="V69" i="21"/>
  <c r="Q70" i="21"/>
  <c r="L71" i="21"/>
  <c r="G72" i="21"/>
  <c r="B73" i="21"/>
  <c r="R73" i="21"/>
  <c r="M74" i="21"/>
  <c r="H75" i="21"/>
  <c r="C76" i="21"/>
  <c r="S76" i="21"/>
  <c r="N77" i="21"/>
  <c r="I78" i="21"/>
  <c r="D79" i="21"/>
  <c r="T79" i="21"/>
  <c r="O80" i="21"/>
  <c r="J81" i="21"/>
  <c r="E82" i="21"/>
  <c r="U82" i="21"/>
  <c r="P83" i="21"/>
  <c r="K84" i="21"/>
  <c r="F85" i="21"/>
  <c r="V85" i="21"/>
  <c r="Q86" i="21"/>
  <c r="L87" i="21"/>
  <c r="G88" i="21"/>
  <c r="B89" i="21"/>
  <c r="R89" i="21"/>
  <c r="M90" i="21"/>
  <c r="H91" i="21"/>
  <c r="C92" i="21"/>
  <c r="S92" i="21"/>
  <c r="N93" i="21"/>
  <c r="I94" i="21"/>
  <c r="D95" i="21"/>
  <c r="T95" i="21"/>
  <c r="O96" i="21"/>
  <c r="J97" i="21"/>
  <c r="E98" i="21"/>
  <c r="U98" i="21"/>
  <c r="P99" i="21"/>
  <c r="K100" i="21"/>
  <c r="F101" i="21"/>
  <c r="V101" i="21"/>
  <c r="Q102" i="21"/>
  <c r="L103" i="21"/>
  <c r="G104" i="21"/>
  <c r="B105" i="21"/>
  <c r="R105" i="21"/>
  <c r="M106" i="21"/>
  <c r="H107" i="21"/>
  <c r="C108" i="21"/>
  <c r="S108" i="21"/>
  <c r="N109" i="21"/>
  <c r="I110" i="21"/>
  <c r="D111" i="21"/>
  <c r="T111" i="21"/>
  <c r="O112" i="21"/>
  <c r="J113" i="21"/>
  <c r="E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K124" i="21"/>
  <c r="O124" i="21"/>
  <c r="S124" i="21"/>
  <c r="B125" i="21"/>
  <c r="F125" i="21"/>
  <c r="J125" i="21"/>
  <c r="N125" i="21"/>
  <c r="R125" i="21"/>
  <c r="V125" i="21"/>
  <c r="E126" i="21"/>
  <c r="I126" i="21"/>
  <c r="M126" i="21"/>
  <c r="Q126" i="21"/>
  <c r="U126" i="21"/>
  <c r="D127" i="21"/>
  <c r="H127" i="21"/>
  <c r="L127" i="21"/>
  <c r="P127" i="21"/>
  <c r="T127" i="21"/>
  <c r="C128" i="21"/>
  <c r="G128" i="21"/>
  <c r="K128" i="21"/>
  <c r="O128" i="21"/>
  <c r="S128" i="21"/>
  <c r="B129" i="21"/>
  <c r="F129" i="21"/>
  <c r="J129" i="21"/>
  <c r="N129" i="21"/>
  <c r="R129" i="21"/>
  <c r="V129" i="21"/>
  <c r="E130" i="21"/>
  <c r="I130" i="21"/>
  <c r="M130" i="21"/>
  <c r="Q130" i="21"/>
  <c r="U130" i="21"/>
  <c r="D131" i="21"/>
  <c r="H131" i="21"/>
  <c r="L131" i="21"/>
  <c r="P131" i="21"/>
  <c r="T131" i="21"/>
  <c r="C132" i="21"/>
  <c r="G132" i="21"/>
  <c r="K132" i="21"/>
  <c r="O132" i="21"/>
  <c r="S132" i="21"/>
  <c r="B133" i="21"/>
  <c r="F133" i="21"/>
  <c r="J133" i="21"/>
  <c r="N133" i="21"/>
  <c r="R133" i="21"/>
  <c r="V133" i="21"/>
  <c r="E134" i="21"/>
  <c r="I134" i="21"/>
  <c r="M134" i="21"/>
  <c r="Q134" i="21"/>
  <c r="U134" i="21"/>
  <c r="D135" i="21"/>
  <c r="H135" i="21"/>
  <c r="L135" i="21"/>
  <c r="P135" i="21"/>
  <c r="T135" i="21"/>
  <c r="C136" i="21"/>
  <c r="G136" i="21"/>
  <c r="K136" i="21"/>
  <c r="O136" i="21"/>
  <c r="S136" i="21"/>
  <c r="B137" i="21"/>
  <c r="F137" i="21"/>
  <c r="J137" i="21"/>
  <c r="N137" i="21"/>
  <c r="R137" i="21"/>
  <c r="V137" i="21"/>
  <c r="E138" i="21"/>
  <c r="I138" i="21"/>
  <c r="M138" i="21"/>
  <c r="Q138" i="21"/>
  <c r="U138" i="21"/>
  <c r="D139" i="21"/>
  <c r="H139" i="21"/>
  <c r="L139" i="21"/>
  <c r="P139" i="21"/>
  <c r="T139" i="21"/>
  <c r="C140" i="21"/>
  <c r="G140" i="21"/>
  <c r="K140" i="21"/>
  <c r="O140" i="21"/>
  <c r="S140" i="21"/>
  <c r="B141" i="21"/>
  <c r="F141" i="21"/>
  <c r="J141" i="21"/>
  <c r="N141" i="21"/>
  <c r="R141" i="21"/>
  <c r="V141" i="21"/>
  <c r="E142" i="21"/>
  <c r="I142" i="21"/>
  <c r="M142" i="21"/>
  <c r="Q142" i="21"/>
  <c r="U142" i="21"/>
  <c r="D143" i="21"/>
  <c r="H143" i="21"/>
  <c r="L143" i="21"/>
  <c r="P143" i="21"/>
  <c r="T143" i="21"/>
  <c r="C144" i="21"/>
  <c r="G144" i="21"/>
  <c r="K144" i="21"/>
  <c r="O144" i="21"/>
  <c r="S144" i="21"/>
  <c r="B145" i="21"/>
  <c r="F145" i="21"/>
  <c r="J145" i="21"/>
  <c r="N145" i="21"/>
  <c r="R145" i="21"/>
  <c r="V145" i="21"/>
  <c r="E146" i="21"/>
  <c r="I146" i="21"/>
  <c r="M146" i="21"/>
  <c r="Q146" i="21"/>
  <c r="U146" i="21"/>
  <c r="D147" i="21"/>
  <c r="H147" i="21"/>
  <c r="L147" i="21"/>
  <c r="P147" i="21"/>
  <c r="T147" i="21"/>
  <c r="C148" i="21"/>
  <c r="G148" i="21"/>
  <c r="K148" i="21"/>
  <c r="O148" i="21"/>
  <c r="S148" i="21"/>
  <c r="B149" i="21"/>
  <c r="F149" i="21"/>
  <c r="J149" i="21"/>
  <c r="N149" i="21"/>
  <c r="R149" i="21"/>
  <c r="V149" i="21"/>
  <c r="E150" i="21"/>
  <c r="I150" i="21"/>
  <c r="M150" i="21"/>
  <c r="Q150" i="21"/>
  <c r="U150" i="21"/>
  <c r="D151" i="21"/>
  <c r="H151" i="21"/>
  <c r="L151" i="21"/>
  <c r="P151" i="21"/>
  <c r="T151" i="21"/>
  <c r="C152" i="21"/>
  <c r="G152" i="21"/>
  <c r="K152" i="21"/>
  <c r="O152" i="21"/>
  <c r="S152" i="21"/>
  <c r="B153" i="21"/>
  <c r="F153" i="21"/>
  <c r="J153" i="21"/>
  <c r="N153" i="21"/>
  <c r="R153" i="21"/>
  <c r="V153" i="21"/>
  <c r="E154" i="21"/>
  <c r="I154" i="21"/>
  <c r="M154" i="21"/>
  <c r="Q154" i="21"/>
  <c r="U154" i="21"/>
  <c r="D155" i="21"/>
  <c r="H155" i="21"/>
  <c r="L155" i="21"/>
  <c r="P155" i="21"/>
  <c r="T155" i="21"/>
  <c r="C156" i="21"/>
  <c r="G156" i="21"/>
  <c r="K156" i="21"/>
  <c r="O156" i="21"/>
  <c r="S156" i="21"/>
  <c r="B157" i="21"/>
  <c r="F157" i="21"/>
  <c r="J157" i="21"/>
  <c r="N157" i="21"/>
  <c r="R157" i="21"/>
  <c r="V157" i="21"/>
  <c r="E158" i="21"/>
  <c r="I158" i="21"/>
  <c r="M158" i="21"/>
  <c r="Q158" i="21"/>
  <c r="U158" i="21"/>
  <c r="D159" i="21"/>
  <c r="H159" i="21"/>
  <c r="L159" i="21"/>
  <c r="P159" i="21"/>
  <c r="T159" i="21"/>
  <c r="C160" i="21"/>
  <c r="G160" i="21"/>
  <c r="K160" i="21"/>
  <c r="O160" i="21"/>
  <c r="S160" i="21"/>
  <c r="B161" i="21"/>
  <c r="F161" i="21"/>
  <c r="J161" i="21"/>
  <c r="N161" i="21"/>
  <c r="R161" i="21"/>
  <c r="V161" i="21"/>
  <c r="E162" i="21"/>
  <c r="I162" i="21"/>
  <c r="M162" i="21"/>
  <c r="Q162" i="21"/>
  <c r="U162" i="21"/>
  <c r="D163" i="21"/>
  <c r="H163" i="21"/>
  <c r="L163" i="21"/>
  <c r="P163" i="21"/>
  <c r="T163" i="21"/>
  <c r="V21" i="21"/>
  <c r="P30" i="21"/>
  <c r="T33" i="21"/>
  <c r="U36" i="21"/>
  <c r="V39" i="21"/>
  <c r="B43" i="21"/>
  <c r="C46" i="21"/>
  <c r="D49" i="21"/>
  <c r="E52" i="21"/>
  <c r="F55" i="21"/>
  <c r="V57" i="21"/>
  <c r="Q58" i="21"/>
  <c r="L59" i="21"/>
  <c r="G60" i="21"/>
  <c r="B61" i="21"/>
  <c r="R61" i="21"/>
  <c r="M62" i="21"/>
  <c r="H63" i="21"/>
  <c r="C64" i="21"/>
  <c r="S64" i="21"/>
  <c r="N65" i="21"/>
  <c r="I66" i="21"/>
  <c r="D67" i="21"/>
  <c r="T67" i="21"/>
  <c r="O68" i="21"/>
  <c r="J69" i="21"/>
  <c r="E70" i="21"/>
  <c r="U70" i="21"/>
  <c r="P71" i="21"/>
  <c r="K72" i="21"/>
  <c r="F73" i="21"/>
  <c r="V73" i="21"/>
  <c r="Q74" i="21"/>
  <c r="L75" i="21"/>
  <c r="G76" i="21"/>
  <c r="B77" i="21"/>
  <c r="R77" i="21"/>
  <c r="M78" i="21"/>
  <c r="H79" i="21"/>
  <c r="C80" i="21"/>
  <c r="S80" i="21"/>
  <c r="N81" i="21"/>
  <c r="I82" i="21"/>
  <c r="D83" i="21"/>
  <c r="T83" i="21"/>
  <c r="O84" i="21"/>
  <c r="J85" i="21"/>
  <c r="E86" i="21"/>
  <c r="U86" i="21"/>
  <c r="P87" i="21"/>
  <c r="K88" i="21"/>
  <c r="F89" i="21"/>
  <c r="V89" i="21"/>
  <c r="Q90" i="21"/>
  <c r="L91" i="21"/>
  <c r="G92" i="21"/>
  <c r="B93" i="21"/>
  <c r="R93" i="21"/>
  <c r="M94" i="21"/>
  <c r="H95" i="21"/>
  <c r="C96" i="21"/>
  <c r="S96" i="21"/>
  <c r="N97" i="21"/>
  <c r="I98" i="21"/>
  <c r="D99" i="21"/>
  <c r="T99" i="21"/>
  <c r="O100" i="21"/>
  <c r="J101" i="21"/>
  <c r="E102" i="21"/>
  <c r="U102" i="21"/>
  <c r="P103" i="21"/>
  <c r="K104" i="21"/>
  <c r="F105" i="21"/>
  <c r="V105" i="21"/>
  <c r="Q106" i="21"/>
  <c r="L107" i="21"/>
  <c r="G108" i="21"/>
  <c r="B109" i="21"/>
  <c r="R109" i="21"/>
  <c r="M110" i="21"/>
  <c r="H111" i="21"/>
  <c r="C112" i="21"/>
  <c r="S112" i="21"/>
  <c r="N113" i="21"/>
  <c r="I114" i="21"/>
  <c r="R114" i="21"/>
  <c r="V114" i="21"/>
  <c r="E115" i="21"/>
  <c r="I115" i="21"/>
  <c r="M115" i="21"/>
  <c r="Q115" i="21"/>
  <c r="U115" i="21"/>
  <c r="D116" i="21"/>
  <c r="H116" i="21"/>
  <c r="L116" i="21"/>
  <c r="P116" i="21"/>
  <c r="T116" i="21"/>
  <c r="C117" i="21"/>
  <c r="G117" i="21"/>
  <c r="K117" i="21"/>
  <c r="O117" i="21"/>
  <c r="S117" i="21"/>
  <c r="B118" i="21"/>
  <c r="F118" i="21"/>
  <c r="J118" i="21"/>
  <c r="N118" i="21"/>
  <c r="R118" i="21"/>
  <c r="V118" i="21"/>
  <c r="E119" i="21"/>
  <c r="I119" i="21"/>
  <c r="M119" i="21"/>
  <c r="Q119" i="21"/>
  <c r="U119" i="21"/>
  <c r="D120" i="21"/>
  <c r="H120" i="21"/>
  <c r="L120" i="21"/>
  <c r="P120" i="21"/>
  <c r="T120" i="21"/>
  <c r="C121" i="21"/>
  <c r="G121" i="21"/>
  <c r="K121" i="21"/>
  <c r="O121" i="21"/>
  <c r="S121" i="21"/>
  <c r="B122" i="21"/>
  <c r="F122" i="21"/>
  <c r="J122" i="21"/>
  <c r="N122" i="21"/>
  <c r="R122" i="21"/>
  <c r="V122" i="21"/>
  <c r="E123" i="21"/>
  <c r="I123" i="21"/>
  <c r="M123" i="21"/>
  <c r="Q123" i="21"/>
  <c r="U123" i="21"/>
  <c r="D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N25" i="21"/>
  <c r="Q40" i="21"/>
  <c r="U52" i="21"/>
  <c r="P59" i="21"/>
  <c r="Q62" i="21"/>
  <c r="R65" i="21"/>
  <c r="S68" i="21"/>
  <c r="T71" i="21"/>
  <c r="U74" i="21"/>
  <c r="V77" i="21"/>
  <c r="B81" i="21"/>
  <c r="C84" i="21"/>
  <c r="D87" i="21"/>
  <c r="E90" i="21"/>
  <c r="F93" i="21"/>
  <c r="G96" i="21"/>
  <c r="H99" i="21"/>
  <c r="I102" i="21"/>
  <c r="J105" i="21"/>
  <c r="K108" i="21"/>
  <c r="L111" i="21"/>
  <c r="M114" i="21"/>
  <c r="J115" i="21"/>
  <c r="E116" i="21"/>
  <c r="U116" i="21"/>
  <c r="P117" i="21"/>
  <c r="K118" i="21"/>
  <c r="F119" i="21"/>
  <c r="V119" i="21"/>
  <c r="Q120" i="21"/>
  <c r="L121" i="21"/>
  <c r="G122" i="21"/>
  <c r="B123" i="21"/>
  <c r="R123" i="21"/>
  <c r="M124" i="21"/>
  <c r="H125" i="21"/>
  <c r="C126" i="21"/>
  <c r="S126" i="21"/>
  <c r="N127" i="21"/>
  <c r="I128" i="21"/>
  <c r="D129" i="21"/>
  <c r="T129" i="21"/>
  <c r="O130" i="21"/>
  <c r="J131" i="21"/>
  <c r="E132" i="21"/>
  <c r="U132" i="21"/>
  <c r="P133" i="21"/>
  <c r="K134" i="21"/>
  <c r="F135" i="21"/>
  <c r="V135" i="21"/>
  <c r="Q136" i="21"/>
  <c r="L137" i="21"/>
  <c r="G138" i="21"/>
  <c r="B139" i="21"/>
  <c r="R139" i="21"/>
  <c r="M140" i="21"/>
  <c r="H141" i="21"/>
  <c r="C142" i="21"/>
  <c r="S142" i="21"/>
  <c r="N143" i="21"/>
  <c r="I144" i="21"/>
  <c r="D145" i="21"/>
  <c r="T145" i="21"/>
  <c r="O146" i="21"/>
  <c r="J147" i="21"/>
  <c r="E148" i="21"/>
  <c r="U148" i="21"/>
  <c r="P149" i="21"/>
  <c r="K150" i="21"/>
  <c r="F151" i="21"/>
  <c r="V151" i="21"/>
  <c r="Q152" i="21"/>
  <c r="L153" i="21"/>
  <c r="G154" i="21"/>
  <c r="B155" i="21"/>
  <c r="R155" i="21"/>
  <c r="M156" i="21"/>
  <c r="H157" i="21"/>
  <c r="C158" i="21"/>
  <c r="S158" i="21"/>
  <c r="N159" i="21"/>
  <c r="I160" i="21"/>
  <c r="D161" i="21"/>
  <c r="T161" i="21"/>
  <c r="O162" i="21"/>
  <c r="J163" i="21"/>
  <c r="R163" i="21"/>
  <c r="B164" i="21"/>
  <c r="F164" i="21"/>
  <c r="J164" i="21"/>
  <c r="N164" i="21"/>
  <c r="R164" i="21"/>
  <c r="V164" i="21"/>
  <c r="E165" i="21"/>
  <c r="I165" i="21"/>
  <c r="M165" i="21"/>
  <c r="Q165" i="21"/>
  <c r="U165" i="21"/>
  <c r="D166" i="21"/>
  <c r="H166" i="21"/>
  <c r="L166" i="21"/>
  <c r="P166" i="21"/>
  <c r="T166" i="21"/>
  <c r="C167" i="21"/>
  <c r="G167" i="21"/>
  <c r="K167" i="21"/>
  <c r="O167" i="21"/>
  <c r="S167" i="21"/>
  <c r="B168" i="21"/>
  <c r="F168" i="21"/>
  <c r="J168" i="21"/>
  <c r="N168" i="21"/>
  <c r="R168" i="21"/>
  <c r="V168" i="21"/>
  <c r="E169" i="21"/>
  <c r="I169" i="21"/>
  <c r="M169" i="21"/>
  <c r="Q169" i="21"/>
  <c r="U169" i="21"/>
  <c r="D170" i="21"/>
  <c r="H170" i="21"/>
  <c r="L170" i="21"/>
  <c r="P170" i="21"/>
  <c r="T170" i="21"/>
  <c r="C171" i="21"/>
  <c r="G171" i="21"/>
  <c r="K171" i="21"/>
  <c r="O171" i="21"/>
  <c r="S171" i="21"/>
  <c r="B172" i="21"/>
  <c r="F172" i="21"/>
  <c r="J172" i="21"/>
  <c r="N172" i="21"/>
  <c r="R172" i="21"/>
  <c r="V172" i="21"/>
  <c r="E173" i="21"/>
  <c r="I173" i="21"/>
  <c r="M173" i="21"/>
  <c r="Q173" i="21"/>
  <c r="U173" i="21"/>
  <c r="D174" i="21"/>
  <c r="H174" i="21"/>
  <c r="L174" i="21"/>
  <c r="P174" i="21"/>
  <c r="T174" i="21"/>
  <c r="C175" i="21"/>
  <c r="G175" i="21"/>
  <c r="K175" i="21"/>
  <c r="O175" i="21"/>
  <c r="S175" i="21"/>
  <c r="B176" i="21"/>
  <c r="F176" i="21"/>
  <c r="J176" i="21"/>
  <c r="N176" i="21"/>
  <c r="R176" i="21"/>
  <c r="V176" i="21"/>
  <c r="E177" i="21"/>
  <c r="I177" i="21"/>
  <c r="M177" i="21"/>
  <c r="Q177" i="21"/>
  <c r="U177" i="21"/>
  <c r="D178" i="21"/>
  <c r="H178" i="21"/>
  <c r="L178" i="21"/>
  <c r="P178" i="21"/>
  <c r="T178" i="21"/>
  <c r="C179" i="21"/>
  <c r="G179" i="21"/>
  <c r="K179" i="21"/>
  <c r="O179" i="21"/>
  <c r="S179" i="21"/>
  <c r="B180" i="21"/>
  <c r="F180" i="21"/>
  <c r="J180" i="21"/>
  <c r="N180" i="21"/>
  <c r="R180" i="21"/>
  <c r="V180" i="21"/>
  <c r="E181" i="21"/>
  <c r="I181" i="21"/>
  <c r="M181" i="21"/>
  <c r="Q181" i="21"/>
  <c r="U181" i="21"/>
  <c r="D182" i="21"/>
  <c r="H182" i="21"/>
  <c r="L182" i="21"/>
  <c r="P182" i="21"/>
  <c r="T182" i="21"/>
  <c r="C183" i="21"/>
  <c r="G183" i="21"/>
  <c r="K183" i="21"/>
  <c r="O183" i="21"/>
  <c r="S183" i="21"/>
  <c r="B184" i="21"/>
  <c r="F184" i="21"/>
  <c r="J184" i="21"/>
  <c r="N184" i="21"/>
  <c r="R184" i="21"/>
  <c r="V184" i="21"/>
  <c r="E185" i="21"/>
  <c r="I185" i="21"/>
  <c r="M185" i="21"/>
  <c r="Q185" i="21"/>
  <c r="U185" i="21"/>
  <c r="D186" i="21"/>
  <c r="H186" i="21"/>
  <c r="L186" i="21"/>
  <c r="P186" i="21"/>
  <c r="T186" i="21"/>
  <c r="C187" i="21"/>
  <c r="G187" i="21"/>
  <c r="K187" i="21"/>
  <c r="O187" i="21"/>
  <c r="S187" i="21"/>
  <c r="B188" i="21"/>
  <c r="F188" i="21"/>
  <c r="J188" i="21"/>
  <c r="N188" i="21"/>
  <c r="R188" i="21"/>
  <c r="V188" i="21"/>
  <c r="E189" i="21"/>
  <c r="I189" i="21"/>
  <c r="M189" i="21"/>
  <c r="Q189" i="21"/>
  <c r="U189" i="21"/>
  <c r="D190" i="21"/>
  <c r="H190" i="21"/>
  <c r="L190" i="21"/>
  <c r="P190" i="21"/>
  <c r="T190" i="21"/>
  <c r="C191" i="21"/>
  <c r="G191" i="21"/>
  <c r="K191" i="21"/>
  <c r="O191" i="21"/>
  <c r="S191" i="21"/>
  <c r="B192" i="21"/>
  <c r="F192" i="21"/>
  <c r="J192" i="21"/>
  <c r="N192" i="21"/>
  <c r="R192" i="21"/>
  <c r="V192" i="21"/>
  <c r="E193" i="21"/>
  <c r="I193" i="21"/>
  <c r="M193" i="21"/>
  <c r="Q193" i="21"/>
  <c r="U193" i="21"/>
  <c r="D194" i="21"/>
  <c r="H194" i="21"/>
  <c r="L194" i="21"/>
  <c r="P194" i="21"/>
  <c r="T194" i="21"/>
  <c r="C195" i="21"/>
  <c r="G195" i="21"/>
  <c r="K195" i="21"/>
  <c r="O195" i="21"/>
  <c r="S195" i="21"/>
  <c r="B196" i="21"/>
  <c r="F196" i="21"/>
  <c r="J196" i="21"/>
  <c r="N196" i="21"/>
  <c r="R196" i="21"/>
  <c r="V196" i="21"/>
  <c r="E197" i="21"/>
  <c r="I197" i="21"/>
  <c r="M197" i="21"/>
  <c r="Q197" i="21"/>
  <c r="U197" i="21"/>
  <c r="D198" i="21"/>
  <c r="H198" i="21"/>
  <c r="L198" i="21"/>
  <c r="P198" i="21"/>
  <c r="T198" i="21"/>
  <c r="C199" i="21"/>
  <c r="G199" i="21"/>
  <c r="K199" i="21"/>
  <c r="O199" i="21"/>
  <c r="S199" i="21"/>
  <c r="B200" i="21"/>
  <c r="F200" i="21"/>
  <c r="J200" i="21"/>
  <c r="N200" i="21"/>
  <c r="R200" i="21"/>
  <c r="V200" i="21"/>
  <c r="E201" i="21"/>
  <c r="I201" i="21"/>
  <c r="M201" i="21"/>
  <c r="Q201" i="21"/>
  <c r="U201" i="21"/>
  <c r="D202" i="21"/>
  <c r="H202" i="21"/>
  <c r="L202" i="21"/>
  <c r="P202" i="21"/>
  <c r="T202" i="21"/>
  <c r="C203" i="21"/>
  <c r="G203" i="21"/>
  <c r="K203" i="21"/>
  <c r="O203" i="21"/>
  <c r="S203" i="21"/>
  <c r="B204" i="21"/>
  <c r="F204" i="21"/>
  <c r="J204" i="21"/>
  <c r="N204" i="21"/>
  <c r="R204" i="21"/>
  <c r="V204" i="21"/>
  <c r="E205" i="21"/>
  <c r="I205" i="21"/>
  <c r="M205" i="21"/>
  <c r="Q205" i="21"/>
  <c r="U205" i="21"/>
  <c r="D206" i="21"/>
  <c r="H206" i="21"/>
  <c r="L206" i="21"/>
  <c r="P206" i="21"/>
  <c r="T206" i="21"/>
  <c r="C207" i="21"/>
  <c r="G207" i="21"/>
  <c r="K207" i="21"/>
  <c r="O207" i="21"/>
  <c r="S207" i="21"/>
  <c r="B208" i="21"/>
  <c r="F208" i="21"/>
  <c r="J208" i="21"/>
  <c r="N208" i="21"/>
  <c r="R208" i="21"/>
  <c r="V208" i="21"/>
  <c r="E209" i="21"/>
  <c r="I209" i="21"/>
  <c r="M209" i="21"/>
  <c r="Q209" i="21"/>
  <c r="U209" i="21"/>
  <c r="D210" i="21"/>
  <c r="H210" i="21"/>
  <c r="L210" i="21"/>
  <c r="P210" i="21"/>
  <c r="T210" i="21"/>
  <c r="C211" i="21"/>
  <c r="G211" i="21"/>
  <c r="K211" i="21"/>
  <c r="O211" i="21"/>
  <c r="S211" i="21"/>
  <c r="B212" i="21"/>
  <c r="F212" i="21"/>
  <c r="J212" i="21"/>
  <c r="N212" i="21"/>
  <c r="R212" i="21"/>
  <c r="V212" i="21"/>
  <c r="E213" i="21"/>
  <c r="I213" i="21"/>
  <c r="M213" i="21"/>
  <c r="Q213" i="21"/>
  <c r="U213" i="21"/>
  <c r="D214" i="21"/>
  <c r="H214" i="21"/>
  <c r="L214" i="21"/>
  <c r="P214" i="21"/>
  <c r="T214" i="21"/>
  <c r="C215" i="21"/>
  <c r="G215" i="21"/>
  <c r="K215" i="21"/>
  <c r="O215" i="21"/>
  <c r="S215" i="21"/>
  <c r="B216" i="21"/>
  <c r="F216" i="21"/>
  <c r="J216" i="21"/>
  <c r="N216" i="21"/>
  <c r="R216" i="21"/>
  <c r="V216" i="21"/>
  <c r="E217" i="21"/>
  <c r="I217" i="21"/>
  <c r="M217" i="21"/>
  <c r="Q217" i="21"/>
  <c r="U217" i="21"/>
  <c r="D218" i="21"/>
  <c r="H218" i="21"/>
  <c r="L218" i="21"/>
  <c r="P218" i="21"/>
  <c r="T218" i="21"/>
  <c r="C219" i="21"/>
  <c r="G219" i="21"/>
  <c r="K219" i="21"/>
  <c r="O219" i="21"/>
  <c r="S219" i="21"/>
  <c r="B220" i="21"/>
  <c r="F220" i="21"/>
  <c r="J220" i="21"/>
  <c r="N220" i="21"/>
  <c r="R220" i="21"/>
  <c r="V220" i="21"/>
  <c r="E221" i="21"/>
  <c r="I221" i="21"/>
  <c r="M221" i="21"/>
  <c r="Q221" i="21"/>
  <c r="U221" i="21"/>
  <c r="D222" i="21"/>
  <c r="H222" i="21"/>
  <c r="L222" i="21"/>
  <c r="P222" i="21"/>
  <c r="T222" i="21"/>
  <c r="C223" i="21"/>
  <c r="G223" i="21"/>
  <c r="K223" i="21"/>
  <c r="O223" i="21"/>
  <c r="S223" i="21"/>
  <c r="B224" i="21"/>
  <c r="F224" i="21"/>
  <c r="J224" i="21"/>
  <c r="N224" i="21"/>
  <c r="R224" i="21"/>
  <c r="V224" i="21"/>
  <c r="E225" i="21"/>
  <c r="I225" i="21"/>
  <c r="M225" i="21"/>
  <c r="Q225" i="21"/>
  <c r="U225" i="21"/>
  <c r="D226" i="21"/>
  <c r="H226" i="21"/>
  <c r="L226" i="21"/>
  <c r="P226" i="21"/>
  <c r="T226" i="21"/>
  <c r="C227" i="21"/>
  <c r="G227" i="21"/>
  <c r="K227" i="21"/>
  <c r="O227" i="21"/>
  <c r="S227" i="21"/>
  <c r="B228" i="21"/>
  <c r="F228" i="21"/>
  <c r="J228" i="21"/>
  <c r="N228" i="21"/>
  <c r="R228" i="21"/>
  <c r="V228" i="21"/>
  <c r="E229" i="21"/>
  <c r="I229" i="21"/>
  <c r="M229" i="21"/>
  <c r="Q229" i="21"/>
  <c r="U229" i="21"/>
  <c r="D230" i="21"/>
  <c r="H230" i="21"/>
  <c r="L230" i="21"/>
  <c r="P230" i="21"/>
  <c r="T230" i="21"/>
  <c r="C231" i="21"/>
  <c r="G231" i="21"/>
  <c r="K231" i="21"/>
  <c r="O231" i="21"/>
  <c r="S231" i="21"/>
  <c r="B232" i="21"/>
  <c r="F232" i="21"/>
  <c r="J232" i="21"/>
  <c r="N232" i="21"/>
  <c r="R232" i="21"/>
  <c r="V232" i="21"/>
  <c r="E233" i="21"/>
  <c r="I233" i="21"/>
  <c r="M233" i="21"/>
  <c r="Q233" i="21"/>
  <c r="U233" i="21"/>
  <c r="D234" i="21"/>
  <c r="H234" i="21"/>
  <c r="L234" i="21"/>
  <c r="P234" i="21"/>
  <c r="T234" i="21"/>
  <c r="C235" i="21"/>
  <c r="G235" i="21"/>
  <c r="K235" i="21"/>
  <c r="O235" i="21"/>
  <c r="S235" i="21"/>
  <c r="B236" i="21"/>
  <c r="F236" i="21"/>
  <c r="J236" i="21"/>
  <c r="N236" i="21"/>
  <c r="R236" i="21"/>
  <c r="V236" i="21"/>
  <c r="E237" i="21"/>
  <c r="I237" i="21"/>
  <c r="M237" i="21"/>
  <c r="Q237" i="21"/>
  <c r="U237" i="21"/>
  <c r="D238" i="21"/>
  <c r="H238" i="21"/>
  <c r="L238" i="21"/>
  <c r="P238" i="21"/>
  <c r="T238" i="21"/>
  <c r="C239" i="21"/>
  <c r="G239" i="21"/>
  <c r="K239" i="21"/>
  <c r="O239" i="21"/>
  <c r="S239" i="21"/>
  <c r="B240" i="21"/>
  <c r="F240" i="21"/>
  <c r="J240" i="21"/>
  <c r="N240" i="21"/>
  <c r="R240" i="21"/>
  <c r="V240" i="21"/>
  <c r="E241" i="21"/>
  <c r="I241" i="21"/>
  <c r="M241" i="21"/>
  <c r="Q241" i="21"/>
  <c r="U241" i="21"/>
  <c r="D242" i="21"/>
  <c r="H242" i="21"/>
  <c r="L242" i="21"/>
  <c r="P242" i="21"/>
  <c r="T242" i="21"/>
  <c r="C243" i="21"/>
  <c r="G243" i="21"/>
  <c r="K243" i="21"/>
  <c r="O243" i="21"/>
  <c r="S243" i="21"/>
  <c r="B244" i="21"/>
  <c r="F244" i="21"/>
  <c r="J244" i="21"/>
  <c r="N244" i="21"/>
  <c r="R244" i="21"/>
  <c r="V244" i="21"/>
  <c r="E245" i="21"/>
  <c r="I245" i="21"/>
  <c r="M245" i="21"/>
  <c r="Q245" i="21"/>
  <c r="U245" i="21"/>
  <c r="D246" i="21"/>
  <c r="H246" i="21"/>
  <c r="L246" i="21"/>
  <c r="P246" i="21"/>
  <c r="T246" i="21"/>
  <c r="C247" i="21"/>
  <c r="G247" i="21"/>
  <c r="K247" i="21"/>
  <c r="O247" i="21"/>
  <c r="S247" i="21"/>
  <c r="B248" i="21"/>
  <c r="F248" i="21"/>
  <c r="J248" i="21"/>
  <c r="N248" i="21"/>
  <c r="R248" i="21"/>
  <c r="V248" i="21"/>
  <c r="E249" i="21"/>
  <c r="I249" i="21"/>
  <c r="M249" i="21"/>
  <c r="Q249" i="21"/>
  <c r="U249" i="21"/>
  <c r="D250" i="21"/>
  <c r="H250" i="21"/>
  <c r="L250" i="21"/>
  <c r="P250" i="21"/>
  <c r="T250" i="21"/>
  <c r="C251" i="21"/>
  <c r="G251" i="21"/>
  <c r="K251" i="21"/>
  <c r="O251" i="21"/>
  <c r="S251" i="21"/>
  <c r="B252" i="21"/>
  <c r="F252" i="21"/>
  <c r="J252" i="21"/>
  <c r="N252" i="21"/>
  <c r="R252" i="21"/>
  <c r="V252" i="21"/>
  <c r="E253" i="21"/>
  <c r="I253" i="21"/>
  <c r="M253" i="21"/>
  <c r="Q253" i="21"/>
  <c r="U253" i="21"/>
  <c r="D254" i="21"/>
  <c r="H254" i="21"/>
  <c r="L254" i="21"/>
  <c r="P254" i="21"/>
  <c r="T254" i="21"/>
  <c r="C255" i="21"/>
  <c r="G255" i="21"/>
  <c r="K255" i="21"/>
  <c r="O255" i="21"/>
  <c r="S255" i="21"/>
  <c r="B256"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N31" i="21"/>
  <c r="R43" i="21"/>
  <c r="V55" i="21"/>
  <c r="K60" i="21"/>
  <c r="L63" i="21"/>
  <c r="M66" i="21"/>
  <c r="N69" i="21"/>
  <c r="O72" i="21"/>
  <c r="P75" i="21"/>
  <c r="Q78" i="21"/>
  <c r="R81" i="21"/>
  <c r="S84" i="21"/>
  <c r="T87" i="21"/>
  <c r="U90" i="21"/>
  <c r="V93" i="21"/>
  <c r="B97" i="21"/>
  <c r="C100" i="21"/>
  <c r="D103" i="21"/>
  <c r="E106" i="21"/>
  <c r="F109" i="21"/>
  <c r="G112" i="21"/>
  <c r="S114" i="21"/>
  <c r="N115" i="21"/>
  <c r="I116" i="21"/>
  <c r="D117" i="21"/>
  <c r="T117" i="21"/>
  <c r="O118" i="21"/>
  <c r="J119" i="21"/>
  <c r="E120" i="21"/>
  <c r="U120" i="21"/>
  <c r="P121" i="21"/>
  <c r="K122" i="21"/>
  <c r="F123" i="21"/>
  <c r="V123" i="21"/>
  <c r="Q124" i="21"/>
  <c r="L125" i="21"/>
  <c r="G126" i="21"/>
  <c r="B127" i="21"/>
  <c r="R127" i="21"/>
  <c r="M128" i="21"/>
  <c r="H129" i="21"/>
  <c r="C130" i="21"/>
  <c r="S130" i="21"/>
  <c r="N131" i="21"/>
  <c r="I132" i="21"/>
  <c r="D133" i="21"/>
  <c r="T133" i="21"/>
  <c r="O134" i="21"/>
  <c r="J135" i="21"/>
  <c r="E136" i="21"/>
  <c r="U136" i="21"/>
  <c r="P137" i="21"/>
  <c r="K138" i="21"/>
  <c r="F139" i="21"/>
  <c r="V139" i="21"/>
  <c r="Q140" i="21"/>
  <c r="L141" i="21"/>
  <c r="G142" i="21"/>
  <c r="B143" i="21"/>
  <c r="R143" i="21"/>
  <c r="M144" i="21"/>
  <c r="H145" i="21"/>
  <c r="C146" i="21"/>
  <c r="S146" i="21"/>
  <c r="N147" i="21"/>
  <c r="I148" i="21"/>
  <c r="D149" i="21"/>
  <c r="T149" i="21"/>
  <c r="O150" i="21"/>
  <c r="J151" i="21"/>
  <c r="E152" i="21"/>
  <c r="U152" i="21"/>
  <c r="P153" i="21"/>
  <c r="K154" i="21"/>
  <c r="F155" i="21"/>
  <c r="V155" i="21"/>
  <c r="Q156" i="21"/>
  <c r="L157" i="21"/>
  <c r="G158" i="21"/>
  <c r="B159" i="21"/>
  <c r="R159" i="21"/>
  <c r="M160" i="21"/>
  <c r="H161" i="21"/>
  <c r="C162" i="21"/>
  <c r="S162" i="21"/>
  <c r="M163" i="21"/>
  <c r="S163" i="21"/>
  <c r="C164" i="21"/>
  <c r="G164" i="21"/>
  <c r="K164" i="21"/>
  <c r="O164" i="21"/>
  <c r="S164" i="21"/>
  <c r="B165" i="21"/>
  <c r="F165" i="21"/>
  <c r="J165" i="21"/>
  <c r="N165" i="21"/>
  <c r="R165" i="21"/>
  <c r="V165" i="21"/>
  <c r="E166" i="21"/>
  <c r="I166" i="21"/>
  <c r="M166" i="21"/>
  <c r="Q166" i="21"/>
  <c r="U166" i="21"/>
  <c r="D167" i="21"/>
  <c r="H167" i="21"/>
  <c r="L167" i="21"/>
  <c r="P167" i="21"/>
  <c r="T167" i="21"/>
  <c r="C168" i="21"/>
  <c r="G168" i="21"/>
  <c r="K168" i="21"/>
  <c r="O168" i="21"/>
  <c r="S168" i="21"/>
  <c r="B169" i="21"/>
  <c r="F169" i="21"/>
  <c r="J169" i="21"/>
  <c r="N169" i="21"/>
  <c r="R169" i="21"/>
  <c r="V169" i="21"/>
  <c r="E170" i="21"/>
  <c r="I170" i="21"/>
  <c r="M170" i="21"/>
  <c r="Q170" i="21"/>
  <c r="U170" i="21"/>
  <c r="D171" i="21"/>
  <c r="H171" i="21"/>
  <c r="L171" i="21"/>
  <c r="P171" i="21"/>
  <c r="T171" i="21"/>
  <c r="C172" i="21"/>
  <c r="G172" i="21"/>
  <c r="K172" i="21"/>
  <c r="O172" i="21"/>
  <c r="S172" i="21"/>
  <c r="B173" i="21"/>
  <c r="F173" i="21"/>
  <c r="J173" i="21"/>
  <c r="N173" i="21"/>
  <c r="R173" i="21"/>
  <c r="V173" i="21"/>
  <c r="E174" i="21"/>
  <c r="I174" i="21"/>
  <c r="M174" i="21"/>
  <c r="Q174" i="21"/>
  <c r="U174" i="21"/>
  <c r="D175" i="21"/>
  <c r="H175" i="21"/>
  <c r="L175" i="21"/>
  <c r="P175" i="21"/>
  <c r="T175" i="21"/>
  <c r="C176" i="21"/>
  <c r="G176" i="21"/>
  <c r="K176" i="21"/>
  <c r="O176" i="21"/>
  <c r="S176" i="21"/>
  <c r="B177" i="21"/>
  <c r="F177" i="21"/>
  <c r="J177" i="21"/>
  <c r="N177" i="21"/>
  <c r="R177" i="21"/>
  <c r="V177" i="21"/>
  <c r="E178" i="21"/>
  <c r="I178" i="21"/>
  <c r="M178" i="21"/>
  <c r="Q178" i="21"/>
  <c r="U178" i="21"/>
  <c r="D179" i="21"/>
  <c r="H179" i="21"/>
  <c r="L179" i="21"/>
  <c r="P179" i="21"/>
  <c r="T179" i="21"/>
  <c r="C180" i="21"/>
  <c r="G180" i="21"/>
  <c r="K180" i="21"/>
  <c r="O180" i="21"/>
  <c r="S180" i="21"/>
  <c r="B181" i="21"/>
  <c r="F181" i="21"/>
  <c r="J181" i="21"/>
  <c r="N181" i="21"/>
  <c r="R181" i="21"/>
  <c r="V181" i="21"/>
  <c r="E182" i="21"/>
  <c r="I182" i="21"/>
  <c r="M182" i="21"/>
  <c r="Q182" i="21"/>
  <c r="U182" i="21"/>
  <c r="D183" i="21"/>
  <c r="H183" i="21"/>
  <c r="L183" i="21"/>
  <c r="P183" i="21"/>
  <c r="T183" i="21"/>
  <c r="C184" i="21"/>
  <c r="G184" i="21"/>
  <c r="K184" i="21"/>
  <c r="O184" i="21"/>
  <c r="S184" i="21"/>
  <c r="B185" i="21"/>
  <c r="F185" i="21"/>
  <c r="J185" i="21"/>
  <c r="N185" i="21"/>
  <c r="R185" i="21"/>
  <c r="V185" i="21"/>
  <c r="E186" i="21"/>
  <c r="I186" i="21"/>
  <c r="M186" i="21"/>
  <c r="Q186" i="21"/>
  <c r="U186" i="21"/>
  <c r="D187" i="21"/>
  <c r="H187" i="21"/>
  <c r="L187" i="21"/>
  <c r="P187" i="21"/>
  <c r="T187" i="21"/>
  <c r="C188" i="21"/>
  <c r="G188" i="21"/>
  <c r="K188" i="21"/>
  <c r="O188" i="21"/>
  <c r="S188" i="21"/>
  <c r="B189" i="21"/>
  <c r="F189" i="21"/>
  <c r="J189" i="21"/>
  <c r="N189" i="21"/>
  <c r="R189" i="21"/>
  <c r="V189" i="21"/>
  <c r="E190" i="21"/>
  <c r="I190" i="21"/>
  <c r="M190" i="21"/>
  <c r="Q190" i="21"/>
  <c r="U190" i="21"/>
  <c r="D191" i="21"/>
  <c r="H191" i="21"/>
  <c r="L191" i="21"/>
  <c r="P191" i="21"/>
  <c r="T191" i="21"/>
  <c r="C192" i="21"/>
  <c r="G192" i="21"/>
  <c r="K192" i="21"/>
  <c r="O192" i="21"/>
  <c r="S192" i="21"/>
  <c r="B193" i="21"/>
  <c r="F193" i="21"/>
  <c r="J193" i="21"/>
  <c r="N193" i="21"/>
  <c r="R193" i="21"/>
  <c r="V193" i="21"/>
  <c r="E194" i="21"/>
  <c r="I194" i="21"/>
  <c r="M194" i="21"/>
  <c r="Q194" i="21"/>
  <c r="U194" i="21"/>
  <c r="D195" i="21"/>
  <c r="H195" i="21"/>
  <c r="L195" i="21"/>
  <c r="P195" i="21"/>
  <c r="T195" i="21"/>
  <c r="C196" i="21"/>
  <c r="G196" i="21"/>
  <c r="K196" i="21"/>
  <c r="O196" i="21"/>
  <c r="S196" i="21"/>
  <c r="B197" i="21"/>
  <c r="F197" i="21"/>
  <c r="J197" i="21"/>
  <c r="N197" i="21"/>
  <c r="R197" i="21"/>
  <c r="V197" i="21"/>
  <c r="E198" i="21"/>
  <c r="I198" i="21"/>
  <c r="M198" i="21"/>
  <c r="Q198" i="21"/>
  <c r="U198" i="21"/>
  <c r="D199" i="21"/>
  <c r="H199" i="21"/>
  <c r="L199" i="21"/>
  <c r="P199" i="21"/>
  <c r="T199" i="21"/>
  <c r="C200" i="21"/>
  <c r="G200" i="21"/>
  <c r="K200" i="21"/>
  <c r="O200" i="21"/>
  <c r="S200" i="21"/>
  <c r="B201" i="21"/>
  <c r="F201" i="21"/>
  <c r="J201" i="21"/>
  <c r="N201" i="21"/>
  <c r="R201" i="21"/>
  <c r="V201" i="21"/>
  <c r="E202" i="21"/>
  <c r="I202" i="21"/>
  <c r="M202" i="21"/>
  <c r="Q202" i="21"/>
  <c r="U202" i="21"/>
  <c r="D203" i="21"/>
  <c r="H203" i="21"/>
  <c r="L203" i="21"/>
  <c r="P203" i="21"/>
  <c r="T203" i="21"/>
  <c r="C204" i="21"/>
  <c r="G204" i="21"/>
  <c r="K204" i="21"/>
  <c r="O204" i="21"/>
  <c r="S204" i="21"/>
  <c r="B205" i="21"/>
  <c r="F205" i="21"/>
  <c r="J205" i="21"/>
  <c r="N205" i="21"/>
  <c r="R205" i="21"/>
  <c r="V205" i="21"/>
  <c r="E206" i="21"/>
  <c r="I206" i="21"/>
  <c r="M206" i="21"/>
  <c r="Q206" i="21"/>
  <c r="U206" i="21"/>
  <c r="D207" i="21"/>
  <c r="H207" i="21"/>
  <c r="L207" i="21"/>
  <c r="P207" i="21"/>
  <c r="T207" i="21"/>
  <c r="C208" i="21"/>
  <c r="G208" i="21"/>
  <c r="K208" i="21"/>
  <c r="O208" i="21"/>
  <c r="S208" i="21"/>
  <c r="B209" i="21"/>
  <c r="F209" i="21"/>
  <c r="J209" i="21"/>
  <c r="N209" i="21"/>
  <c r="R209" i="21"/>
  <c r="V209" i="21"/>
  <c r="E210" i="21"/>
  <c r="I210" i="21"/>
  <c r="M210" i="21"/>
  <c r="Q210" i="21"/>
  <c r="U210" i="21"/>
  <c r="D211" i="21"/>
  <c r="H211" i="21"/>
  <c r="L211" i="21"/>
  <c r="P211" i="21"/>
  <c r="T211" i="21"/>
  <c r="C212" i="21"/>
  <c r="G212" i="21"/>
  <c r="K212" i="21"/>
  <c r="O212" i="21"/>
  <c r="S212" i="21"/>
  <c r="B213" i="21"/>
  <c r="F213" i="21"/>
  <c r="J213" i="21"/>
  <c r="N213" i="21"/>
  <c r="R213" i="21"/>
  <c r="V213" i="21"/>
  <c r="E214" i="21"/>
  <c r="I214" i="21"/>
  <c r="M214" i="21"/>
  <c r="Q214" i="21"/>
  <c r="U214" i="21"/>
  <c r="D215" i="21"/>
  <c r="H215" i="21"/>
  <c r="L215" i="21"/>
  <c r="P215" i="21"/>
  <c r="T215" i="21"/>
  <c r="C216" i="21"/>
  <c r="G216" i="21"/>
  <c r="K216" i="21"/>
  <c r="O216" i="21"/>
  <c r="S216" i="21"/>
  <c r="B217" i="21"/>
  <c r="F217" i="21"/>
  <c r="J217" i="21"/>
  <c r="N217" i="21"/>
  <c r="R217" i="21"/>
  <c r="V217" i="21"/>
  <c r="E218" i="21"/>
  <c r="I218" i="21"/>
  <c r="M218" i="21"/>
  <c r="Q218" i="21"/>
  <c r="U218" i="21"/>
  <c r="D219" i="21"/>
  <c r="H219" i="21"/>
  <c r="L219" i="21"/>
  <c r="P219" i="21"/>
  <c r="T219" i="21"/>
  <c r="C220" i="21"/>
  <c r="G220" i="21"/>
  <c r="K220" i="21"/>
  <c r="O220" i="21"/>
  <c r="S220" i="21"/>
  <c r="B221" i="21"/>
  <c r="F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B253" i="21"/>
  <c r="F253" i="21"/>
  <c r="J253" i="21"/>
  <c r="N253" i="21"/>
  <c r="R253" i="21"/>
  <c r="V253" i="21"/>
  <c r="E254" i="21"/>
  <c r="I254" i="21"/>
  <c r="M254" i="21"/>
  <c r="Q254" i="21"/>
  <c r="U254" i="21"/>
  <c r="D255" i="21"/>
  <c r="H255" i="21"/>
  <c r="L255" i="21"/>
  <c r="P255" i="21"/>
  <c r="T255" i="21"/>
  <c r="C256" i="21"/>
  <c r="G256" i="21"/>
  <c r="K256" i="21"/>
  <c r="O256" i="21"/>
  <c r="S256" i="21"/>
  <c r="B257" i="21"/>
  <c r="F257" i="21"/>
  <c r="J257" i="21"/>
  <c r="N257" i="21"/>
  <c r="R257" i="21"/>
  <c r="V257" i="21"/>
  <c r="E258" i="21"/>
  <c r="I258" i="21"/>
  <c r="M258" i="21"/>
  <c r="Q258" i="21"/>
  <c r="U258" i="21"/>
  <c r="D259" i="21"/>
  <c r="H259" i="21"/>
  <c r="L259" i="21"/>
  <c r="P259" i="21"/>
  <c r="T259" i="21"/>
  <c r="C260" i="21"/>
  <c r="G260" i="21"/>
  <c r="K260" i="21"/>
  <c r="O260" i="21"/>
  <c r="S260" i="21"/>
  <c r="B261" i="21"/>
  <c r="F261" i="21"/>
  <c r="J261" i="21"/>
  <c r="N261" i="21"/>
  <c r="R261" i="21"/>
  <c r="V261" i="21"/>
  <c r="E262" i="21"/>
  <c r="I262" i="21"/>
  <c r="M262" i="21"/>
  <c r="Q262" i="21"/>
  <c r="U262" i="21"/>
  <c r="D263" i="21"/>
  <c r="H263" i="21"/>
  <c r="L263" i="21"/>
  <c r="P263" i="21"/>
  <c r="T263" i="21"/>
  <c r="C264" i="21"/>
  <c r="G264" i="21"/>
  <c r="K264" i="21"/>
  <c r="O264" i="21"/>
  <c r="S264" i="21"/>
  <c r="B265" i="21"/>
  <c r="F265" i="21"/>
  <c r="J265" i="21"/>
  <c r="N265" i="21"/>
  <c r="R265" i="21"/>
  <c r="V265" i="21"/>
  <c r="E266" i="21"/>
  <c r="I266" i="21"/>
  <c r="M266" i="21"/>
  <c r="Q266" i="21"/>
  <c r="U266" i="21"/>
  <c r="D267" i="21"/>
  <c r="H267" i="21"/>
  <c r="L267" i="21"/>
  <c r="P267" i="21"/>
  <c r="T267" i="21"/>
  <c r="C268" i="21"/>
  <c r="G268" i="21"/>
  <c r="K268" i="21"/>
  <c r="O268" i="21"/>
  <c r="S268" i="21"/>
  <c r="B269" i="21"/>
  <c r="F269" i="21"/>
  <c r="J269" i="21"/>
  <c r="N269" i="21"/>
  <c r="R269" i="21"/>
  <c r="V269" i="21"/>
  <c r="E270" i="21"/>
  <c r="I270" i="21"/>
  <c r="M270" i="21"/>
  <c r="Q270" i="21"/>
  <c r="U270" i="21"/>
  <c r="D271" i="21"/>
  <c r="H271" i="21"/>
  <c r="L271" i="21"/>
  <c r="P271" i="21"/>
  <c r="T271" i="21"/>
  <c r="C272" i="21"/>
  <c r="G272" i="21"/>
  <c r="K272" i="21"/>
  <c r="O272" i="21"/>
  <c r="S272" i="21"/>
  <c r="B273" i="21"/>
  <c r="F273" i="21"/>
  <c r="J273" i="21"/>
  <c r="N273" i="21"/>
  <c r="R273" i="21"/>
  <c r="V273" i="21"/>
  <c r="E274" i="21"/>
  <c r="I274" i="21"/>
  <c r="M274" i="21"/>
  <c r="Q274" i="21"/>
  <c r="U274" i="21"/>
  <c r="D275" i="21"/>
  <c r="H275" i="21"/>
  <c r="L275" i="21"/>
  <c r="P275" i="21"/>
  <c r="T275" i="21"/>
  <c r="C276" i="21"/>
  <c r="G276" i="21"/>
  <c r="K276" i="21"/>
  <c r="O276" i="21"/>
  <c r="S276" i="21"/>
  <c r="B277" i="21"/>
  <c r="O34" i="21"/>
  <c r="S46" i="21"/>
  <c r="E58" i="21"/>
  <c r="F61" i="21"/>
  <c r="G64" i="21"/>
  <c r="H67" i="21"/>
  <c r="I70" i="21"/>
  <c r="J73" i="21"/>
  <c r="K76" i="21"/>
  <c r="L79" i="21"/>
  <c r="M82" i="21"/>
  <c r="N85" i="21"/>
  <c r="O88" i="21"/>
  <c r="P91" i="21"/>
  <c r="Q94" i="21"/>
  <c r="R97" i="21"/>
  <c r="S100" i="21"/>
  <c r="T103" i="21"/>
  <c r="U106" i="21"/>
  <c r="V109" i="21"/>
  <c r="B113" i="21"/>
  <c r="B115" i="21"/>
  <c r="R115" i="21"/>
  <c r="M116" i="21"/>
  <c r="H117" i="21"/>
  <c r="C118" i="21"/>
  <c r="S118" i="21"/>
  <c r="N119" i="21"/>
  <c r="I120" i="21"/>
  <c r="D121" i="21"/>
  <c r="T121" i="21"/>
  <c r="O122" i="21"/>
  <c r="J123" i="21"/>
  <c r="E124" i="21"/>
  <c r="U124" i="21"/>
  <c r="P125" i="21"/>
  <c r="K126" i="21"/>
  <c r="F127" i="21"/>
  <c r="V127" i="21"/>
  <c r="Q128" i="21"/>
  <c r="L129" i="21"/>
  <c r="G130" i="21"/>
  <c r="B131" i="21"/>
  <c r="R131" i="21"/>
  <c r="M132" i="21"/>
  <c r="H133" i="21"/>
  <c r="C134" i="21"/>
  <c r="S134" i="21"/>
  <c r="N135" i="21"/>
  <c r="I136" i="21"/>
  <c r="D137" i="21"/>
  <c r="T137" i="21"/>
  <c r="O138" i="21"/>
  <c r="J139" i="21"/>
  <c r="E140" i="21"/>
  <c r="U140" i="21"/>
  <c r="P141" i="21"/>
  <c r="K142" i="21"/>
  <c r="F143" i="21"/>
  <c r="V143" i="21"/>
  <c r="Q144" i="21"/>
  <c r="L145" i="21"/>
  <c r="G146" i="21"/>
  <c r="B147" i="21"/>
  <c r="R147" i="21"/>
  <c r="M148" i="21"/>
  <c r="H149" i="21"/>
  <c r="C150" i="21"/>
  <c r="S150" i="21"/>
  <c r="N151" i="21"/>
  <c r="I152" i="21"/>
  <c r="D153" i="21"/>
  <c r="T153" i="21"/>
  <c r="O154" i="21"/>
  <c r="J155" i="21"/>
  <c r="E156" i="21"/>
  <c r="U156" i="21"/>
  <c r="P157" i="21"/>
  <c r="K158" i="21"/>
  <c r="F159" i="21"/>
  <c r="V159" i="21"/>
  <c r="Q160" i="21"/>
  <c r="L161" i="21"/>
  <c r="G162" i="21"/>
  <c r="B163" i="21"/>
  <c r="N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T220" i="21"/>
  <c r="C221" i="21"/>
  <c r="G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S253" i="21"/>
  <c r="B254" i="21"/>
  <c r="F254" i="21"/>
  <c r="J254" i="21"/>
  <c r="N254" i="21"/>
  <c r="R254" i="21"/>
  <c r="V254" i="21"/>
  <c r="E255" i="21"/>
  <c r="I255" i="21"/>
  <c r="M255" i="21"/>
  <c r="Q255" i="21"/>
  <c r="U255" i="21"/>
  <c r="D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P37" i="21"/>
  <c r="B65" i="21"/>
  <c r="F77" i="21"/>
  <c r="J89" i="21"/>
  <c r="N101" i="21"/>
  <c r="R113" i="21"/>
  <c r="L117" i="21"/>
  <c r="M120" i="21"/>
  <c r="N123" i="21"/>
  <c r="O126" i="21"/>
  <c r="P129" i="21"/>
  <c r="Q132" i="21"/>
  <c r="R135" i="21"/>
  <c r="S138" i="21"/>
  <c r="T141" i="21"/>
  <c r="U144" i="21"/>
  <c r="V147" i="21"/>
  <c r="B151" i="21"/>
  <c r="C154" i="21"/>
  <c r="D157" i="21"/>
  <c r="E160" i="21"/>
  <c r="F163" i="21"/>
  <c r="I164" i="21"/>
  <c r="D165" i="21"/>
  <c r="T165" i="21"/>
  <c r="O166" i="21"/>
  <c r="J167" i="21"/>
  <c r="E168" i="21"/>
  <c r="U168" i="21"/>
  <c r="P169" i="21"/>
  <c r="K170" i="21"/>
  <c r="F171" i="21"/>
  <c r="V171" i="21"/>
  <c r="Q172" i="21"/>
  <c r="L173" i="21"/>
  <c r="G174" i="21"/>
  <c r="B175" i="21"/>
  <c r="R175" i="21"/>
  <c r="M176" i="21"/>
  <c r="H177" i="21"/>
  <c r="C178" i="21"/>
  <c r="S178" i="21"/>
  <c r="N179" i="21"/>
  <c r="I180" i="21"/>
  <c r="D181" i="21"/>
  <c r="T181" i="21"/>
  <c r="O182" i="21"/>
  <c r="J183" i="21"/>
  <c r="E184" i="21"/>
  <c r="U184" i="21"/>
  <c r="P185" i="21"/>
  <c r="K186" i="21"/>
  <c r="F187" i="21"/>
  <c r="V187" i="21"/>
  <c r="Q188" i="21"/>
  <c r="L189" i="21"/>
  <c r="G190" i="21"/>
  <c r="B191" i="21"/>
  <c r="R191" i="21"/>
  <c r="M192" i="21"/>
  <c r="H193" i="21"/>
  <c r="C194" i="21"/>
  <c r="S194" i="21"/>
  <c r="N195" i="21"/>
  <c r="I196" i="21"/>
  <c r="D197" i="21"/>
  <c r="T197" i="21"/>
  <c r="O198" i="21"/>
  <c r="J199" i="21"/>
  <c r="E200" i="21"/>
  <c r="U200" i="21"/>
  <c r="P201" i="21"/>
  <c r="K202" i="21"/>
  <c r="F203" i="21"/>
  <c r="V203" i="21"/>
  <c r="Q204" i="21"/>
  <c r="L205" i="21"/>
  <c r="G206" i="21"/>
  <c r="B207" i="21"/>
  <c r="R207" i="21"/>
  <c r="M208" i="21"/>
  <c r="H209" i="21"/>
  <c r="C210" i="21"/>
  <c r="S210" i="21"/>
  <c r="N211" i="21"/>
  <c r="I212" i="21"/>
  <c r="D213" i="21"/>
  <c r="T213" i="21"/>
  <c r="O214" i="21"/>
  <c r="J215" i="21"/>
  <c r="E216" i="21"/>
  <c r="U216" i="21"/>
  <c r="P217" i="21"/>
  <c r="K218" i="21"/>
  <c r="F219" i="21"/>
  <c r="V219" i="21"/>
  <c r="Q220" i="21"/>
  <c r="L221" i="21"/>
  <c r="G222" i="21"/>
  <c r="B223" i="21"/>
  <c r="R223" i="21"/>
  <c r="M224" i="21"/>
  <c r="H225" i="21"/>
  <c r="C226" i="21"/>
  <c r="S226" i="21"/>
  <c r="N227" i="21"/>
  <c r="I228" i="21"/>
  <c r="D229" i="21"/>
  <c r="T229" i="21"/>
  <c r="O230" i="21"/>
  <c r="J231" i="21"/>
  <c r="E232" i="21"/>
  <c r="U232" i="21"/>
  <c r="P233" i="21"/>
  <c r="K234" i="21"/>
  <c r="F235" i="21"/>
  <c r="V235" i="21"/>
  <c r="Q236" i="21"/>
  <c r="L237" i="21"/>
  <c r="G238" i="21"/>
  <c r="B239" i="21"/>
  <c r="R239" i="21"/>
  <c r="M240" i="21"/>
  <c r="H241" i="21"/>
  <c r="C242" i="21"/>
  <c r="S242" i="21"/>
  <c r="N243" i="21"/>
  <c r="I244" i="21"/>
  <c r="D245" i="21"/>
  <c r="T245" i="21"/>
  <c r="O246" i="21"/>
  <c r="J247" i="21"/>
  <c r="E248" i="21"/>
  <c r="U248" i="21"/>
  <c r="P249" i="21"/>
  <c r="K250" i="21"/>
  <c r="F251" i="21"/>
  <c r="V251" i="21"/>
  <c r="Q252" i="21"/>
  <c r="L253" i="21"/>
  <c r="G254" i="21"/>
  <c r="B255" i="21"/>
  <c r="R255" i="21"/>
  <c r="M256" i="21"/>
  <c r="H257" i="21"/>
  <c r="C258" i="21"/>
  <c r="S258" i="21"/>
  <c r="N259" i="21"/>
  <c r="I260" i="21"/>
  <c r="D261" i="21"/>
  <c r="T261" i="21"/>
  <c r="O262" i="21"/>
  <c r="J263" i="21"/>
  <c r="E264" i="21"/>
  <c r="U264" i="21"/>
  <c r="P265" i="21"/>
  <c r="K266" i="21"/>
  <c r="F267" i="21"/>
  <c r="V267" i="21"/>
  <c r="Q268" i="21"/>
  <c r="L269" i="21"/>
  <c r="G270" i="21"/>
  <c r="B271" i="21"/>
  <c r="R271" i="21"/>
  <c r="M272" i="21"/>
  <c r="H273" i="21"/>
  <c r="C274" i="21"/>
  <c r="S274" i="21"/>
  <c r="N275" i="21"/>
  <c r="I276" i="21"/>
  <c r="D277" i="21"/>
  <c r="J277" i="21"/>
  <c r="N277" i="21"/>
  <c r="R277" i="21"/>
  <c r="V277" i="21"/>
  <c r="E278" i="21"/>
  <c r="I278" i="21"/>
  <c r="M278" i="21"/>
  <c r="Q278" i="21"/>
  <c r="U278" i="21"/>
  <c r="D279" i="21"/>
  <c r="H279" i="21"/>
  <c r="L279" i="21"/>
  <c r="P279" i="21"/>
  <c r="T279" i="21"/>
  <c r="C280" i="21"/>
  <c r="G280" i="21"/>
  <c r="K280" i="21"/>
  <c r="O280" i="21"/>
  <c r="S280" i="21"/>
  <c r="B281" i="21"/>
  <c r="F281" i="21"/>
  <c r="J281" i="21"/>
  <c r="N281" i="21"/>
  <c r="R281" i="21"/>
  <c r="V281" i="21"/>
  <c r="E282" i="21"/>
  <c r="I282" i="21"/>
  <c r="M282" i="21"/>
  <c r="Q282" i="21"/>
  <c r="U282" i="21"/>
  <c r="D283" i="21"/>
  <c r="H283" i="21"/>
  <c r="L283" i="21"/>
  <c r="P283" i="21"/>
  <c r="T283" i="21"/>
  <c r="C284" i="21"/>
  <c r="G284" i="21"/>
  <c r="K284" i="21"/>
  <c r="O284" i="21"/>
  <c r="S284" i="21"/>
  <c r="B285" i="21"/>
  <c r="F285" i="21"/>
  <c r="J285" i="21"/>
  <c r="N285" i="21"/>
  <c r="R285" i="21"/>
  <c r="V285" i="21"/>
  <c r="E286" i="21"/>
  <c r="I286" i="21"/>
  <c r="M286" i="21"/>
  <c r="Q286" i="21"/>
  <c r="U286" i="21"/>
  <c r="D287" i="21"/>
  <c r="H287" i="21"/>
  <c r="L287" i="21"/>
  <c r="P287" i="21"/>
  <c r="T287" i="21"/>
  <c r="C288" i="21"/>
  <c r="G288" i="21"/>
  <c r="K288" i="21"/>
  <c r="O288" i="21"/>
  <c r="S288" i="21"/>
  <c r="B289" i="21"/>
  <c r="F289" i="21"/>
  <c r="J289" i="21"/>
  <c r="N289" i="21"/>
  <c r="R289" i="21"/>
  <c r="V289" i="21"/>
  <c r="E290" i="21"/>
  <c r="I290" i="21"/>
  <c r="M290" i="21"/>
  <c r="Q290" i="21"/>
  <c r="U290" i="21"/>
  <c r="D291" i="21"/>
  <c r="H291" i="21"/>
  <c r="L291" i="21"/>
  <c r="P291" i="21"/>
  <c r="T291" i="21"/>
  <c r="C292" i="21"/>
  <c r="G292" i="21"/>
  <c r="K292" i="21"/>
  <c r="O292" i="21"/>
  <c r="S292" i="21"/>
  <c r="B293" i="21"/>
  <c r="F293" i="21"/>
  <c r="J293" i="21"/>
  <c r="N293" i="21"/>
  <c r="R293" i="21"/>
  <c r="V293" i="21"/>
  <c r="E294" i="21"/>
  <c r="I294" i="21"/>
  <c r="M294" i="21"/>
  <c r="Q294" i="21"/>
  <c r="U294" i="21"/>
  <c r="D295" i="21"/>
  <c r="H295" i="21"/>
  <c r="L295" i="21"/>
  <c r="P295" i="21"/>
  <c r="T295" i="21"/>
  <c r="C296" i="21"/>
  <c r="G296" i="21"/>
  <c r="K296" i="21"/>
  <c r="O296" i="21"/>
  <c r="S296" i="21"/>
  <c r="B297" i="21"/>
  <c r="F297" i="21"/>
  <c r="J297" i="21"/>
  <c r="N297" i="21"/>
  <c r="R297" i="21"/>
  <c r="V297" i="21"/>
  <c r="E298" i="21"/>
  <c r="I298" i="21"/>
  <c r="M298" i="21"/>
  <c r="Q298" i="21"/>
  <c r="U298" i="21"/>
  <c r="D299" i="21"/>
  <c r="H299" i="21"/>
  <c r="L299" i="21"/>
  <c r="P299" i="21"/>
  <c r="T299" i="21"/>
  <c r="C300" i="21"/>
  <c r="G300" i="21"/>
  <c r="K300" i="21"/>
  <c r="O300" i="21"/>
  <c r="S300" i="21"/>
  <c r="B301" i="21"/>
  <c r="F301" i="21"/>
  <c r="J301" i="21"/>
  <c r="N301" i="21"/>
  <c r="R301" i="21"/>
  <c r="V301" i="21"/>
  <c r="E302" i="21"/>
  <c r="I302" i="21"/>
  <c r="M302" i="21"/>
  <c r="Q302" i="21"/>
  <c r="U302" i="21"/>
  <c r="D303" i="21"/>
  <c r="H303" i="21"/>
  <c r="L303" i="21"/>
  <c r="P303" i="21"/>
  <c r="T303" i="21"/>
  <c r="C304" i="21"/>
  <c r="G304" i="21"/>
  <c r="K304" i="21"/>
  <c r="O304" i="21"/>
  <c r="S304" i="21"/>
  <c r="B305" i="21"/>
  <c r="F305" i="21"/>
  <c r="J305" i="21"/>
  <c r="N305" i="21"/>
  <c r="R305" i="21"/>
  <c r="V305" i="21"/>
  <c r="E306" i="21"/>
  <c r="I306" i="21"/>
  <c r="M306" i="21"/>
  <c r="Q306" i="21"/>
  <c r="U306" i="21"/>
  <c r="D307" i="21"/>
  <c r="H307" i="21"/>
  <c r="L307" i="21"/>
  <c r="P307" i="21"/>
  <c r="T307" i="21"/>
  <c r="C308" i="21"/>
  <c r="G308" i="21"/>
  <c r="K308" i="21"/>
  <c r="O308" i="21"/>
  <c r="S308" i="21"/>
  <c r="B309" i="21"/>
  <c r="F309" i="21"/>
  <c r="J309" i="21"/>
  <c r="N309" i="21"/>
  <c r="R309" i="21"/>
  <c r="V309" i="21"/>
  <c r="E310" i="21"/>
  <c r="I310" i="21"/>
  <c r="M310" i="21"/>
  <c r="Q310" i="21"/>
  <c r="U310" i="21"/>
  <c r="D311" i="21"/>
  <c r="H311" i="21"/>
  <c r="L311" i="21"/>
  <c r="P311" i="21"/>
  <c r="T311" i="21"/>
  <c r="C312" i="21"/>
  <c r="G312" i="21"/>
  <c r="K312" i="21"/>
  <c r="O312" i="21"/>
  <c r="S312" i="21"/>
  <c r="B313" i="21"/>
  <c r="F313" i="21"/>
  <c r="J313" i="21"/>
  <c r="N313" i="21"/>
  <c r="R313" i="21"/>
  <c r="V313" i="21"/>
  <c r="E314" i="21"/>
  <c r="I314" i="21"/>
  <c r="M314" i="21"/>
  <c r="Q314" i="21"/>
  <c r="U314" i="21"/>
  <c r="D315" i="21"/>
  <c r="H315" i="21"/>
  <c r="L315" i="21"/>
  <c r="P315" i="21"/>
  <c r="T315" i="21"/>
  <c r="C316" i="21"/>
  <c r="G316" i="21"/>
  <c r="K316" i="21"/>
  <c r="O316" i="21"/>
  <c r="S316" i="21"/>
  <c r="B317" i="21"/>
  <c r="F317" i="21"/>
  <c r="J317" i="21"/>
  <c r="N317" i="21"/>
  <c r="R317" i="21"/>
  <c r="V317" i="21"/>
  <c r="E318" i="21"/>
  <c r="I318" i="21"/>
  <c r="M318" i="21"/>
  <c r="Q318" i="21"/>
  <c r="U318" i="21"/>
  <c r="D319" i="21"/>
  <c r="H319" i="21"/>
  <c r="L319" i="21"/>
  <c r="P319" i="21"/>
  <c r="T319" i="21"/>
  <c r="C320" i="21"/>
  <c r="G320" i="21"/>
  <c r="K320" i="21"/>
  <c r="O320" i="21"/>
  <c r="S320" i="21"/>
  <c r="B321" i="21"/>
  <c r="F321" i="21"/>
  <c r="J321" i="21"/>
  <c r="N321" i="21"/>
  <c r="R321" i="21"/>
  <c r="V321" i="21"/>
  <c r="E322" i="21"/>
  <c r="I322" i="21"/>
  <c r="M322" i="21"/>
  <c r="Q322" i="21"/>
  <c r="U322" i="21"/>
  <c r="D323" i="21"/>
  <c r="H323" i="21"/>
  <c r="L323" i="21"/>
  <c r="P323" i="21"/>
  <c r="T323" i="21"/>
  <c r="C324" i="21"/>
  <c r="G324" i="21"/>
  <c r="K324" i="21"/>
  <c r="O324" i="21"/>
  <c r="S324" i="21"/>
  <c r="B325" i="21"/>
  <c r="F325" i="21"/>
  <c r="J325" i="21"/>
  <c r="N325" i="21"/>
  <c r="R325" i="21"/>
  <c r="V325" i="21"/>
  <c r="E326" i="21"/>
  <c r="I326" i="21"/>
  <c r="M326" i="21"/>
  <c r="Q326" i="21"/>
  <c r="U326" i="21"/>
  <c r="D327" i="21"/>
  <c r="H327" i="21"/>
  <c r="L327" i="21"/>
  <c r="P327" i="21"/>
  <c r="T327" i="21"/>
  <c r="C328" i="21"/>
  <c r="G328" i="21"/>
  <c r="K328" i="21"/>
  <c r="O328" i="21"/>
  <c r="S328" i="21"/>
  <c r="B329" i="21"/>
  <c r="F329" i="21"/>
  <c r="J329" i="21"/>
  <c r="N329" i="21"/>
  <c r="R329" i="21"/>
  <c r="V329" i="21"/>
  <c r="E330" i="21"/>
  <c r="I330" i="21"/>
  <c r="M330" i="21"/>
  <c r="Q330" i="21"/>
  <c r="U330" i="21"/>
  <c r="D331" i="21"/>
  <c r="H331" i="21"/>
  <c r="L331" i="21"/>
  <c r="P331" i="21"/>
  <c r="T331" i="21"/>
  <c r="C332" i="21"/>
  <c r="G332" i="21"/>
  <c r="K332" i="21"/>
  <c r="O332" i="21"/>
  <c r="S332" i="21"/>
  <c r="B333" i="21"/>
  <c r="F333" i="21"/>
  <c r="J333" i="21"/>
  <c r="N333" i="21"/>
  <c r="R333" i="21"/>
  <c r="V333" i="21"/>
  <c r="E334" i="21"/>
  <c r="I334" i="21"/>
  <c r="M334" i="21"/>
  <c r="Q334" i="21"/>
  <c r="U334" i="21"/>
  <c r="D335" i="21"/>
  <c r="H335" i="21"/>
  <c r="L335" i="21"/>
  <c r="P335" i="21"/>
  <c r="T335" i="21"/>
  <c r="C336" i="21"/>
  <c r="G336" i="21"/>
  <c r="K336" i="21"/>
  <c r="O336" i="21"/>
  <c r="S336" i="21"/>
  <c r="B337" i="21"/>
  <c r="F337" i="21"/>
  <c r="J337" i="21"/>
  <c r="N337" i="21"/>
  <c r="R337" i="21"/>
  <c r="V337" i="21"/>
  <c r="E338" i="21"/>
  <c r="I338" i="21"/>
  <c r="M338" i="21"/>
  <c r="Q338" i="21"/>
  <c r="U338" i="21"/>
  <c r="D339" i="21"/>
  <c r="H339" i="21"/>
  <c r="L339" i="21"/>
  <c r="P339" i="21"/>
  <c r="T339" i="21"/>
  <c r="C340" i="21"/>
  <c r="G340" i="21"/>
  <c r="K340" i="21"/>
  <c r="O340" i="21"/>
  <c r="S340" i="21"/>
  <c r="B341" i="21"/>
  <c r="F341" i="21"/>
  <c r="J341" i="21"/>
  <c r="N341" i="21"/>
  <c r="R341" i="21"/>
  <c r="V341" i="21"/>
  <c r="E342" i="21"/>
  <c r="I342" i="21"/>
  <c r="M342" i="21"/>
  <c r="Q342" i="21"/>
  <c r="U342" i="21"/>
  <c r="D343" i="21"/>
  <c r="H343" i="21"/>
  <c r="L343" i="21"/>
  <c r="P343" i="21"/>
  <c r="T343" i="21"/>
  <c r="C344" i="21"/>
  <c r="G344" i="21"/>
  <c r="K344" i="21"/>
  <c r="O344" i="21"/>
  <c r="S344" i="21"/>
  <c r="B345" i="21"/>
  <c r="F345" i="21"/>
  <c r="J345" i="21"/>
  <c r="N345" i="21"/>
  <c r="R345" i="21"/>
  <c r="V345" i="21"/>
  <c r="E346" i="21"/>
  <c r="I346" i="21"/>
  <c r="M346" i="21"/>
  <c r="Q346" i="21"/>
  <c r="U346" i="21"/>
  <c r="D347" i="21"/>
  <c r="H347" i="21"/>
  <c r="L347" i="21"/>
  <c r="P347" i="21"/>
  <c r="T347" i="21"/>
  <c r="C348" i="21"/>
  <c r="G348" i="21"/>
  <c r="K348" i="21"/>
  <c r="O348" i="21"/>
  <c r="S348" i="21"/>
  <c r="B349" i="21"/>
  <c r="F349" i="21"/>
  <c r="J349" i="21"/>
  <c r="N349" i="21"/>
  <c r="R349" i="21"/>
  <c r="V349" i="21"/>
  <c r="E350" i="21"/>
  <c r="I350" i="21"/>
  <c r="M350" i="21"/>
  <c r="Q350" i="21"/>
  <c r="U350" i="21"/>
  <c r="D351" i="21"/>
  <c r="H351" i="21"/>
  <c r="L351" i="21"/>
  <c r="P351" i="21"/>
  <c r="T351" i="21"/>
  <c r="C352" i="21"/>
  <c r="G352" i="21"/>
  <c r="K352" i="21"/>
  <c r="O352" i="21"/>
  <c r="S352" i="21"/>
  <c r="B353" i="21"/>
  <c r="F353" i="21"/>
  <c r="J353" i="21"/>
  <c r="N353" i="21"/>
  <c r="R353" i="21"/>
  <c r="V353" i="21"/>
  <c r="E354" i="21"/>
  <c r="I354" i="21"/>
  <c r="M354" i="21"/>
  <c r="Q354" i="21"/>
  <c r="U354" i="21"/>
  <c r="D355" i="21"/>
  <c r="H355" i="21"/>
  <c r="L355" i="21"/>
  <c r="P355" i="21"/>
  <c r="T355" i="21"/>
  <c r="C356" i="21"/>
  <c r="G356" i="21"/>
  <c r="K356" i="21"/>
  <c r="O356" i="21"/>
  <c r="S356" i="21"/>
  <c r="B357" i="21"/>
  <c r="F357" i="21"/>
  <c r="J357" i="21"/>
  <c r="N357" i="21"/>
  <c r="R357" i="21"/>
  <c r="V357" i="21"/>
  <c r="E358" i="21"/>
  <c r="I358" i="21"/>
  <c r="M358" i="21"/>
  <c r="Q358" i="21"/>
  <c r="U358" i="21"/>
  <c r="D359" i="21"/>
  <c r="H359" i="21"/>
  <c r="L359" i="21"/>
  <c r="P359" i="21"/>
  <c r="T359" i="21"/>
  <c r="C360" i="21"/>
  <c r="G360" i="21"/>
  <c r="K360" i="21"/>
  <c r="O360" i="21"/>
  <c r="S360" i="21"/>
  <c r="B361" i="21"/>
  <c r="F361" i="21"/>
  <c r="J361" i="21"/>
  <c r="N361" i="21"/>
  <c r="R361" i="21"/>
  <c r="V361" i="21"/>
  <c r="E362" i="21"/>
  <c r="I362" i="21"/>
  <c r="M362" i="21"/>
  <c r="Q362" i="21"/>
  <c r="U362" i="21"/>
  <c r="D363" i="21"/>
  <c r="H363" i="21"/>
  <c r="L363" i="21"/>
  <c r="P363" i="21"/>
  <c r="T363" i="21"/>
  <c r="C364" i="21"/>
  <c r="G364" i="21"/>
  <c r="K364" i="21"/>
  <c r="O364" i="21"/>
  <c r="S364" i="21"/>
  <c r="B365" i="21"/>
  <c r="F365" i="21"/>
  <c r="J365" i="21"/>
  <c r="N365" i="21"/>
  <c r="R365" i="21"/>
  <c r="V365" i="21"/>
  <c r="E366" i="21"/>
  <c r="I366" i="21"/>
  <c r="M366" i="21"/>
  <c r="Q366" i="21"/>
  <c r="U366" i="21"/>
  <c r="D367" i="21"/>
  <c r="H367" i="21"/>
  <c r="L367" i="21"/>
  <c r="P367" i="21"/>
  <c r="T367" i="21"/>
  <c r="C368" i="21"/>
  <c r="G368" i="21"/>
  <c r="K368" i="21"/>
  <c r="O368" i="21"/>
  <c r="S368" i="21"/>
  <c r="B369" i="21"/>
  <c r="F369" i="21"/>
  <c r="J369" i="21"/>
  <c r="N369" i="21"/>
  <c r="R369" i="21"/>
  <c r="V369" i="21"/>
  <c r="E370" i="21"/>
  <c r="I370" i="21"/>
  <c r="M370" i="21"/>
  <c r="Q370" i="21"/>
  <c r="U370" i="21"/>
  <c r="D371" i="21"/>
  <c r="H371" i="21"/>
  <c r="L371" i="21"/>
  <c r="P371" i="21"/>
  <c r="T371" i="21"/>
  <c r="C372" i="21"/>
  <c r="G372" i="21"/>
  <c r="K372" i="21"/>
  <c r="O372" i="21"/>
  <c r="S372" i="21"/>
  <c r="B373" i="21"/>
  <c r="F373" i="21"/>
  <c r="J373" i="21"/>
  <c r="N373" i="21"/>
  <c r="R373" i="21"/>
  <c r="V373" i="21"/>
  <c r="E374" i="21"/>
  <c r="I374" i="21"/>
  <c r="M374" i="21"/>
  <c r="Q374" i="21"/>
  <c r="T49" i="21"/>
  <c r="C68" i="21"/>
  <c r="G80" i="21"/>
  <c r="K92" i="21"/>
  <c r="O104" i="21"/>
  <c r="F115" i="21"/>
  <c r="G118" i="21"/>
  <c r="H121" i="21"/>
  <c r="I124" i="21"/>
  <c r="J127" i="21"/>
  <c r="K130" i="21"/>
  <c r="L133" i="21"/>
  <c r="M136" i="21"/>
  <c r="N139" i="21"/>
  <c r="O142" i="21"/>
  <c r="P145" i="21"/>
  <c r="Q148" i="21"/>
  <c r="R151" i="21"/>
  <c r="S154" i="21"/>
  <c r="T157" i="21"/>
  <c r="U160" i="21"/>
  <c r="Q163" i="21"/>
  <c r="M164" i="21"/>
  <c r="H165" i="21"/>
  <c r="C166" i="21"/>
  <c r="S166" i="21"/>
  <c r="N167" i="21"/>
  <c r="I168" i="21"/>
  <c r="D169" i="21"/>
  <c r="T169" i="21"/>
  <c r="O170" i="21"/>
  <c r="J171" i="21"/>
  <c r="E172" i="21"/>
  <c r="U172" i="21"/>
  <c r="P173" i="21"/>
  <c r="K174" i="21"/>
  <c r="F175" i="21"/>
  <c r="V175" i="21"/>
  <c r="Q176" i="21"/>
  <c r="L177" i="21"/>
  <c r="G178" i="21"/>
  <c r="B179" i="21"/>
  <c r="R179" i="21"/>
  <c r="M180" i="21"/>
  <c r="H181" i="21"/>
  <c r="C182" i="21"/>
  <c r="S182" i="21"/>
  <c r="N183" i="21"/>
  <c r="I184" i="21"/>
  <c r="D185" i="21"/>
  <c r="T185" i="21"/>
  <c r="O186" i="21"/>
  <c r="J187" i="21"/>
  <c r="E188" i="21"/>
  <c r="U188" i="21"/>
  <c r="P189" i="21"/>
  <c r="K190" i="21"/>
  <c r="F191" i="21"/>
  <c r="V191" i="21"/>
  <c r="Q192" i="21"/>
  <c r="L193" i="21"/>
  <c r="G194" i="21"/>
  <c r="B195" i="21"/>
  <c r="R195" i="21"/>
  <c r="M196" i="21"/>
  <c r="H197" i="21"/>
  <c r="C198" i="21"/>
  <c r="S198" i="21"/>
  <c r="N199" i="21"/>
  <c r="I200" i="21"/>
  <c r="D201" i="21"/>
  <c r="T201" i="21"/>
  <c r="O202" i="21"/>
  <c r="J203" i="21"/>
  <c r="E204" i="21"/>
  <c r="U204" i="21"/>
  <c r="P205" i="21"/>
  <c r="K206" i="21"/>
  <c r="F207" i="21"/>
  <c r="V207" i="21"/>
  <c r="Q208" i="21"/>
  <c r="L209" i="21"/>
  <c r="G210" i="21"/>
  <c r="B211" i="21"/>
  <c r="R211" i="21"/>
  <c r="M212" i="21"/>
  <c r="H213" i="21"/>
  <c r="C214" i="21"/>
  <c r="S214" i="21"/>
  <c r="N215" i="21"/>
  <c r="I216" i="21"/>
  <c r="D217" i="21"/>
  <c r="T217" i="21"/>
  <c r="O218" i="21"/>
  <c r="J219" i="21"/>
  <c r="E220" i="21"/>
  <c r="U220" i="21"/>
  <c r="P221" i="21"/>
  <c r="K222" i="21"/>
  <c r="F223" i="21"/>
  <c r="V223" i="21"/>
  <c r="Q224" i="21"/>
  <c r="L225" i="21"/>
  <c r="G226" i="21"/>
  <c r="B227" i="21"/>
  <c r="R227" i="21"/>
  <c r="M228" i="21"/>
  <c r="H229" i="21"/>
  <c r="C230" i="21"/>
  <c r="S230" i="21"/>
  <c r="N231" i="21"/>
  <c r="I232" i="21"/>
  <c r="D233" i="21"/>
  <c r="T233" i="21"/>
  <c r="O234" i="21"/>
  <c r="J235" i="21"/>
  <c r="E236" i="21"/>
  <c r="U236" i="21"/>
  <c r="P237" i="21"/>
  <c r="K238" i="21"/>
  <c r="F239" i="21"/>
  <c r="V239" i="21"/>
  <c r="Q240" i="21"/>
  <c r="L241" i="21"/>
  <c r="G242" i="21"/>
  <c r="B243" i="21"/>
  <c r="R243" i="21"/>
  <c r="M244" i="21"/>
  <c r="H245" i="21"/>
  <c r="C246" i="21"/>
  <c r="S246" i="21"/>
  <c r="N247" i="21"/>
  <c r="I248" i="21"/>
  <c r="D249" i="21"/>
  <c r="T249" i="21"/>
  <c r="O250" i="21"/>
  <c r="J251" i="21"/>
  <c r="E252" i="21"/>
  <c r="U252" i="21"/>
  <c r="P253" i="21"/>
  <c r="K254" i="21"/>
  <c r="F255" i="21"/>
  <c r="V255" i="21"/>
  <c r="Q256" i="21"/>
  <c r="L257" i="21"/>
  <c r="G258" i="21"/>
  <c r="B259" i="21"/>
  <c r="R259" i="21"/>
  <c r="M260" i="21"/>
  <c r="H261" i="21"/>
  <c r="C262" i="21"/>
  <c r="S262" i="21"/>
  <c r="N263" i="21"/>
  <c r="I264" i="21"/>
  <c r="D265" i="21"/>
  <c r="T265" i="21"/>
  <c r="O266" i="21"/>
  <c r="J267" i="21"/>
  <c r="E268" i="21"/>
  <c r="U268" i="21"/>
  <c r="P269" i="21"/>
  <c r="K270" i="21"/>
  <c r="F271" i="21"/>
  <c r="V271" i="21"/>
  <c r="Q272" i="21"/>
  <c r="L273" i="21"/>
  <c r="G274" i="21"/>
  <c r="B275" i="21"/>
  <c r="R275" i="21"/>
  <c r="M276" i="21"/>
  <c r="F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E315" i="21"/>
  <c r="I315" i="21"/>
  <c r="M315" i="21"/>
  <c r="Q315" i="21"/>
  <c r="U315" i="21"/>
  <c r="D316" i="21"/>
  <c r="H316" i="21"/>
  <c r="L316" i="21"/>
  <c r="P316" i="21"/>
  <c r="T316"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S325" i="21"/>
  <c r="B326" i="21"/>
  <c r="F326" i="21"/>
  <c r="J326" i="21"/>
  <c r="N326" i="21"/>
  <c r="R326" i="21"/>
  <c r="V326" i="21"/>
  <c r="E327" i="21"/>
  <c r="I327" i="21"/>
  <c r="M327" i="21"/>
  <c r="Q327" i="21"/>
  <c r="U327" i="21"/>
  <c r="D328" i="21"/>
  <c r="H328" i="21"/>
  <c r="L328" i="21"/>
  <c r="P328" i="21"/>
  <c r="T328" i="21"/>
  <c r="C329" i="21"/>
  <c r="G329" i="21"/>
  <c r="K329" i="21"/>
  <c r="O329" i="21"/>
  <c r="S329" i="21"/>
  <c r="B330" i="21"/>
  <c r="F330" i="21"/>
  <c r="J330" i="21"/>
  <c r="N330" i="21"/>
  <c r="R330" i="21"/>
  <c r="V330" i="21"/>
  <c r="E331" i="21"/>
  <c r="I331" i="21"/>
  <c r="M331" i="21"/>
  <c r="Q331" i="21"/>
  <c r="U331" i="21"/>
  <c r="D332" i="21"/>
  <c r="H332" i="21"/>
  <c r="L332" i="21"/>
  <c r="P332" i="21"/>
  <c r="T332" i="21"/>
  <c r="C333" i="21"/>
  <c r="G333" i="21"/>
  <c r="K333" i="21"/>
  <c r="O333" i="21"/>
  <c r="S333" i="21"/>
  <c r="B334" i="21"/>
  <c r="F334" i="21"/>
  <c r="J334" i="21"/>
  <c r="N334" i="21"/>
  <c r="R334" i="21"/>
  <c r="V334" i="21"/>
  <c r="E335" i="21"/>
  <c r="I335" i="21"/>
  <c r="M335" i="21"/>
  <c r="Q335" i="21"/>
  <c r="U335" i="21"/>
  <c r="D336" i="21"/>
  <c r="H336" i="21"/>
  <c r="L336" i="21"/>
  <c r="P336" i="21"/>
  <c r="T336" i="21"/>
  <c r="C337" i="21"/>
  <c r="G337" i="21"/>
  <c r="K337" i="21"/>
  <c r="O337" i="21"/>
  <c r="S337" i="21"/>
  <c r="B338" i="21"/>
  <c r="F338" i="21"/>
  <c r="J338" i="21"/>
  <c r="N338" i="21"/>
  <c r="R338" i="21"/>
  <c r="V338" i="21"/>
  <c r="E339" i="21"/>
  <c r="I339" i="21"/>
  <c r="M339" i="21"/>
  <c r="Q339" i="21"/>
  <c r="U339" i="21"/>
  <c r="D340" i="21"/>
  <c r="H340" i="21"/>
  <c r="L340" i="21"/>
  <c r="P340" i="21"/>
  <c r="T340" i="21"/>
  <c r="C341" i="21"/>
  <c r="G341" i="21"/>
  <c r="K341" i="21"/>
  <c r="O341" i="21"/>
  <c r="S341" i="21"/>
  <c r="B342" i="21"/>
  <c r="F342" i="21"/>
  <c r="J342" i="21"/>
  <c r="N342" i="21"/>
  <c r="R342" i="21"/>
  <c r="V342" i="21"/>
  <c r="E343" i="21"/>
  <c r="I343" i="21"/>
  <c r="M343" i="21"/>
  <c r="Q343" i="21"/>
  <c r="U343" i="21"/>
  <c r="D344" i="21"/>
  <c r="H344" i="21"/>
  <c r="L344" i="21"/>
  <c r="P344" i="21"/>
  <c r="T344" i="21"/>
  <c r="C345" i="21"/>
  <c r="G345" i="21"/>
  <c r="K345" i="21"/>
  <c r="O345" i="21"/>
  <c r="S345" i="21"/>
  <c r="B346" i="21"/>
  <c r="F346" i="21"/>
  <c r="J346" i="21"/>
  <c r="N346" i="21"/>
  <c r="R346" i="21"/>
  <c r="V346" i="21"/>
  <c r="E347" i="21"/>
  <c r="I347" i="21"/>
  <c r="M347" i="21"/>
  <c r="Q347" i="21"/>
  <c r="U347" i="21"/>
  <c r="D348" i="21"/>
  <c r="H348" i="21"/>
  <c r="L348" i="21"/>
  <c r="P348" i="21"/>
  <c r="T348" i="21"/>
  <c r="C349" i="21"/>
  <c r="G349" i="21"/>
  <c r="K349" i="21"/>
  <c r="O349" i="21"/>
  <c r="S349" i="21"/>
  <c r="B350" i="21"/>
  <c r="F350" i="21"/>
  <c r="J350" i="21"/>
  <c r="N350" i="21"/>
  <c r="R350" i="21"/>
  <c r="V350" i="21"/>
  <c r="E351" i="21"/>
  <c r="I351" i="21"/>
  <c r="M351" i="21"/>
  <c r="Q351" i="21"/>
  <c r="U351" i="21"/>
  <c r="D352" i="21"/>
  <c r="H352" i="21"/>
  <c r="L352" i="21"/>
  <c r="P352" i="21"/>
  <c r="T352" i="21"/>
  <c r="C353" i="21"/>
  <c r="G353" i="21"/>
  <c r="K353" i="21"/>
  <c r="O353" i="21"/>
  <c r="S353" i="21"/>
  <c r="B354" i="21"/>
  <c r="F354" i="21"/>
  <c r="J354" i="21"/>
  <c r="N354" i="21"/>
  <c r="R354" i="21"/>
  <c r="V354" i="21"/>
  <c r="E355" i="21"/>
  <c r="I355" i="21"/>
  <c r="M355" i="21"/>
  <c r="Q355" i="21"/>
  <c r="U355" i="21"/>
  <c r="D356" i="21"/>
  <c r="H356" i="21"/>
  <c r="L356" i="21"/>
  <c r="P356" i="21"/>
  <c r="T356" i="21"/>
  <c r="C357" i="21"/>
  <c r="G357" i="21"/>
  <c r="K357" i="21"/>
  <c r="O357" i="21"/>
  <c r="S357" i="21"/>
  <c r="B358" i="21"/>
  <c r="F358" i="21"/>
  <c r="J358" i="21"/>
  <c r="N358" i="21"/>
  <c r="R358" i="21"/>
  <c r="V358" i="21"/>
  <c r="E359" i="21"/>
  <c r="I359" i="21"/>
  <c r="M359" i="21"/>
  <c r="Q359" i="21"/>
  <c r="U359" i="21"/>
  <c r="D360" i="21"/>
  <c r="H360" i="21"/>
  <c r="L360" i="21"/>
  <c r="P360" i="21"/>
  <c r="T360" i="21"/>
  <c r="C361" i="21"/>
  <c r="G361" i="21"/>
  <c r="K361" i="21"/>
  <c r="O361" i="21"/>
  <c r="S361" i="21"/>
  <c r="B362" i="21"/>
  <c r="F362" i="21"/>
  <c r="J362" i="21"/>
  <c r="N362" i="21"/>
  <c r="R362" i="21"/>
  <c r="V362" i="21"/>
  <c r="E363" i="21"/>
  <c r="I363" i="21"/>
  <c r="M363" i="21"/>
  <c r="Q363" i="21"/>
  <c r="U363" i="21"/>
  <c r="D364" i="21"/>
  <c r="H364" i="21"/>
  <c r="L364" i="21"/>
  <c r="P364" i="21"/>
  <c r="T364" i="21"/>
  <c r="C365" i="21"/>
  <c r="G365" i="21"/>
  <c r="K365" i="21"/>
  <c r="O365" i="21"/>
  <c r="S365" i="21"/>
  <c r="B366" i="21"/>
  <c r="F366" i="21"/>
  <c r="J366" i="21"/>
  <c r="N366" i="21"/>
  <c r="R366" i="21"/>
  <c r="V366" i="21"/>
  <c r="E367" i="21"/>
  <c r="I367" i="21"/>
  <c r="M367" i="21"/>
  <c r="Q367" i="21"/>
  <c r="U367" i="21"/>
  <c r="D368" i="21"/>
  <c r="H368" i="21"/>
  <c r="L368" i="21"/>
  <c r="P368" i="21"/>
  <c r="T368" i="21"/>
  <c r="C369" i="21"/>
  <c r="G369" i="21"/>
  <c r="K369" i="21"/>
  <c r="O369" i="21"/>
  <c r="S369" i="21"/>
  <c r="B370" i="21"/>
  <c r="F370" i="21"/>
  <c r="J370" i="21"/>
  <c r="N370" i="21"/>
  <c r="R370" i="21"/>
  <c r="V370" i="21"/>
  <c r="E371" i="21"/>
  <c r="I371" i="21"/>
  <c r="M371" i="21"/>
  <c r="Q371" i="21"/>
  <c r="U371" i="21"/>
  <c r="D372" i="21"/>
  <c r="H372" i="21"/>
  <c r="L372" i="21"/>
  <c r="P372" i="21"/>
  <c r="T372" i="21"/>
  <c r="C373" i="21"/>
  <c r="G373" i="21"/>
  <c r="K373" i="21"/>
  <c r="O373" i="21"/>
  <c r="S373" i="21"/>
  <c r="B374" i="21"/>
  <c r="F374" i="21"/>
  <c r="J374" i="21"/>
  <c r="N374" i="21"/>
  <c r="U58" i="21"/>
  <c r="D71" i="21"/>
  <c r="H83" i="21"/>
  <c r="L95" i="21"/>
  <c r="P107" i="21"/>
  <c r="V115" i="21"/>
  <c r="B119" i="21"/>
  <c r="C122" i="21"/>
  <c r="D125" i="21"/>
  <c r="E128" i="21"/>
  <c r="F131" i="21"/>
  <c r="G134" i="21"/>
  <c r="H137" i="21"/>
  <c r="I140" i="21"/>
  <c r="J143" i="21"/>
  <c r="K146" i="21"/>
  <c r="L149" i="21"/>
  <c r="M152" i="21"/>
  <c r="N155" i="21"/>
  <c r="O158" i="21"/>
  <c r="P161" i="21"/>
  <c r="V163" i="21"/>
  <c r="Q164" i="21"/>
  <c r="L165" i="21"/>
  <c r="G166" i="21"/>
  <c r="B167" i="21"/>
  <c r="R167" i="21"/>
  <c r="M168" i="21"/>
  <c r="H169" i="21"/>
  <c r="C170" i="21"/>
  <c r="S170" i="21"/>
  <c r="N171" i="21"/>
  <c r="I172" i="21"/>
  <c r="D173" i="21"/>
  <c r="T173" i="21"/>
  <c r="O174" i="21"/>
  <c r="J175" i="21"/>
  <c r="E176" i="21"/>
  <c r="U176" i="21"/>
  <c r="P177" i="21"/>
  <c r="K178" i="21"/>
  <c r="F179" i="21"/>
  <c r="V179" i="21"/>
  <c r="Q180" i="21"/>
  <c r="L181" i="21"/>
  <c r="G182" i="21"/>
  <c r="B183" i="21"/>
  <c r="R183" i="21"/>
  <c r="M184" i="21"/>
  <c r="H185" i="21"/>
  <c r="C186" i="21"/>
  <c r="S186" i="21"/>
  <c r="N187" i="21"/>
  <c r="I188" i="21"/>
  <c r="D189" i="21"/>
  <c r="T189" i="21"/>
  <c r="O190" i="21"/>
  <c r="J191" i="21"/>
  <c r="E192" i="21"/>
  <c r="U192" i="21"/>
  <c r="P193" i="21"/>
  <c r="K194" i="21"/>
  <c r="F195" i="21"/>
  <c r="V195" i="21"/>
  <c r="Q196" i="21"/>
  <c r="L197" i="21"/>
  <c r="G198" i="21"/>
  <c r="B199" i="21"/>
  <c r="R199" i="21"/>
  <c r="M200" i="21"/>
  <c r="H201" i="21"/>
  <c r="C202" i="21"/>
  <c r="S202" i="21"/>
  <c r="N203" i="21"/>
  <c r="I204" i="21"/>
  <c r="D205" i="21"/>
  <c r="T205" i="21"/>
  <c r="O206" i="21"/>
  <c r="J207" i="21"/>
  <c r="E208" i="21"/>
  <c r="U208" i="21"/>
  <c r="P209" i="21"/>
  <c r="K210" i="21"/>
  <c r="F211" i="21"/>
  <c r="V211" i="21"/>
  <c r="Q212" i="21"/>
  <c r="L213" i="21"/>
  <c r="G214" i="21"/>
  <c r="B215" i="21"/>
  <c r="R215" i="21"/>
  <c r="M216" i="21"/>
  <c r="H217" i="21"/>
  <c r="C218" i="21"/>
  <c r="S218" i="21"/>
  <c r="N219" i="21"/>
  <c r="I220" i="21"/>
  <c r="D221" i="21"/>
  <c r="T221" i="21"/>
  <c r="O222" i="21"/>
  <c r="J223" i="21"/>
  <c r="E224" i="21"/>
  <c r="U224" i="21"/>
  <c r="P225" i="21"/>
  <c r="K226" i="21"/>
  <c r="F227" i="21"/>
  <c r="V227" i="21"/>
  <c r="Q228" i="21"/>
  <c r="L229" i="21"/>
  <c r="G230" i="21"/>
  <c r="B231" i="21"/>
  <c r="R231" i="21"/>
  <c r="M232" i="21"/>
  <c r="H233" i="21"/>
  <c r="C234" i="21"/>
  <c r="S234" i="21"/>
  <c r="N235" i="21"/>
  <c r="I236" i="21"/>
  <c r="D237" i="21"/>
  <c r="T237" i="21"/>
  <c r="O238" i="21"/>
  <c r="J239" i="21"/>
  <c r="E240" i="21"/>
  <c r="U240" i="21"/>
  <c r="P241" i="21"/>
  <c r="K242" i="21"/>
  <c r="F243" i="21"/>
  <c r="V243" i="21"/>
  <c r="Q244" i="21"/>
  <c r="L245" i="21"/>
  <c r="G246" i="21"/>
  <c r="B247" i="21"/>
  <c r="R247" i="21"/>
  <c r="M248" i="21"/>
  <c r="H249" i="21"/>
  <c r="C250" i="21"/>
  <c r="S250" i="21"/>
  <c r="N251" i="21"/>
  <c r="I252" i="21"/>
  <c r="D253" i="21"/>
  <c r="T253" i="21"/>
  <c r="O254" i="21"/>
  <c r="J255" i="21"/>
  <c r="E256" i="21"/>
  <c r="U256" i="21"/>
  <c r="P257" i="21"/>
  <c r="K258" i="21"/>
  <c r="F259" i="21"/>
  <c r="V259" i="21"/>
  <c r="Q260" i="21"/>
  <c r="L261" i="21"/>
  <c r="G262" i="21"/>
  <c r="B263" i="21"/>
  <c r="R263" i="21"/>
  <c r="M264" i="21"/>
  <c r="H265" i="21"/>
  <c r="C266" i="21"/>
  <c r="S266" i="21"/>
  <c r="N267" i="21"/>
  <c r="I268" i="21"/>
  <c r="D269" i="21"/>
  <c r="T269" i="21"/>
  <c r="O270" i="21"/>
  <c r="J271" i="21"/>
  <c r="E272" i="21"/>
  <c r="U272" i="21"/>
  <c r="P273" i="21"/>
  <c r="K274" i="21"/>
  <c r="F275" i="21"/>
  <c r="V275" i="21"/>
  <c r="Q276"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B315" i="21"/>
  <c r="F315" i="21"/>
  <c r="J315" i="21"/>
  <c r="N315" i="21"/>
  <c r="R315" i="21"/>
  <c r="V315" i="21"/>
  <c r="E316" i="21"/>
  <c r="I316" i="21"/>
  <c r="M316" i="21"/>
  <c r="Q316" i="21"/>
  <c r="U316"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G370" i="21"/>
  <c r="K370" i="21"/>
  <c r="O370" i="21"/>
  <c r="S370" i="21"/>
  <c r="B371" i="21"/>
  <c r="F371" i="21"/>
  <c r="J371" i="21"/>
  <c r="N371" i="21"/>
  <c r="R371" i="21"/>
  <c r="V371" i="21"/>
  <c r="E372" i="21"/>
  <c r="I372" i="21"/>
  <c r="M372" i="21"/>
  <c r="Q372" i="21"/>
  <c r="U372" i="21"/>
  <c r="D373" i="21"/>
  <c r="H373" i="21"/>
  <c r="L373" i="21"/>
  <c r="P373" i="21"/>
  <c r="T373" i="21"/>
  <c r="C374" i="21"/>
  <c r="P505" i="21"/>
  <c r="H505" i="21"/>
  <c r="U504" i="21"/>
  <c r="M504" i="21"/>
  <c r="I504" i="21"/>
  <c r="E504" i="21"/>
  <c r="V503" i="21"/>
  <c r="R503" i="21"/>
  <c r="N503" i="21"/>
  <c r="F503" i="21"/>
  <c r="B503" i="21"/>
  <c r="S502" i="21"/>
  <c r="O502" i="21"/>
  <c r="K502" i="21"/>
  <c r="G502" i="21"/>
  <c r="C502" i="21"/>
  <c r="T501" i="21"/>
  <c r="P501" i="21"/>
  <c r="L501" i="21"/>
  <c r="H501" i="21"/>
  <c r="D501" i="21"/>
  <c r="U500" i="21"/>
  <c r="Q500" i="21"/>
  <c r="M500" i="21"/>
  <c r="I500" i="21"/>
  <c r="E500" i="21"/>
  <c r="V499" i="21"/>
  <c r="R499" i="21"/>
  <c r="N499" i="21"/>
  <c r="J499" i="21"/>
  <c r="F499" i="21"/>
  <c r="B499" i="21"/>
  <c r="S498" i="21"/>
  <c r="O498" i="21"/>
  <c r="K498" i="21"/>
  <c r="G498" i="21"/>
  <c r="C498" i="21"/>
  <c r="T497" i="21"/>
  <c r="P497" i="21"/>
  <c r="L497" i="21"/>
  <c r="H497" i="21"/>
  <c r="D497" i="21"/>
  <c r="U496" i="21"/>
  <c r="Q496" i="21"/>
  <c r="M496" i="21"/>
  <c r="I496" i="21"/>
  <c r="E496" i="21"/>
  <c r="V495" i="21"/>
  <c r="R495" i="21"/>
  <c r="N495" i="21"/>
  <c r="J495" i="21"/>
  <c r="F495" i="21"/>
  <c r="B495" i="21"/>
  <c r="S494" i="21"/>
  <c r="O494" i="21"/>
  <c r="K494" i="21"/>
  <c r="G494" i="21"/>
  <c r="C494" i="21"/>
  <c r="T493" i="21"/>
  <c r="P493" i="21"/>
  <c r="L493" i="21"/>
  <c r="H493" i="21"/>
  <c r="V505" i="21"/>
  <c r="R505" i="21"/>
  <c r="N505" i="21"/>
  <c r="J505" i="21"/>
  <c r="F505" i="21"/>
  <c r="B505" i="21"/>
  <c r="S504" i="21"/>
  <c r="O504" i="21"/>
  <c r="K504" i="21"/>
  <c r="G504" i="21"/>
  <c r="C504" i="21"/>
  <c r="T503" i="21"/>
  <c r="P503" i="21"/>
  <c r="L503" i="21"/>
  <c r="H503" i="21"/>
  <c r="D503" i="21"/>
  <c r="U502" i="21"/>
  <c r="Q502" i="21"/>
  <c r="M502" i="21"/>
  <c r="I502" i="21"/>
  <c r="E502" i="21"/>
  <c r="V501" i="21"/>
  <c r="R501" i="21"/>
  <c r="N501" i="21"/>
  <c r="J501" i="21"/>
  <c r="F501" i="21"/>
  <c r="B501" i="21"/>
  <c r="S500" i="21"/>
  <c r="O500" i="21"/>
  <c r="K500" i="21"/>
  <c r="G500" i="21"/>
  <c r="C500" i="21"/>
  <c r="T499" i="21"/>
  <c r="P499" i="21"/>
  <c r="L499" i="21"/>
  <c r="H499" i="21"/>
  <c r="D499" i="21"/>
  <c r="U498" i="21"/>
  <c r="Q498" i="21"/>
  <c r="M498" i="21"/>
  <c r="I498" i="21"/>
  <c r="E498" i="21"/>
  <c r="V497" i="21"/>
  <c r="R497" i="21"/>
  <c r="N497" i="21"/>
  <c r="J497" i="21"/>
  <c r="F497" i="21"/>
  <c r="B497" i="21"/>
  <c r="S496" i="21"/>
  <c r="O496" i="21"/>
  <c r="K496" i="21"/>
  <c r="G496" i="21"/>
  <c r="C496" i="21"/>
  <c r="T495" i="21"/>
  <c r="P495" i="21"/>
  <c r="L495" i="21"/>
  <c r="H495" i="21"/>
  <c r="D495" i="21"/>
  <c r="U494" i="21"/>
  <c r="Q494" i="21"/>
  <c r="M494" i="21"/>
  <c r="I494" i="21"/>
  <c r="E494" i="21"/>
  <c r="V493" i="21"/>
  <c r="R493" i="21"/>
  <c r="N493" i="21"/>
  <c r="J493" i="21"/>
  <c r="F493" i="21"/>
  <c r="B493" i="21"/>
  <c r="S492" i="21"/>
  <c r="O492" i="21"/>
  <c r="K492" i="21"/>
  <c r="G492" i="21"/>
  <c r="C492" i="21"/>
  <c r="T491" i="21"/>
  <c r="P491" i="21"/>
  <c r="L491" i="21"/>
  <c r="H491" i="21"/>
  <c r="D491" i="21"/>
  <c r="U490" i="21"/>
  <c r="Q490" i="21"/>
  <c r="M490" i="21"/>
  <c r="I490" i="21"/>
  <c r="E490" i="21"/>
  <c r="V489" i="21"/>
  <c r="R489" i="21"/>
  <c r="N489" i="21"/>
  <c r="J489" i="21"/>
  <c r="F489" i="21"/>
  <c r="B489" i="21"/>
  <c r="S488" i="21"/>
  <c r="O488" i="21"/>
  <c r="K488" i="21"/>
  <c r="G488" i="21"/>
  <c r="C488" i="21"/>
  <c r="T487" i="21"/>
  <c r="P487" i="21"/>
  <c r="L487" i="21"/>
  <c r="H487" i="21"/>
  <c r="D487" i="21"/>
  <c r="U486" i="21"/>
  <c r="Q486" i="21"/>
  <c r="M486" i="21"/>
  <c r="I486" i="21"/>
  <c r="E486" i="21"/>
  <c r="V485" i="21"/>
  <c r="R485" i="21"/>
  <c r="N485" i="21"/>
  <c r="J485" i="21"/>
  <c r="F485" i="21"/>
  <c r="B485" i="21"/>
  <c r="S484" i="21"/>
  <c r="O484" i="21"/>
  <c r="K484" i="21"/>
  <c r="G484" i="21"/>
  <c r="C484" i="21"/>
  <c r="T483" i="21"/>
  <c r="P483" i="21"/>
  <c r="L483" i="21"/>
  <c r="H483" i="21"/>
  <c r="D483" i="21"/>
  <c r="U482" i="21"/>
  <c r="Q482" i="21"/>
  <c r="M482" i="21"/>
  <c r="I482" i="21"/>
  <c r="E482" i="21"/>
  <c r="V481" i="21"/>
  <c r="R481" i="21"/>
  <c r="N481" i="21"/>
  <c r="J481" i="21"/>
  <c r="F481" i="21"/>
  <c r="B481" i="21"/>
  <c r="S480" i="21"/>
  <c r="O480" i="21"/>
  <c r="K480" i="21"/>
  <c r="G480" i="21"/>
  <c r="C480" i="21"/>
  <c r="T479" i="21"/>
  <c r="P479" i="21"/>
  <c r="L479" i="21"/>
  <c r="H479" i="21"/>
  <c r="D479" i="21"/>
  <c r="U478" i="21"/>
  <c r="Q478" i="21"/>
  <c r="M478" i="21"/>
  <c r="I478" i="21"/>
  <c r="E478" i="21"/>
  <c r="V477" i="21"/>
  <c r="R477" i="21"/>
  <c r="N477" i="21"/>
  <c r="J477" i="21"/>
  <c r="F477" i="21"/>
  <c r="B477" i="21"/>
  <c r="S476" i="21"/>
  <c r="O476" i="21"/>
  <c r="K476" i="21"/>
  <c r="G476" i="21"/>
  <c r="C476" i="21"/>
  <c r="T475" i="21"/>
  <c r="P475" i="21"/>
  <c r="L475" i="21"/>
  <c r="H475" i="21"/>
  <c r="D475" i="21"/>
  <c r="U474" i="21"/>
  <c r="Q474" i="21"/>
  <c r="M474" i="21"/>
  <c r="I474" i="21"/>
  <c r="E474" i="21"/>
  <c r="V473" i="21"/>
  <c r="R473" i="21"/>
  <c r="N473" i="21"/>
  <c r="J473" i="21"/>
  <c r="F473" i="21"/>
  <c r="B473" i="21"/>
  <c r="S472" i="21"/>
  <c r="O472" i="21"/>
  <c r="K472" i="21"/>
  <c r="G472" i="21"/>
  <c r="C472" i="21"/>
  <c r="T471" i="21"/>
  <c r="P471" i="21"/>
  <c r="L471" i="21"/>
  <c r="H471" i="21"/>
  <c r="D471" i="21"/>
  <c r="U470" i="21"/>
  <c r="Q470" i="21"/>
  <c r="M470" i="21"/>
  <c r="I470" i="21"/>
  <c r="E470" i="21"/>
  <c r="V469" i="21"/>
  <c r="R469" i="21"/>
  <c r="N469" i="21"/>
  <c r="J469" i="21"/>
  <c r="F469" i="21"/>
  <c r="B469" i="21"/>
  <c r="S468" i="21"/>
  <c r="O468" i="21"/>
  <c r="K468" i="21"/>
  <c r="G468" i="21"/>
  <c r="C468" i="21"/>
  <c r="T467" i="21"/>
  <c r="P467" i="21"/>
  <c r="L467" i="21"/>
  <c r="H467" i="21"/>
  <c r="D467" i="21"/>
  <c r="U466" i="21"/>
  <c r="Q466" i="21"/>
  <c r="M466" i="21"/>
  <c r="I466" i="21"/>
  <c r="E466" i="21"/>
  <c r="V465" i="21"/>
  <c r="R465" i="21"/>
  <c r="N465" i="21"/>
  <c r="J465" i="21"/>
  <c r="F465" i="21"/>
  <c r="B465" i="21"/>
  <c r="S464" i="21"/>
  <c r="O464" i="21"/>
  <c r="K464" i="21"/>
  <c r="G464" i="21"/>
  <c r="C464" i="21"/>
  <c r="T463" i="21"/>
  <c r="P463" i="21"/>
  <c r="L463" i="21"/>
  <c r="H463" i="21"/>
  <c r="D463" i="21"/>
  <c r="U462" i="21"/>
  <c r="Q462" i="21"/>
  <c r="M462" i="21"/>
  <c r="I462" i="21"/>
  <c r="E462" i="21"/>
  <c r="V461" i="21"/>
  <c r="R461" i="21"/>
  <c r="N461" i="21"/>
  <c r="J461" i="21"/>
  <c r="F461" i="21"/>
  <c r="B461" i="21"/>
  <c r="S460" i="21"/>
  <c r="O460" i="21"/>
  <c r="K460" i="21"/>
  <c r="G460" i="21"/>
  <c r="C460" i="21"/>
  <c r="T459" i="21"/>
  <c r="P459" i="21"/>
  <c r="L459" i="21"/>
  <c r="H459" i="21"/>
  <c r="D459" i="21"/>
  <c r="U458" i="21"/>
  <c r="Q458" i="21"/>
  <c r="M458" i="21"/>
  <c r="I458" i="21"/>
  <c r="E458" i="21"/>
  <c r="V457" i="21"/>
  <c r="R457" i="21"/>
  <c r="N457" i="21"/>
  <c r="J457" i="21"/>
  <c r="F457" i="21"/>
  <c r="B457" i="21"/>
  <c r="S456" i="21"/>
  <c r="O456" i="21"/>
  <c r="K456" i="21"/>
  <c r="G456" i="21"/>
  <c r="C456" i="21"/>
  <c r="T455" i="21"/>
  <c r="P455" i="21"/>
  <c r="L455" i="21"/>
  <c r="H455" i="21"/>
  <c r="D455" i="21"/>
  <c r="U454" i="21"/>
  <c r="Q454" i="21"/>
  <c r="M454" i="21"/>
  <c r="I454" i="21"/>
  <c r="E454" i="21"/>
  <c r="V453" i="21"/>
  <c r="R453" i="21"/>
  <c r="N453" i="21"/>
  <c r="J453" i="21"/>
  <c r="F453" i="21"/>
  <c r="B453" i="21"/>
  <c r="S452" i="21"/>
  <c r="O452" i="21"/>
  <c r="K452" i="21"/>
  <c r="G452" i="21"/>
  <c r="C452" i="21"/>
  <c r="T451" i="21"/>
  <c r="P451" i="21"/>
  <c r="L451" i="21"/>
  <c r="H451" i="21"/>
  <c r="D451" i="21"/>
  <c r="U450" i="21"/>
  <c r="Q450" i="21"/>
  <c r="M450" i="21"/>
  <c r="I450" i="21"/>
  <c r="E450" i="21"/>
  <c r="V449" i="21"/>
  <c r="R449" i="21"/>
  <c r="N449" i="21"/>
  <c r="J449" i="21"/>
  <c r="F449" i="21"/>
  <c r="B449" i="21"/>
  <c r="S448" i="21"/>
  <c r="O448" i="21"/>
  <c r="K448" i="21"/>
  <c r="G448" i="21"/>
  <c r="C448" i="21"/>
  <c r="T447" i="21"/>
  <c r="P447" i="21"/>
  <c r="L447" i="21"/>
  <c r="H447" i="21"/>
  <c r="D447" i="21"/>
  <c r="U446" i="21"/>
  <c r="Q446" i="21"/>
  <c r="M446" i="21"/>
  <c r="I446" i="21"/>
  <c r="E446" i="21"/>
  <c r="V445" i="21"/>
  <c r="R445" i="21"/>
  <c r="N445" i="21"/>
  <c r="J445" i="21"/>
  <c r="F445" i="21"/>
  <c r="B445" i="21"/>
  <c r="S444" i="21"/>
  <c r="O444" i="21"/>
  <c r="K444" i="21"/>
  <c r="G444" i="21"/>
  <c r="C444" i="21"/>
  <c r="T443" i="21"/>
  <c r="P443" i="21"/>
  <c r="L443" i="21"/>
  <c r="H443" i="21"/>
  <c r="D443" i="21"/>
  <c r="U442" i="21"/>
  <c r="Q442" i="21"/>
  <c r="M442" i="21"/>
  <c r="I442" i="21"/>
  <c r="E442" i="21"/>
  <c r="V441" i="21"/>
  <c r="R441" i="21"/>
  <c r="N441" i="21"/>
  <c r="J441" i="21"/>
  <c r="F441" i="21"/>
  <c r="B441" i="21"/>
  <c r="S440" i="21"/>
  <c r="O440" i="21"/>
  <c r="K440" i="21"/>
  <c r="G440" i="21"/>
  <c r="C440" i="21"/>
  <c r="T439" i="21"/>
  <c r="P439" i="21"/>
  <c r="L439" i="21"/>
  <c r="H439" i="21"/>
  <c r="D439" i="21"/>
  <c r="U438" i="21"/>
  <c r="Q438" i="21"/>
  <c r="M438" i="21"/>
  <c r="I438" i="21"/>
  <c r="E438" i="21"/>
  <c r="V437" i="21"/>
  <c r="R437" i="21"/>
  <c r="N437" i="21"/>
  <c r="J437" i="21"/>
  <c r="F437" i="21"/>
  <c r="B437" i="21"/>
  <c r="S436" i="21"/>
  <c r="O436" i="21"/>
  <c r="K436" i="21"/>
  <c r="G436" i="21"/>
  <c r="C436" i="21"/>
  <c r="T435" i="21"/>
  <c r="P435" i="21"/>
  <c r="L435" i="21"/>
  <c r="H435" i="21"/>
  <c r="D435" i="21"/>
  <c r="U434" i="21"/>
  <c r="Q434" i="21"/>
  <c r="M434" i="21"/>
  <c r="I434" i="21"/>
  <c r="E434" i="21"/>
  <c r="V433" i="21"/>
  <c r="R433" i="21"/>
  <c r="N433" i="21"/>
  <c r="J433" i="21"/>
  <c r="F433" i="21"/>
  <c r="B433" i="21"/>
  <c r="S432" i="21"/>
  <c r="O432" i="21"/>
  <c r="K432" i="21"/>
  <c r="G432" i="21"/>
  <c r="C432" i="21"/>
  <c r="T431" i="21"/>
  <c r="P431" i="21"/>
  <c r="L431" i="21"/>
  <c r="H431" i="21"/>
  <c r="D431" i="21"/>
  <c r="U430" i="21"/>
  <c r="Q430" i="21"/>
  <c r="M430" i="21"/>
  <c r="I430" i="21"/>
  <c r="E430" i="21"/>
  <c r="V429" i="21"/>
  <c r="R429" i="21"/>
  <c r="N429" i="21"/>
  <c r="J429" i="21"/>
  <c r="F429" i="21"/>
  <c r="B429" i="21"/>
  <c r="S428" i="21"/>
  <c r="O428" i="21"/>
  <c r="K428" i="21"/>
  <c r="G428" i="21"/>
  <c r="C428" i="21"/>
  <c r="T427" i="21"/>
  <c r="P427" i="21"/>
  <c r="L427" i="21"/>
  <c r="H427" i="21"/>
  <c r="D427" i="21"/>
  <c r="U426" i="21"/>
  <c r="Q426" i="21"/>
  <c r="M426" i="21"/>
  <c r="I426" i="21"/>
  <c r="E426" i="21"/>
  <c r="V425" i="21"/>
  <c r="R425" i="21"/>
  <c r="N425" i="21"/>
  <c r="J425" i="21"/>
  <c r="F425" i="21"/>
  <c r="B425" i="21"/>
  <c r="S424" i="21"/>
  <c r="O424" i="21"/>
  <c r="K424" i="21"/>
  <c r="G424" i="21"/>
  <c r="C424" i="21"/>
  <c r="T423" i="21"/>
  <c r="P423" i="21"/>
  <c r="L423" i="21"/>
  <c r="H423" i="21"/>
  <c r="D423" i="21"/>
  <c r="U422" i="21"/>
  <c r="Q422" i="21"/>
  <c r="M422" i="21"/>
  <c r="I422" i="21"/>
  <c r="E422" i="21"/>
  <c r="V421" i="21"/>
  <c r="R421" i="21"/>
  <c r="N421" i="21"/>
  <c r="J421" i="21"/>
  <c r="F421" i="21"/>
  <c r="B421" i="21"/>
  <c r="S420" i="21"/>
  <c r="O420" i="21"/>
  <c r="K420" i="21"/>
  <c r="G420" i="21"/>
  <c r="C420" i="21"/>
  <c r="T419" i="21"/>
  <c r="P419" i="21"/>
  <c r="L419" i="21"/>
  <c r="H419" i="21"/>
  <c r="D419" i="21"/>
  <c r="U418" i="21"/>
  <c r="Q418" i="21"/>
  <c r="M418" i="21"/>
  <c r="I418" i="21"/>
  <c r="E418" i="21"/>
  <c r="V417" i="21"/>
  <c r="R417" i="21"/>
  <c r="N417" i="21"/>
  <c r="J417" i="21"/>
  <c r="F417" i="21"/>
  <c r="B417" i="21"/>
  <c r="S416" i="21"/>
  <c r="O416" i="21"/>
  <c r="K416" i="21"/>
  <c r="G416" i="21"/>
  <c r="C416" i="21"/>
  <c r="T415" i="21"/>
  <c r="P415" i="21"/>
  <c r="L415" i="21"/>
  <c r="H415" i="21"/>
  <c r="D415" i="21"/>
  <c r="U414" i="21"/>
  <c r="Q414" i="21"/>
  <c r="M414" i="21"/>
  <c r="I414" i="21"/>
  <c r="E414" i="21"/>
  <c r="V413" i="21"/>
  <c r="R413" i="21"/>
  <c r="N413" i="21"/>
  <c r="J413" i="21"/>
  <c r="F413" i="21"/>
  <c r="B413" i="21"/>
  <c r="S412" i="21"/>
  <c r="O412" i="21"/>
  <c r="K412" i="21"/>
  <c r="G412" i="21"/>
  <c r="C412" i="21"/>
  <c r="T411" i="21"/>
  <c r="P411" i="21"/>
  <c r="L411" i="21"/>
  <c r="H411" i="21"/>
  <c r="D411" i="21"/>
  <c r="U410" i="21"/>
  <c r="Q410" i="21"/>
  <c r="M410" i="21"/>
  <c r="I410" i="21"/>
  <c r="E410" i="21"/>
  <c r="V409" i="21"/>
  <c r="R409" i="21"/>
  <c r="N409" i="21"/>
  <c r="J409" i="21"/>
  <c r="F409" i="21"/>
  <c r="B409" i="21"/>
  <c r="S408" i="21"/>
  <c r="O408" i="21"/>
  <c r="K408" i="21"/>
  <c r="G408" i="21"/>
  <c r="C408" i="21"/>
  <c r="T407" i="21"/>
  <c r="P407" i="21"/>
  <c r="L407" i="21"/>
  <c r="H407" i="21"/>
  <c r="D407" i="21"/>
  <c r="U406" i="21"/>
  <c r="Q406" i="21"/>
  <c r="M406" i="21"/>
  <c r="I406" i="21"/>
  <c r="E406" i="21"/>
  <c r="V405" i="21"/>
  <c r="R405" i="21"/>
  <c r="N405" i="21"/>
  <c r="J405" i="21"/>
  <c r="F405" i="21"/>
  <c r="B405" i="21"/>
  <c r="S404" i="21"/>
  <c r="O404" i="21"/>
  <c r="K404" i="21"/>
  <c r="G404" i="21"/>
  <c r="C404" i="21"/>
  <c r="T403" i="21"/>
  <c r="P403" i="21"/>
  <c r="L403" i="21"/>
  <c r="H403" i="21"/>
  <c r="D403" i="21"/>
  <c r="U402" i="21"/>
  <c r="Q402" i="21"/>
  <c r="M402" i="21"/>
  <c r="I402" i="21"/>
  <c r="E402" i="21"/>
  <c r="V401" i="21"/>
  <c r="R401" i="21"/>
  <c r="N401" i="21"/>
  <c r="J401" i="21"/>
  <c r="F401" i="21"/>
  <c r="B401" i="21"/>
  <c r="S400" i="21"/>
  <c r="O400" i="21"/>
  <c r="K400" i="21"/>
  <c r="G400" i="21"/>
  <c r="C400" i="21"/>
  <c r="T399" i="21"/>
  <c r="P399" i="21"/>
  <c r="L399" i="21"/>
  <c r="H399" i="21"/>
  <c r="D399" i="21"/>
  <c r="U398" i="21"/>
  <c r="Q398" i="21"/>
  <c r="M398" i="21"/>
  <c r="I398" i="21"/>
  <c r="E398" i="21"/>
  <c r="V397" i="21"/>
  <c r="R397" i="21"/>
  <c r="N397" i="21"/>
  <c r="J397" i="21"/>
  <c r="F397" i="21"/>
  <c r="B397" i="21"/>
  <c r="S396" i="21"/>
  <c r="O396" i="21"/>
  <c r="K396" i="21"/>
  <c r="G396" i="21"/>
  <c r="C396" i="21"/>
  <c r="T395" i="21"/>
  <c r="P395" i="21"/>
  <c r="L395" i="21"/>
  <c r="H395" i="21"/>
  <c r="D395" i="21"/>
  <c r="U394" i="21"/>
  <c r="Q394" i="21"/>
  <c r="M394" i="21"/>
  <c r="I394" i="21"/>
  <c r="E394" i="21"/>
  <c r="V393" i="21"/>
  <c r="R393" i="21"/>
  <c r="N393" i="21"/>
  <c r="J393" i="21"/>
  <c r="F393" i="21"/>
  <c r="B393" i="21"/>
  <c r="S392" i="21"/>
  <c r="O392" i="21"/>
  <c r="K392" i="21"/>
  <c r="G392" i="21"/>
  <c r="C392" i="21"/>
  <c r="T391" i="21"/>
  <c r="P391" i="21"/>
  <c r="L391" i="21"/>
  <c r="H391" i="21"/>
  <c r="D391" i="21"/>
  <c r="U390" i="21"/>
  <c r="Q390" i="21"/>
  <c r="M390" i="21"/>
  <c r="I390" i="21"/>
  <c r="E390" i="21"/>
  <c r="V389" i="21"/>
  <c r="R389" i="21"/>
  <c r="N389" i="21"/>
  <c r="J389" i="21"/>
  <c r="F389" i="21"/>
  <c r="B389" i="21"/>
  <c r="S388" i="21"/>
  <c r="O388" i="21"/>
  <c r="K388" i="21"/>
  <c r="G388" i="21"/>
  <c r="C388" i="21"/>
  <c r="T387" i="21"/>
  <c r="P387" i="21"/>
  <c r="L387" i="21"/>
  <c r="H387" i="21"/>
  <c r="D387" i="21"/>
  <c r="U386" i="21"/>
  <c r="Q386" i="21"/>
  <c r="M386" i="21"/>
  <c r="I386" i="21"/>
  <c r="E386" i="21"/>
  <c r="V385" i="21"/>
  <c r="R385" i="21"/>
  <c r="N385" i="21"/>
  <c r="J385" i="21"/>
  <c r="F385" i="21"/>
  <c r="B385" i="21"/>
  <c r="S384" i="21"/>
  <c r="O384" i="21"/>
  <c r="K384" i="21"/>
  <c r="G384" i="21"/>
  <c r="C384" i="21"/>
  <c r="T383" i="21"/>
  <c r="P383" i="21"/>
  <c r="L383" i="21"/>
  <c r="H383" i="21"/>
  <c r="D383" i="21"/>
  <c r="U382" i="21"/>
  <c r="Q382" i="21"/>
  <c r="M382" i="21"/>
  <c r="I382" i="21"/>
  <c r="E382" i="21"/>
  <c r="V381" i="21"/>
  <c r="R381" i="21"/>
  <c r="N381" i="21"/>
  <c r="J381" i="21"/>
  <c r="F381" i="21"/>
  <c r="B381" i="21"/>
  <c r="S380" i="21"/>
  <c r="O380" i="21"/>
  <c r="K380" i="21"/>
  <c r="G380" i="21"/>
  <c r="C380" i="21"/>
  <c r="T379" i="21"/>
  <c r="P379" i="21"/>
  <c r="L379" i="21"/>
  <c r="H379" i="21"/>
  <c r="D379" i="21"/>
  <c r="U378" i="21"/>
  <c r="Q378" i="21"/>
  <c r="M378" i="21"/>
  <c r="I378" i="21"/>
  <c r="E378" i="21"/>
  <c r="V377" i="21"/>
  <c r="R377" i="21"/>
  <c r="N377" i="21"/>
  <c r="J377" i="21"/>
  <c r="F377" i="21"/>
  <c r="B377" i="21"/>
  <c r="S376" i="21"/>
  <c r="O376" i="21"/>
  <c r="K376" i="21"/>
  <c r="G376" i="21"/>
  <c r="C376" i="21"/>
  <c r="T375" i="21"/>
  <c r="P375" i="21"/>
  <c r="L375" i="21"/>
  <c r="H375" i="21"/>
  <c r="D375" i="21"/>
  <c r="U374" i="21"/>
  <c r="P374" i="21"/>
  <c r="H374" i="21"/>
  <c r="Q373" i="21"/>
  <c r="V372" i="21"/>
  <c r="F372" i="21"/>
  <c r="K371" i="21"/>
  <c r="P370" i="21"/>
  <c r="U369" i="21"/>
  <c r="E369" i="21"/>
  <c r="J368" i="21"/>
  <c r="O367" i="21"/>
  <c r="T366" i="21"/>
  <c r="D366" i="21"/>
  <c r="I365" i="21"/>
  <c r="N364" i="21"/>
  <c r="S363" i="21"/>
  <c r="C363" i="21"/>
  <c r="H362" i="21"/>
  <c r="M361" i="21"/>
  <c r="R360" i="21"/>
  <c r="B360" i="21"/>
  <c r="G359" i="21"/>
  <c r="L358" i="21"/>
  <c r="Q357" i="21"/>
  <c r="V356" i="21"/>
  <c r="F356" i="21"/>
  <c r="K355" i="21"/>
  <c r="P354" i="21"/>
  <c r="U353" i="21"/>
  <c r="E353" i="21"/>
  <c r="J352" i="21"/>
  <c r="O351" i="21"/>
  <c r="T350" i="21"/>
  <c r="D350" i="21"/>
  <c r="I349" i="21"/>
  <c r="N348" i="21"/>
  <c r="S347" i="21"/>
  <c r="C347" i="21"/>
  <c r="H346" i="21"/>
  <c r="M345" i="21"/>
  <c r="R344" i="21"/>
  <c r="B344" i="21"/>
  <c r="G343" i="21"/>
  <c r="L342" i="21"/>
  <c r="Q341" i="21"/>
  <c r="V340" i="21"/>
  <c r="F340" i="21"/>
  <c r="K339" i="21"/>
  <c r="P338" i="21"/>
  <c r="U337" i="21"/>
  <c r="E337" i="21"/>
  <c r="J336" i="21"/>
  <c r="O335" i="21"/>
  <c r="T334" i="21"/>
  <c r="D334" i="21"/>
  <c r="I333" i="21"/>
  <c r="N332" i="21"/>
  <c r="S331" i="21"/>
  <c r="C331" i="21"/>
  <c r="H330" i="21"/>
  <c r="M329" i="21"/>
  <c r="R328" i="21"/>
  <c r="B328" i="21"/>
  <c r="G327" i="21"/>
  <c r="L326" i="21"/>
  <c r="Q325" i="21"/>
  <c r="V324" i="21"/>
  <c r="F324" i="21"/>
  <c r="K323" i="21"/>
  <c r="P322" i="21"/>
  <c r="U321" i="21"/>
  <c r="E321" i="21"/>
  <c r="J320" i="21"/>
  <c r="O319" i="21"/>
  <c r="T318" i="21"/>
  <c r="D318" i="21"/>
  <c r="I317" i="21"/>
  <c r="N316" i="21"/>
  <c r="S315" i="21"/>
  <c r="C315" i="21"/>
  <c r="H314" i="21"/>
  <c r="M313" i="21"/>
  <c r="R312" i="21"/>
  <c r="B312" i="21"/>
  <c r="G311" i="21"/>
  <c r="L310" i="21"/>
  <c r="Q309" i="21"/>
  <c r="V308" i="21"/>
  <c r="F308" i="21"/>
  <c r="K307" i="21"/>
  <c r="P306" i="21"/>
  <c r="U305" i="21"/>
  <c r="E305" i="21"/>
  <c r="J304" i="21"/>
  <c r="O303" i="21"/>
  <c r="T302" i="21"/>
  <c r="D302" i="21"/>
  <c r="I301" i="21"/>
  <c r="N300" i="21"/>
  <c r="S299" i="21"/>
  <c r="C299" i="21"/>
  <c r="H298" i="21"/>
  <c r="M297" i="21"/>
  <c r="R296" i="21"/>
  <c r="B296" i="21"/>
  <c r="G295" i="21"/>
  <c r="L294" i="21"/>
  <c r="Q293" i="21"/>
  <c r="V292" i="21"/>
  <c r="F292" i="21"/>
  <c r="K291" i="21"/>
  <c r="P290" i="21"/>
  <c r="U289" i="21"/>
  <c r="E289" i="21"/>
  <c r="J288" i="21"/>
  <c r="O287" i="21"/>
  <c r="T286" i="21"/>
  <c r="D286" i="21"/>
  <c r="I285" i="21"/>
  <c r="N284" i="21"/>
  <c r="S283" i="21"/>
  <c r="C283" i="21"/>
  <c r="H282" i="21"/>
  <c r="M281" i="21"/>
  <c r="R280" i="21"/>
  <c r="B280" i="21"/>
  <c r="G279" i="21"/>
  <c r="L278" i="21"/>
  <c r="Q277" i="21"/>
  <c r="E276" i="21"/>
  <c r="D273" i="21"/>
  <c r="C270" i="21"/>
  <c r="B267" i="21"/>
  <c r="V263" i="21"/>
  <c r="U260" i="21"/>
  <c r="T257" i="21"/>
  <c r="S254" i="21"/>
  <c r="R251" i="21"/>
  <c r="Q248" i="21"/>
  <c r="P245" i="21"/>
  <c r="O242" i="21"/>
  <c r="N239" i="21"/>
  <c r="M236" i="21"/>
  <c r="L233" i="21"/>
  <c r="K230" i="21"/>
  <c r="J227" i="21"/>
  <c r="I224" i="21"/>
  <c r="H221" i="21"/>
  <c r="G218" i="21"/>
  <c r="F215" i="21"/>
  <c r="E212" i="21"/>
  <c r="D209" i="21"/>
  <c r="C206" i="21"/>
  <c r="B203" i="21"/>
  <c r="V199" i="21"/>
  <c r="U196" i="21"/>
  <c r="T193" i="21"/>
  <c r="S190" i="21"/>
  <c r="R187" i="21"/>
  <c r="Q184" i="21"/>
  <c r="P181" i="21"/>
  <c r="O178" i="21"/>
  <c r="N175" i="21"/>
  <c r="M172" i="21"/>
  <c r="L169" i="21"/>
  <c r="K166" i="21"/>
  <c r="K162" i="21"/>
  <c r="G150" i="21"/>
  <c r="C138" i="21"/>
  <c r="T125" i="21"/>
  <c r="Q110" i="21"/>
  <c r="V61" i="21"/>
  <c r="F211" i="19" l="1"/>
  <c r="E211" i="19"/>
  <c r="D211" i="19"/>
  <c r="C211" i="19"/>
  <c r="M35" i="19"/>
  <c r="F35" i="19"/>
  <c r="E35" i="19"/>
  <c r="E38" i="19"/>
  <c r="D35" i="19"/>
  <c r="D38" i="19"/>
  <c r="C35" i="19"/>
  <c r="C38" i="19"/>
  <c r="D16" i="17"/>
  <c r="D13" i="17"/>
  <c r="D10" i="17"/>
  <c r="D60" i="16" l="1"/>
  <c r="D55" i="16"/>
  <c r="D52" i="16"/>
  <c r="D46" i="16"/>
  <c r="D43" i="16"/>
  <c r="D38" i="16"/>
  <c r="D31" i="16"/>
  <c r="D25" i="16"/>
  <c r="D22" i="16"/>
  <c r="D16" i="16"/>
  <c r="D10" i="16"/>
  <c r="D27" i="15"/>
  <c r="D23" i="15"/>
  <c r="D19" i="15"/>
  <c r="D14" i="15"/>
  <c r="D10" i="15"/>
  <c r="D10" i="14"/>
  <c r="D239" i="19"/>
  <c r="D125" i="19"/>
  <c r="D122" i="19"/>
  <c r="D119" i="19"/>
  <c r="D117" i="19"/>
  <c r="D115" i="19"/>
  <c r="D113" i="19"/>
  <c r="D28" i="7"/>
  <c r="D25" i="7"/>
  <c r="D24" i="7"/>
  <c r="D23" i="7"/>
  <c r="D22" i="7"/>
  <c r="D21" i="7"/>
  <c r="D20"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7" i="15"/>
  <c r="M23" i="15"/>
  <c r="M19" i="15"/>
  <c r="M14" i="15"/>
  <c r="M10" i="15"/>
  <c r="M10" i="14"/>
  <c r="M369" i="19"/>
  <c r="M365" i="19"/>
  <c r="M357" i="19"/>
  <c r="M351" i="19"/>
  <c r="M348" i="19"/>
  <c r="M343" i="19"/>
  <c r="M339" i="19"/>
  <c r="M331" i="19"/>
  <c r="M327" i="19"/>
  <c r="M321" i="19"/>
  <c r="M315" i="19"/>
  <c r="M310" i="19"/>
  <c r="M305" i="19"/>
  <c r="M302" i="19"/>
  <c r="M296" i="19"/>
  <c r="M291" i="19"/>
  <c r="M286" i="19"/>
  <c r="M283" i="19"/>
  <c r="M277" i="19"/>
  <c r="M274" i="19"/>
  <c r="M271" i="19"/>
  <c r="M268" i="19"/>
  <c r="M265" i="19"/>
  <c r="M260" i="19"/>
  <c r="M256" i="19"/>
  <c r="M253" i="19"/>
  <c r="M249" i="19"/>
  <c r="M246" i="19"/>
  <c r="M239" i="19"/>
  <c r="M234" i="19"/>
  <c r="M229" i="19"/>
  <c r="M220" i="19"/>
  <c r="M216" i="19"/>
  <c r="M205" i="19"/>
  <c r="M202" i="19"/>
  <c r="M198" i="19"/>
  <c r="M195" i="19"/>
  <c r="M190" i="19"/>
  <c r="M183" i="19"/>
  <c r="M180" i="19"/>
  <c r="M173" i="19"/>
  <c r="M169" i="19"/>
  <c r="M165" i="19"/>
  <c r="M161" i="19"/>
  <c r="M157" i="19"/>
  <c r="M152" i="19"/>
  <c r="M147" i="19"/>
  <c r="M142" i="19"/>
  <c r="M139" i="19"/>
  <c r="M134" i="19"/>
  <c r="M130" i="19"/>
  <c r="M127"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8" i="7"/>
  <c r="M20"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7" i="15"/>
  <c r="C23" i="15"/>
  <c r="C19" i="15"/>
  <c r="C14" i="15"/>
  <c r="C10" i="15"/>
  <c r="C10" i="14"/>
  <c r="C369" i="19"/>
  <c r="C365" i="19"/>
  <c r="C357" i="19"/>
  <c r="C351" i="19"/>
  <c r="C348" i="19"/>
  <c r="C343" i="19"/>
  <c r="C339" i="19"/>
  <c r="C331" i="19"/>
  <c r="C327" i="19"/>
  <c r="C321" i="19"/>
  <c r="C315" i="19"/>
  <c r="C310" i="19"/>
  <c r="C305" i="19"/>
  <c r="C302" i="19"/>
  <c r="C296" i="19"/>
  <c r="C291" i="19"/>
  <c r="C286" i="19"/>
  <c r="C283" i="19"/>
  <c r="C277" i="19"/>
  <c r="C274" i="19"/>
  <c r="C271" i="19"/>
  <c r="C268" i="19"/>
  <c r="C265" i="19"/>
  <c r="C260" i="19"/>
  <c r="C256" i="19"/>
  <c r="C253" i="19"/>
  <c r="C249" i="19"/>
  <c r="C246" i="19"/>
  <c r="C239" i="19"/>
  <c r="C234" i="19"/>
  <c r="C229" i="19"/>
  <c r="C220" i="19"/>
  <c r="C216" i="19"/>
  <c r="C205" i="19"/>
  <c r="C202" i="19"/>
  <c r="C198" i="19"/>
  <c r="C195" i="19"/>
  <c r="C190" i="19"/>
  <c r="C183" i="19"/>
  <c r="C180" i="19"/>
  <c r="C173" i="19"/>
  <c r="C169" i="19"/>
  <c r="C165" i="19"/>
  <c r="C161" i="19"/>
  <c r="C157" i="19"/>
  <c r="C152" i="19"/>
  <c r="C147" i="19"/>
  <c r="C142" i="19"/>
  <c r="C139" i="19"/>
  <c r="C134" i="19"/>
  <c r="C130" i="19"/>
  <c r="C127"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8" i="7"/>
  <c r="C20" i="7"/>
  <c r="C15" i="7"/>
  <c r="C9" i="7"/>
  <c r="E28" i="7"/>
  <c r="E20" i="7"/>
  <c r="E15" i="7"/>
  <c r="E9" i="7"/>
  <c r="C39" i="18"/>
  <c r="C35" i="18"/>
  <c r="C31" i="18"/>
  <c r="C28" i="18"/>
  <c r="C25" i="18"/>
  <c r="C20" i="18"/>
  <c r="C16" i="18"/>
  <c r="C13" i="18"/>
  <c r="C10" i="18"/>
  <c r="F16" i="17" l="1"/>
  <c r="F13" i="17"/>
  <c r="F10" i="17"/>
  <c r="F60" i="16"/>
  <c r="F55" i="16"/>
  <c r="F52" i="16"/>
  <c r="F46" i="16"/>
  <c r="F43" i="16"/>
  <c r="F38" i="16"/>
  <c r="F31" i="16"/>
  <c r="F25" i="16"/>
  <c r="F22" i="16"/>
  <c r="F16" i="16"/>
  <c r="F10" i="16"/>
  <c r="F27" i="15"/>
  <c r="F23" i="15"/>
  <c r="F19" i="15"/>
  <c r="F14" i="15"/>
  <c r="F10" i="15"/>
  <c r="F10" i="14"/>
  <c r="F369" i="19"/>
  <c r="F365" i="19"/>
  <c r="F357" i="19"/>
  <c r="F351" i="19"/>
  <c r="F348" i="19"/>
  <c r="F343" i="19"/>
  <c r="F339" i="19"/>
  <c r="F331" i="19"/>
  <c r="F327" i="19"/>
  <c r="F321" i="19"/>
  <c r="F315" i="19"/>
  <c r="F310" i="19"/>
  <c r="F305" i="19"/>
  <c r="F302" i="19"/>
  <c r="F296" i="19"/>
  <c r="F291" i="19"/>
  <c r="F286" i="19"/>
  <c r="F283" i="19"/>
  <c r="F277" i="19"/>
  <c r="F274" i="19"/>
  <c r="F271" i="19"/>
  <c r="F268" i="19"/>
  <c r="F265" i="19"/>
  <c r="F260" i="19"/>
  <c r="F256" i="19"/>
  <c r="F253" i="19"/>
  <c r="F249" i="19"/>
  <c r="F246" i="19"/>
  <c r="F239" i="19"/>
  <c r="F234" i="19"/>
  <c r="F229" i="19"/>
  <c r="F220" i="19"/>
  <c r="F216" i="19"/>
  <c r="F205" i="19"/>
  <c r="F202" i="19"/>
  <c r="F198" i="19"/>
  <c r="F195" i="19"/>
  <c r="F190" i="19"/>
  <c r="F183" i="19"/>
  <c r="F180" i="19"/>
  <c r="F173" i="19"/>
  <c r="F169" i="19"/>
  <c r="F165" i="19"/>
  <c r="F161" i="19"/>
  <c r="F157" i="19"/>
  <c r="F152" i="19"/>
  <c r="F147" i="19"/>
  <c r="F142" i="19"/>
  <c r="F139" i="19"/>
  <c r="F134" i="19"/>
  <c r="F130" i="19"/>
  <c r="F127"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8" i="7"/>
  <c r="F20" i="7"/>
  <c r="F15" i="7"/>
  <c r="F9" i="7"/>
  <c r="F39" i="18"/>
  <c r="F35" i="18"/>
  <c r="F31" i="18"/>
  <c r="F28" i="18"/>
  <c r="F25" i="18"/>
  <c r="F20" i="18"/>
  <c r="F16" i="18"/>
  <c r="F13" i="18"/>
  <c r="E16" i="17"/>
  <c r="E13" i="17"/>
  <c r="E10" i="17"/>
  <c r="E60" i="16"/>
  <c r="E55" i="16"/>
  <c r="E52" i="16"/>
  <c r="E46" i="16"/>
  <c r="E43" i="16"/>
  <c r="E38" i="16"/>
  <c r="E31" i="16"/>
  <c r="E25" i="16"/>
  <c r="E22" i="16"/>
  <c r="E16" i="16"/>
  <c r="E10" i="16"/>
  <c r="E27" i="15"/>
  <c r="E23" i="15"/>
  <c r="E19" i="15"/>
  <c r="E14" i="15"/>
  <c r="E10" i="15"/>
  <c r="E10" i="14"/>
  <c r="E39" i="18"/>
  <c r="E35" i="18"/>
  <c r="E31" i="18"/>
  <c r="E28" i="18"/>
  <c r="E25" i="18"/>
  <c r="E20" i="18"/>
  <c r="E16" i="18"/>
  <c r="E13" i="18"/>
  <c r="F10" i="18"/>
  <c r="E10" i="18"/>
  <c r="E369" i="19"/>
  <c r="E365" i="19"/>
  <c r="E357" i="19"/>
  <c r="E351" i="19"/>
  <c r="E348" i="19"/>
  <c r="E343" i="19"/>
  <c r="E339" i="19"/>
  <c r="E331" i="19"/>
  <c r="E327" i="19"/>
  <c r="E321" i="19"/>
  <c r="E315" i="19"/>
  <c r="E310" i="19"/>
  <c r="E305" i="19"/>
  <c r="E302" i="19"/>
  <c r="E296" i="19"/>
  <c r="E291" i="19"/>
  <c r="E286" i="19"/>
  <c r="E283" i="19"/>
  <c r="E277" i="19"/>
  <c r="E274" i="19"/>
  <c r="E271" i="19"/>
  <c r="E268" i="19"/>
  <c r="E265" i="19"/>
  <c r="E260" i="19"/>
  <c r="E256" i="19"/>
  <c r="E253" i="19"/>
  <c r="E249" i="19"/>
  <c r="E246" i="19"/>
  <c r="E239" i="19"/>
  <c r="E234" i="19"/>
  <c r="E229" i="19"/>
  <c r="E220" i="19"/>
  <c r="E216" i="19"/>
  <c r="E205" i="19"/>
  <c r="E202" i="19"/>
  <c r="E198" i="19"/>
  <c r="E195" i="19"/>
  <c r="E190" i="19"/>
  <c r="E183" i="19"/>
  <c r="E180" i="19"/>
  <c r="E173" i="19"/>
  <c r="E169" i="19"/>
  <c r="E165" i="19"/>
  <c r="E161" i="19"/>
  <c r="E157" i="19"/>
  <c r="E152" i="19"/>
  <c r="E147" i="19"/>
  <c r="E142" i="19"/>
  <c r="E139" i="19"/>
  <c r="E134" i="19"/>
  <c r="E130" i="19"/>
  <c r="E127"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29" i="15" l="1"/>
  <c r="A46" i="19"/>
  <c r="A188" i="19"/>
  <c r="A193" i="19"/>
  <c r="A263" i="19"/>
  <c r="A281" i="19"/>
  <c r="A300" i="19"/>
  <c r="A308" i="19"/>
  <c r="A325" i="19"/>
  <c r="D10" i="7"/>
  <c r="A26"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1" i="15"/>
  <c r="D22" i="15"/>
  <c r="D25" i="15"/>
  <c r="D26" i="15"/>
  <c r="D15" i="15"/>
  <c r="D13" i="15"/>
  <c r="D11" i="15"/>
  <c r="D13" i="14"/>
  <c r="D12" i="14"/>
  <c r="D328" i="19"/>
  <c r="D330" i="19"/>
  <c r="D332" i="19"/>
  <c r="D333" i="19"/>
  <c r="D334" i="19"/>
  <c r="D337" i="19"/>
  <c r="D338" i="19"/>
  <c r="D340" i="19"/>
  <c r="D341" i="19"/>
  <c r="D342" i="19"/>
  <c r="D345" i="19"/>
  <c r="D346" i="19"/>
  <c r="D349" i="19"/>
  <c r="D350" i="19"/>
  <c r="D352" i="19"/>
  <c r="D355" i="19"/>
  <c r="D356" i="19"/>
  <c r="D358" i="19"/>
  <c r="D360" i="19"/>
  <c r="D361" i="19"/>
  <c r="D362" i="19"/>
  <c r="D366" i="19"/>
  <c r="D367" i="19"/>
  <c r="D370" i="19"/>
  <c r="D371" i="19"/>
  <c r="D372" i="19"/>
  <c r="D313" i="19"/>
  <c r="D314" i="19"/>
  <c r="D317" i="19"/>
  <c r="D318" i="19"/>
  <c r="D319" i="19"/>
  <c r="D322" i="19"/>
  <c r="D324" i="19"/>
  <c r="D303" i="19"/>
  <c r="D306" i="19"/>
  <c r="D307" i="19"/>
  <c r="D284" i="19"/>
  <c r="D285" i="19"/>
  <c r="D288" i="19"/>
  <c r="D289" i="19"/>
  <c r="D290" i="19"/>
  <c r="D292" i="19"/>
  <c r="D294" i="19"/>
  <c r="D295" i="19"/>
  <c r="D298" i="19"/>
  <c r="D299" i="19"/>
  <c r="D266" i="19"/>
  <c r="D275" i="19"/>
  <c r="D276" i="19"/>
  <c r="D278" i="19"/>
  <c r="D279" i="19"/>
  <c r="D196" i="19"/>
  <c r="D199" i="19"/>
  <c r="D200" i="19"/>
  <c r="D219" i="19"/>
  <c r="D222" i="19"/>
  <c r="D224" i="19"/>
  <c r="D230" i="19"/>
  <c r="D233" i="19"/>
  <c r="D235" i="19"/>
  <c r="D237" i="19"/>
  <c r="D238" i="19"/>
  <c r="D242" i="19"/>
  <c r="D243" i="19"/>
  <c r="D245" i="19"/>
  <c r="D248" i="19"/>
  <c r="D251" i="19"/>
  <c r="D252" i="19"/>
  <c r="D254" i="19"/>
  <c r="D255" i="19"/>
  <c r="D257" i="19"/>
  <c r="D259" i="19"/>
  <c r="D192"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28" i="19"/>
  <c r="D129" i="19"/>
  <c r="D131" i="19"/>
  <c r="D133" i="19"/>
  <c r="D136" i="19"/>
  <c r="D140" i="19"/>
  <c r="D143" i="19"/>
  <c r="D144" i="19"/>
  <c r="D146" i="19"/>
  <c r="D148" i="19"/>
  <c r="D150" i="19"/>
  <c r="D151" i="19"/>
  <c r="D154" i="19"/>
  <c r="D156" i="19"/>
  <c r="D158" i="19"/>
  <c r="D159" i="19"/>
  <c r="D163" i="19"/>
  <c r="D164" i="19"/>
  <c r="D167" i="19"/>
  <c r="D168" i="19"/>
  <c r="D170" i="19"/>
  <c r="D172" i="19"/>
  <c r="D174" i="19"/>
  <c r="D176" i="19"/>
  <c r="D177" i="19"/>
  <c r="D178" i="19"/>
  <c r="D181" i="19"/>
  <c r="D182" i="19"/>
  <c r="D185" i="19"/>
  <c r="D187" i="19"/>
  <c r="D11" i="19"/>
  <c r="D12" i="19"/>
  <c r="D13" i="19"/>
  <c r="D17" i="19"/>
  <c r="D18" i="19"/>
  <c r="D20" i="19"/>
  <c r="D22" i="19"/>
  <c r="D24" i="19"/>
  <c r="D28" i="19"/>
  <c r="D29" i="19"/>
  <c r="D31" i="19"/>
  <c r="D32" i="19"/>
  <c r="D34" i="19"/>
  <c r="D39" i="19"/>
  <c r="D41" i="19"/>
  <c r="D43" i="19"/>
  <c r="D44" i="19"/>
  <c r="D30" i="7"/>
  <c r="D41" i="18"/>
  <c r="D40" i="18"/>
  <c r="D37" i="18"/>
  <c r="D36" i="18"/>
  <c r="D33" i="18"/>
  <c r="D30" i="18"/>
  <c r="D29" i="18"/>
  <c r="D27" i="18"/>
  <c r="D26" i="18"/>
  <c r="D22" i="18"/>
  <c r="D21" i="18"/>
  <c r="D19" i="18"/>
  <c r="D17" i="18"/>
  <c r="D15" i="18"/>
  <c r="D14" i="18"/>
  <c r="D12" i="18"/>
  <c r="D15" i="17"/>
  <c r="D260" i="19"/>
  <c r="D296" i="19"/>
  <c r="D277" i="19"/>
  <c r="D183" i="19"/>
  <c r="D179" i="19"/>
  <c r="D173" i="19"/>
  <c r="D258" i="19"/>
  <c r="D256" i="19"/>
  <c r="D162" i="19"/>
  <c r="D160" i="19"/>
  <c r="D253" i="19"/>
  <c r="D161" i="19"/>
  <c r="D157" i="19"/>
  <c r="D353" i="19"/>
  <c r="D357" i="19"/>
  <c r="D152" i="19"/>
  <c r="D250" i="19"/>
  <c r="D142" i="19"/>
  <c r="D139" i="19"/>
  <c r="D247" i="19"/>
  <c r="D249" i="19"/>
  <c r="D127" i="19"/>
  <c r="D348" i="19"/>
  <c r="D246" i="19"/>
  <c r="D241" i="19"/>
  <c r="D190" i="19"/>
  <c r="D30" i="19"/>
  <c r="D225" i="19"/>
  <c r="D343" i="19"/>
  <c r="D274" i="19"/>
  <c r="D108" i="19"/>
  <c r="D102" i="19"/>
  <c r="D99" i="19"/>
  <c r="D95" i="19"/>
  <c r="D220" i="19"/>
  <c r="D19" i="19"/>
  <c r="D216" i="19"/>
  <c r="D74" i="19"/>
  <c r="D202" i="19"/>
  <c r="D69" i="19"/>
  <c r="D312" i="19"/>
  <c r="D293" i="19"/>
  <c r="D287" i="19"/>
  <c r="D83" i="19"/>
  <c r="D198" i="19"/>
  <c r="D269" i="19"/>
  <c r="D76" i="19"/>
  <c r="D71" i="19"/>
  <c r="D66" i="19"/>
  <c r="D321" i="19"/>
  <c r="D310" i="19"/>
  <c r="D63" i="19"/>
  <c r="D59" i="19"/>
  <c r="D48" i="19"/>
  <c r="D291" i="19"/>
  <c r="D10" i="19"/>
  <c r="D231" i="19"/>
  <c r="D26" i="19"/>
  <c r="D271" i="19"/>
  <c r="D302" i="19"/>
  <c r="D268" i="19"/>
  <c r="D262" i="19" l="1"/>
  <c r="D88" i="19"/>
  <c r="D240" i="19"/>
  <c r="D204" i="19"/>
  <c r="D283" i="19"/>
  <c r="D339" i="19"/>
  <c r="D23" i="19"/>
  <c r="D138" i="19"/>
  <c r="D64" i="19"/>
  <c r="D359" i="19"/>
  <c r="D15" i="19"/>
  <c r="D175" i="19"/>
  <c r="D67" i="19"/>
  <c r="D56" i="19"/>
  <c r="D228" i="19"/>
  <c r="D80" i="19"/>
  <c r="D304" i="19"/>
  <c r="D86" i="19"/>
  <c r="D32" i="18"/>
  <c r="D320" i="19"/>
  <c r="D205" i="19"/>
  <c r="D78" i="19"/>
  <c r="D42" i="19"/>
  <c r="D20" i="15"/>
  <c r="D227" i="19"/>
  <c r="D49" i="19"/>
  <c r="D25" i="19"/>
  <c r="D329" i="19"/>
  <c r="D229" i="19"/>
  <c r="D33" i="16"/>
  <c r="D100" i="19"/>
  <c r="D134" i="19"/>
  <c r="D48" i="16"/>
  <c r="D147" i="19"/>
  <c r="D135" i="19"/>
  <c r="D169" i="19"/>
  <c r="D265" i="19"/>
  <c r="D315" i="19"/>
  <c r="D195" i="19"/>
  <c r="D91" i="19"/>
  <c r="D234" i="19"/>
  <c r="D33" i="19"/>
  <c r="D369" i="19"/>
  <c r="D149" i="19"/>
  <c r="D87" i="19"/>
  <c r="D68" i="19"/>
  <c r="D280" i="19"/>
  <c r="D368" i="19"/>
  <c r="D286" i="19"/>
  <c r="D327" i="19"/>
  <c r="D130" i="19"/>
  <c r="D351" i="19"/>
  <c r="D38" i="18"/>
  <c r="D21" i="19"/>
  <c r="D171" i="19"/>
  <c r="D132" i="19"/>
  <c r="D232" i="19"/>
  <c r="D217" i="19"/>
  <c r="D267" i="19"/>
  <c r="D347" i="19"/>
  <c r="D335" i="19"/>
  <c r="D28" i="15"/>
  <c r="D56" i="16"/>
  <c r="D40" i="16"/>
  <c r="D28" i="16"/>
  <c r="D11" i="16"/>
  <c r="D11" i="7"/>
  <c r="D16" i="19"/>
  <c r="D29" i="7"/>
  <c r="D14" i="19"/>
  <c r="D141" i="19"/>
  <c r="D98" i="19"/>
  <c r="D96" i="19"/>
  <c r="D92" i="19"/>
  <c r="D60" i="19"/>
  <c r="D203" i="19"/>
  <c r="D272" i="19"/>
  <c r="D363" i="19"/>
  <c r="D11" i="14"/>
  <c r="D16" i="15"/>
  <c r="D305" i="19"/>
  <c r="D106" i="19"/>
  <c r="D365" i="19"/>
  <c r="D11" i="18"/>
  <c r="D24" i="18"/>
  <c r="D165" i="19"/>
  <c r="D82" i="19"/>
  <c r="D244" i="19"/>
  <c r="D226" i="19"/>
  <c r="D207" i="19"/>
  <c r="D201" i="19"/>
  <c r="D373" i="19"/>
  <c r="D354" i="19"/>
  <c r="D344" i="19"/>
  <c r="D336" i="19"/>
  <c r="D24" i="15"/>
  <c r="D62" i="16"/>
  <c r="D36" i="16"/>
  <c r="D29" i="16"/>
  <c r="D27" i="16"/>
  <c r="D24" i="16"/>
  <c r="D14" i="16"/>
  <c r="D12" i="16"/>
  <c r="D55" i="19"/>
  <c r="D180" i="19"/>
  <c r="D18" i="18"/>
  <c r="D23" i="18"/>
  <c r="D34" i="18"/>
  <c r="D191" i="19"/>
  <c r="D14" i="14"/>
  <c r="D12" i="15"/>
  <c r="D331" i="19"/>
  <c r="D45" i="19"/>
  <c r="D40" i="19"/>
  <c r="D27" i="19"/>
  <c r="D186" i="19"/>
  <c r="D184" i="19"/>
  <c r="D166" i="19"/>
  <c r="D155" i="19"/>
  <c r="D153" i="19"/>
  <c r="D145" i="19"/>
  <c r="D137" i="19"/>
  <c r="D123" i="19"/>
  <c r="D118" i="19"/>
  <c r="D94" i="19"/>
  <c r="D52" i="19"/>
  <c r="D261" i="19"/>
  <c r="D236" i="19"/>
  <c r="D223" i="19"/>
  <c r="D221" i="19"/>
  <c r="D218" i="19"/>
  <c r="D206" i="19"/>
  <c r="D197" i="19"/>
  <c r="D273" i="19"/>
  <c r="D270" i="19"/>
  <c r="D297" i="19"/>
  <c r="D323" i="19"/>
  <c r="D316" i="19"/>
  <c r="D311" i="19"/>
  <c r="D364" i="19"/>
  <c r="D50" i="16"/>
  <c r="D42" i="16"/>
  <c r="D17" i="17"/>
  <c r="D11" i="17"/>
  <c r="H394" i="25" l="1"/>
  <c r="H354" i="19" s="1"/>
  <c r="H30" i="25"/>
  <c r="H303" i="19" s="1"/>
  <c r="L275" i="25"/>
  <c r="L12" i="15" s="1"/>
  <c r="H25" i="25"/>
  <c r="H267" i="19" s="1"/>
  <c r="B40" i="25"/>
  <c r="A22" i="18" s="1"/>
  <c r="M248" i="25"/>
  <c r="N229" i="19" s="1"/>
  <c r="L66" i="25"/>
  <c r="L283" i="19" s="1"/>
  <c r="K14" i="25"/>
  <c r="K11" i="17" s="1"/>
  <c r="L6" i="25"/>
  <c r="L13" i="18" s="1"/>
  <c r="I157" i="25"/>
  <c r="I328" i="19" s="1"/>
  <c r="B353" i="25"/>
  <c r="A41" i="19" s="1"/>
  <c r="I345" i="25"/>
  <c r="I349" i="19" s="1"/>
  <c r="J336" i="25"/>
  <c r="J47" i="16" s="1"/>
  <c r="I183" i="25"/>
  <c r="I31" i="16" s="1"/>
  <c r="J452" i="25"/>
  <c r="J178" i="19" s="1"/>
  <c r="H172" i="25"/>
  <c r="H20" i="16" s="1"/>
  <c r="H211" i="25"/>
  <c r="H211" i="19" s="1"/>
  <c r="K273" i="25"/>
  <c r="K10" i="15" s="1"/>
  <c r="H372" i="25"/>
  <c r="H22" i="7" s="1"/>
  <c r="J323" i="25"/>
  <c r="J17" i="7" s="1"/>
  <c r="K147" i="25"/>
  <c r="K88" i="19" s="1"/>
  <c r="K384" i="25"/>
  <c r="K150" i="19" s="1"/>
  <c r="K474" i="25"/>
  <c r="K261" i="19" s="1"/>
  <c r="M157" i="25"/>
  <c r="N328" i="19" s="1"/>
  <c r="B428" i="25"/>
  <c r="A168" i="19" s="1"/>
  <c r="J87" i="25"/>
  <c r="J56" i="19" s="1"/>
  <c r="J185" i="25"/>
  <c r="J33" i="16" s="1"/>
  <c r="B248" i="25"/>
  <c r="A229" i="19" s="1"/>
  <c r="K220" i="25"/>
  <c r="K19" i="19" s="1"/>
  <c r="B65" i="25"/>
  <c r="A15" i="19" s="1"/>
  <c r="M421" i="25"/>
  <c r="N164" i="19" s="1"/>
  <c r="B125" i="25"/>
  <c r="A73" i="19" s="1"/>
  <c r="H36" i="25"/>
  <c r="H272" i="19" s="1"/>
  <c r="H285" i="25"/>
  <c r="H343" i="19" s="1"/>
  <c r="M328" i="25"/>
  <c r="N192" i="19" s="1"/>
  <c r="M216" i="25"/>
  <c r="N216" i="19" s="1"/>
  <c r="B141" i="25"/>
  <c r="A85" i="19" s="1"/>
  <c r="I243" i="25"/>
  <c r="I228" i="19" s="1"/>
  <c r="M25" i="25"/>
  <c r="N267" i="19" s="1"/>
  <c r="K369" i="25"/>
  <c r="K141" i="19" s="1"/>
  <c r="I366" i="25"/>
  <c r="I138" i="19" s="1"/>
  <c r="H432" i="25"/>
  <c r="H58" i="16" s="1"/>
  <c r="B283" i="25"/>
  <c r="A275" i="19" s="1"/>
  <c r="J243" i="25"/>
  <c r="J228" i="19" s="1"/>
  <c r="H464" i="25"/>
  <c r="H62" i="16" s="1"/>
  <c r="K261" i="25"/>
  <c r="K101" i="19" s="1"/>
  <c r="M29" i="25"/>
  <c r="N302" i="19" s="1"/>
  <c r="I106" i="25"/>
  <c r="I319" i="19" s="1"/>
  <c r="I186" i="25"/>
  <c r="I34" i="16" s="1"/>
  <c r="L349" i="25"/>
  <c r="L129" i="19" s="1"/>
  <c r="M487" i="25"/>
  <c r="N26" i="15" s="1"/>
  <c r="H40" i="25"/>
  <c r="H22" i="18" s="1"/>
  <c r="K333" i="25"/>
  <c r="K247" i="19" s="1"/>
  <c r="K63" i="25"/>
  <c r="K13" i="19" s="1"/>
  <c r="I16" i="25"/>
  <c r="I13" i="17" s="1"/>
  <c r="H156" i="25"/>
  <c r="H327" i="19" s="1"/>
  <c r="M109" i="25"/>
  <c r="N322" i="19" s="1"/>
  <c r="K418" i="25"/>
  <c r="K161" i="19" s="1"/>
  <c r="M462" i="25"/>
  <c r="N60" i="16" s="1"/>
  <c r="J374" i="25"/>
  <c r="J24" i="7" s="1"/>
  <c r="L244" i="25"/>
  <c r="L95" i="19" s="1"/>
  <c r="K310" i="25"/>
  <c r="K126" i="19" s="1"/>
  <c r="J32" i="25"/>
  <c r="J305" i="19" s="1"/>
  <c r="L392" i="25"/>
  <c r="L352" i="19" s="1"/>
  <c r="J272" i="25"/>
  <c r="J112" i="19" s="1"/>
  <c r="M410" i="25"/>
  <c r="N370" i="19" s="1"/>
  <c r="J256" i="25"/>
  <c r="J236" i="19" s="1"/>
  <c r="J487" i="25"/>
  <c r="J26" i="15" s="1"/>
  <c r="M383" i="25"/>
  <c r="N149" i="19" s="1"/>
  <c r="H83" i="25"/>
  <c r="H52" i="19" s="1"/>
  <c r="M12" i="25"/>
  <c r="N19" i="18" s="1"/>
  <c r="K288" i="25"/>
  <c r="K346" i="19" s="1"/>
  <c r="B453" i="25"/>
  <c r="A179" i="19" s="1"/>
  <c r="J288" i="25"/>
  <c r="J346" i="19" s="1"/>
  <c r="J329" i="25"/>
  <c r="J9" i="7" s="1"/>
  <c r="B91" i="25"/>
  <c r="A60" i="19" s="1"/>
  <c r="M289" i="25"/>
  <c r="N347" i="19" s="1"/>
  <c r="K420" i="25"/>
  <c r="K163" i="19" s="1"/>
  <c r="M246" i="25"/>
  <c r="N97" i="19" s="1"/>
  <c r="L465" i="25"/>
  <c r="L277" i="19" s="1"/>
  <c r="H4" i="25"/>
  <c r="H11" i="18" s="1"/>
  <c r="M425" i="25"/>
  <c r="N165" i="19" s="1"/>
  <c r="I185" i="25"/>
  <c r="I33" i="16" s="1"/>
  <c r="B398" i="25"/>
  <c r="A358" i="19" s="1"/>
  <c r="B171" i="25"/>
  <c r="A19" i="16" s="1"/>
  <c r="M268" i="25"/>
  <c r="N108" i="19" s="1"/>
  <c r="L367" i="25"/>
  <c r="L139" i="19" s="1"/>
  <c r="H378" i="25"/>
  <c r="H144" i="19" s="1"/>
  <c r="J361" i="25"/>
  <c r="J252" i="19" s="1"/>
  <c r="H210" i="25"/>
  <c r="H210" i="19" s="1"/>
  <c r="L360" i="25"/>
  <c r="L251" i="19" s="1"/>
  <c r="J16" i="25"/>
  <c r="J13" i="17" s="1"/>
  <c r="L446" i="25"/>
  <c r="L172" i="19" s="1"/>
  <c r="H217" i="25"/>
  <c r="H217" i="19" s="1"/>
  <c r="M32" i="25"/>
  <c r="N305" i="19" s="1"/>
  <c r="L130" i="25"/>
  <c r="L78" i="19" s="1"/>
  <c r="H411" i="25"/>
  <c r="H371" i="19" s="1"/>
  <c r="K339" i="25"/>
  <c r="K50" i="16" s="1"/>
  <c r="I301" i="25"/>
  <c r="I124" i="19" s="1"/>
  <c r="K205" i="25"/>
  <c r="K205" i="19" s="1"/>
  <c r="M394" i="25"/>
  <c r="N354" i="19" s="1"/>
  <c r="L448" i="25"/>
  <c r="L174" i="19" s="1"/>
  <c r="L424" i="25"/>
  <c r="L255" i="19" s="1"/>
  <c r="H477" i="25"/>
  <c r="H43" i="19" s="1"/>
  <c r="L196" i="25"/>
  <c r="L340" i="19" s="1"/>
  <c r="B189" i="25"/>
  <c r="A37" i="16" s="1"/>
  <c r="J193" i="25"/>
  <c r="J41" i="16" s="1"/>
  <c r="B445" i="25"/>
  <c r="A171" i="19" s="1"/>
  <c r="H383" i="25"/>
  <c r="H149" i="19" s="1"/>
  <c r="B21" i="25"/>
  <c r="I359" i="25"/>
  <c r="I250" i="19" s="1"/>
  <c r="H200" i="25"/>
  <c r="H44" i="16" s="1"/>
  <c r="M20" i="25"/>
  <c r="N17" i="17" s="1"/>
  <c r="I268" i="25"/>
  <c r="I108" i="19" s="1"/>
  <c r="L288" i="25"/>
  <c r="L346" i="19" s="1"/>
  <c r="M351" i="25"/>
  <c r="N39" i="19" s="1"/>
  <c r="H456" i="25"/>
  <c r="H182" i="19" s="1"/>
  <c r="I450" i="25"/>
  <c r="I176" i="19" s="1"/>
  <c r="L336" i="25"/>
  <c r="L47" i="16" s="1"/>
  <c r="I270" i="25"/>
  <c r="I110" i="19" s="1"/>
  <c r="M398" i="25"/>
  <c r="N358" i="19" s="1"/>
  <c r="I446" i="25"/>
  <c r="I172" i="19" s="1"/>
  <c r="M244" i="25"/>
  <c r="N95" i="19" s="1"/>
  <c r="J161" i="25"/>
  <c r="J332" i="19" s="1"/>
  <c r="J247" i="25"/>
  <c r="J98" i="19" s="1"/>
  <c r="M171" i="25"/>
  <c r="N19" i="16" s="1"/>
  <c r="M222" i="25"/>
  <c r="N21" i="19" s="1"/>
  <c r="K430" i="25"/>
  <c r="K56" i="16" s="1"/>
  <c r="L452" i="25"/>
  <c r="L178" i="19" s="1"/>
  <c r="B219" i="25"/>
  <c r="A219" i="19" s="1"/>
  <c r="M221" i="25"/>
  <c r="N20" i="19" s="1"/>
  <c r="H358" i="25"/>
  <c r="H249" i="19" s="1"/>
  <c r="H134" i="25"/>
  <c r="H82" i="19" s="1"/>
  <c r="L229" i="25"/>
  <c r="L28" i="19" s="1"/>
  <c r="I280" i="25"/>
  <c r="I17" i="15" s="1"/>
  <c r="J358" i="25"/>
  <c r="J249" i="19" s="1"/>
  <c r="B36" i="25"/>
  <c r="A272" i="19" s="1"/>
  <c r="J466" i="25"/>
  <c r="J278" i="19" s="1"/>
  <c r="L136" i="25"/>
  <c r="L199" i="19" s="1"/>
  <c r="J97" i="25"/>
  <c r="J310" i="19" s="1"/>
  <c r="H336" i="25"/>
  <c r="H47" i="16" s="1"/>
  <c r="J152" i="25"/>
  <c r="J12" i="16" s="1"/>
  <c r="K274" i="25"/>
  <c r="K11" i="15" s="1"/>
  <c r="B326" i="25"/>
  <c r="A190" i="19" s="1"/>
  <c r="I378" i="25"/>
  <c r="I144" i="19" s="1"/>
  <c r="H183" i="25"/>
  <c r="H31" i="16" s="1"/>
  <c r="M327" i="25"/>
  <c r="N191" i="19" s="1"/>
  <c r="I318" i="25"/>
  <c r="I32" i="19" s="1"/>
  <c r="K170" i="25"/>
  <c r="K18" i="16" s="1"/>
  <c r="L356" i="25"/>
  <c r="L132" i="19" s="1"/>
  <c r="L199" i="25"/>
  <c r="L43" i="16" s="1"/>
  <c r="J465" i="25"/>
  <c r="J277" i="19" s="1"/>
  <c r="K236" i="25"/>
  <c r="K221" i="19" s="1"/>
  <c r="L82" i="25"/>
  <c r="L51" i="19" s="1"/>
  <c r="I238" i="25"/>
  <c r="I223" i="19" s="1"/>
  <c r="H178" i="25"/>
  <c r="H26" i="16" s="1"/>
  <c r="L135" i="25"/>
  <c r="L198" i="19" s="1"/>
  <c r="J148" i="25"/>
  <c r="J89" i="19" s="1"/>
  <c r="L41" i="25"/>
  <c r="L23" i="18" s="1"/>
  <c r="I269" i="25"/>
  <c r="I109" i="19" s="1"/>
  <c r="M141" i="25"/>
  <c r="N85" i="19" s="1"/>
  <c r="J407" i="25"/>
  <c r="J367" i="19" s="1"/>
  <c r="L160" i="25"/>
  <c r="L331" i="19" s="1"/>
  <c r="L22" i="25"/>
  <c r="L18" i="17" s="1"/>
  <c r="I231" i="25"/>
  <c r="I91" i="19" s="1"/>
  <c r="J442" i="25"/>
  <c r="I337" i="25"/>
  <c r="I48" i="16" s="1"/>
  <c r="H399" i="25"/>
  <c r="H359" i="19" s="1"/>
  <c r="B467" i="25"/>
  <c r="A279" i="19" s="1"/>
  <c r="K278" i="25"/>
  <c r="K15" i="15" s="1"/>
  <c r="L438" i="25"/>
  <c r="H168" i="25"/>
  <c r="H16" i="16" s="1"/>
  <c r="I70" i="25"/>
  <c r="I287" i="19" s="1"/>
  <c r="B365" i="25"/>
  <c r="A137" i="19" s="1"/>
  <c r="K301" i="25"/>
  <c r="K124" i="19" s="1"/>
  <c r="M364" i="25"/>
  <c r="N136" i="19" s="1"/>
  <c r="B37" i="25"/>
  <c r="A273" i="19" s="1"/>
  <c r="M188" i="25"/>
  <c r="N36" i="16" s="1"/>
  <c r="K464" i="25"/>
  <c r="K62" i="16" s="1"/>
  <c r="B135" i="25"/>
  <c r="A198" i="19" s="1"/>
  <c r="L478" i="25"/>
  <c r="L44" i="19" s="1"/>
  <c r="B155" i="25"/>
  <c r="A15" i="16" s="1"/>
  <c r="J221" i="25"/>
  <c r="J20" i="19" s="1"/>
  <c r="L292" i="25"/>
  <c r="L115" i="19" s="1"/>
  <c r="I180" i="25"/>
  <c r="I28" i="16" s="1"/>
  <c r="J60" i="25"/>
  <c r="J10" i="19" s="1"/>
  <c r="J303" i="25"/>
  <c r="J240" i="19" s="1"/>
  <c r="B489" i="25"/>
  <c r="A28" i="15" s="1"/>
  <c r="L138" i="25"/>
  <c r="L201" i="19" s="1"/>
  <c r="J83" i="25"/>
  <c r="J52" i="19" s="1"/>
  <c r="M322" i="25"/>
  <c r="N16" i="7" s="1"/>
  <c r="K424" i="25"/>
  <c r="K255" i="19" s="1"/>
  <c r="L18" i="25"/>
  <c r="L15" i="17" s="1"/>
  <c r="K153" i="25"/>
  <c r="K13" i="16" s="1"/>
  <c r="K184" i="25"/>
  <c r="K32" i="16" s="1"/>
  <c r="I118" i="25"/>
  <c r="I69" i="19" s="1"/>
  <c r="H59" i="25"/>
  <c r="H41" i="18" s="1"/>
  <c r="M255" i="25"/>
  <c r="N235" i="19" s="1"/>
  <c r="J183" i="25"/>
  <c r="J31" i="16" s="1"/>
  <c r="L366" i="25"/>
  <c r="L138" i="19" s="1"/>
  <c r="L11" i="25"/>
  <c r="L18" i="18" s="1"/>
  <c r="L382" i="25"/>
  <c r="L148" i="19" s="1"/>
  <c r="H67" i="25"/>
  <c r="H284" i="19" s="1"/>
  <c r="K49" i="25"/>
  <c r="K31" i="18" s="1"/>
  <c r="B458" i="25"/>
  <c r="A184" i="19" s="1"/>
  <c r="I239" i="25"/>
  <c r="I224" i="19" s="1"/>
  <c r="I31" i="25"/>
  <c r="I304" i="19" s="1"/>
  <c r="H215" i="25"/>
  <c r="H215" i="19" s="1"/>
  <c r="J80" i="25"/>
  <c r="J49" i="19" s="1"/>
  <c r="H416" i="25"/>
  <c r="H159" i="19" s="1"/>
  <c r="M105" i="25"/>
  <c r="N318" i="19" s="1"/>
  <c r="I275" i="25"/>
  <c r="I12" i="15" s="1"/>
  <c r="K322" i="25"/>
  <c r="K16" i="7" s="1"/>
  <c r="K457" i="25"/>
  <c r="K183" i="19" s="1"/>
  <c r="B138" i="25"/>
  <c r="A201" i="19" s="1"/>
  <c r="L345" i="25"/>
  <c r="L349" i="19" s="1"/>
  <c r="J446" i="25"/>
  <c r="J172" i="19" s="1"/>
  <c r="K432" i="25"/>
  <c r="K58" i="16" s="1"/>
  <c r="L44" i="25"/>
  <c r="L26" i="18" s="1"/>
  <c r="H452" i="25"/>
  <c r="H178" i="19" s="1"/>
  <c r="K215" i="25"/>
  <c r="K215" i="19" s="1"/>
  <c r="I134" i="25"/>
  <c r="I82" i="19" s="1"/>
  <c r="J317" i="25"/>
  <c r="J31" i="19" s="1"/>
  <c r="J240" i="25"/>
  <c r="J225" i="19" s="1"/>
  <c r="B14" i="25"/>
  <c r="A11" i="17" s="1"/>
  <c r="J287" i="25"/>
  <c r="J345" i="19" s="1"/>
  <c r="J369" i="25"/>
  <c r="J141" i="19" s="1"/>
  <c r="L271" i="25"/>
  <c r="L111" i="19" s="1"/>
  <c r="B79" i="25"/>
  <c r="A48" i="19" s="1"/>
  <c r="H99" i="25"/>
  <c r="H312" i="19" s="1"/>
  <c r="M233" i="25"/>
  <c r="N93" i="19" s="1"/>
  <c r="M451" i="25"/>
  <c r="N177" i="19" s="1"/>
  <c r="K166" i="25"/>
  <c r="K337" i="19" s="1"/>
  <c r="J176" i="25"/>
  <c r="J24" i="16" s="1"/>
  <c r="L121" i="25"/>
  <c r="L196" i="19" s="1"/>
  <c r="K74" i="25"/>
  <c r="K291" i="19" s="1"/>
  <c r="M99" i="25"/>
  <c r="N312" i="19" s="1"/>
  <c r="I294" i="25"/>
  <c r="I117" i="19" s="1"/>
  <c r="B95" i="25"/>
  <c r="A64" i="19" s="1"/>
  <c r="M33" i="25"/>
  <c r="N306" i="19" s="1"/>
  <c r="H308" i="25"/>
  <c r="H245" i="19" s="1"/>
  <c r="M300" i="25"/>
  <c r="N123" i="19" s="1"/>
  <c r="J396" i="25"/>
  <c r="J356" i="19" s="1"/>
  <c r="I448" i="25"/>
  <c r="I174" i="19" s="1"/>
  <c r="B77" i="25"/>
  <c r="A294" i="19" s="1"/>
  <c r="H361" i="25"/>
  <c r="H252" i="19" s="1"/>
  <c r="M210" i="25"/>
  <c r="N210" i="19" s="1"/>
  <c r="B461" i="25"/>
  <c r="A187" i="19" s="1"/>
  <c r="K304" i="25"/>
  <c r="K241" i="19" s="1"/>
  <c r="L20" i="25"/>
  <c r="L17" i="17" s="1"/>
  <c r="J3" i="25"/>
  <c r="J10" i="18" s="1"/>
  <c r="K360" i="25"/>
  <c r="K251" i="19" s="1"/>
  <c r="B400" i="25"/>
  <c r="A360" i="19" s="1"/>
  <c r="B19" i="25"/>
  <c r="A16" i="17" s="1"/>
  <c r="J463" i="25"/>
  <c r="J61" i="16" s="1"/>
  <c r="L378" i="25"/>
  <c r="L144" i="19" s="1"/>
  <c r="K57" i="25"/>
  <c r="K39" i="18" s="1"/>
  <c r="I167" i="25"/>
  <c r="I338" i="19" s="1"/>
  <c r="I284" i="25"/>
  <c r="I276" i="19" s="1"/>
  <c r="I7" i="25"/>
  <c r="I14" i="18" s="1"/>
  <c r="H375" i="25"/>
  <c r="H25" i="7" s="1"/>
  <c r="B11" i="25"/>
  <c r="A18" i="18" s="1"/>
  <c r="J440" i="25"/>
  <c r="L477" i="25"/>
  <c r="L43" i="19" s="1"/>
  <c r="K347" i="25"/>
  <c r="K127" i="19" s="1"/>
  <c r="H184" i="25"/>
  <c r="H32" i="16" s="1"/>
  <c r="I438" i="25"/>
  <c r="K417" i="25"/>
  <c r="K160" i="19" s="1"/>
  <c r="J332" i="25"/>
  <c r="J246" i="19" s="1"/>
  <c r="L325" i="25"/>
  <c r="L19" i="7" s="1"/>
  <c r="L49" i="25"/>
  <c r="L31" i="18" s="1"/>
  <c r="H202" i="25"/>
  <c r="H202" i="19" s="1"/>
  <c r="K372" i="25"/>
  <c r="K22" i="7" s="1"/>
  <c r="L430" i="25"/>
  <c r="L56" i="16" s="1"/>
  <c r="J157" i="25"/>
  <c r="J328" i="19" s="1"/>
  <c r="M39" i="25"/>
  <c r="N21" i="18" s="1"/>
  <c r="B139" i="25"/>
  <c r="A83" i="19" s="1"/>
  <c r="K340" i="25"/>
  <c r="K51" i="16" s="1"/>
  <c r="L177" i="25"/>
  <c r="L25" i="16" s="1"/>
  <c r="K172" i="25"/>
  <c r="K20" i="16" s="1"/>
  <c r="I401" i="25"/>
  <c r="I361" i="19" s="1"/>
  <c r="I218" i="25"/>
  <c r="I218" i="19" s="1"/>
  <c r="B111" i="25"/>
  <c r="A324" i="19" s="1"/>
  <c r="I233" i="25"/>
  <c r="I93" i="19" s="1"/>
  <c r="B358" i="25"/>
  <c r="A249" i="19" s="1"/>
  <c r="B477" i="25"/>
  <c r="A43" i="19" s="1"/>
  <c r="K179" i="25"/>
  <c r="K27" i="16" s="1"/>
  <c r="I110" i="25"/>
  <c r="I323" i="19" s="1"/>
  <c r="M128" i="25"/>
  <c r="N76" i="19" s="1"/>
  <c r="H148" i="25"/>
  <c r="H89" i="19" s="1"/>
  <c r="B269" i="25"/>
  <c r="A109" i="19" s="1"/>
  <c r="B466" i="25"/>
  <c r="A278" i="19" s="1"/>
  <c r="I68" i="25"/>
  <c r="I285" i="19" s="1"/>
  <c r="K168" i="25"/>
  <c r="K16" i="16" s="1"/>
  <c r="M397" i="25"/>
  <c r="N357" i="19" s="1"/>
  <c r="I30" i="25"/>
  <c r="I303" i="19" s="1"/>
  <c r="M440" i="25"/>
  <c r="H433" i="25"/>
  <c r="H59" i="16" s="1"/>
  <c r="I324" i="25"/>
  <c r="I18" i="7" s="1"/>
  <c r="J28" i="25"/>
  <c r="J270" i="19" s="1"/>
  <c r="M173" i="25"/>
  <c r="N21" i="16" s="1"/>
  <c r="L29" i="25"/>
  <c r="L302" i="19" s="1"/>
  <c r="K311" i="25"/>
  <c r="K10" i="14" s="1"/>
  <c r="J455" i="25"/>
  <c r="J181" i="19" s="1"/>
  <c r="L65" i="25"/>
  <c r="L15" i="19" s="1"/>
  <c r="L105" i="25"/>
  <c r="L318" i="19" s="1"/>
  <c r="K68" i="25"/>
  <c r="K285" i="19" s="1"/>
  <c r="I228" i="25"/>
  <c r="I27" i="19" s="1"/>
  <c r="J402" i="25"/>
  <c r="J362" i="19" s="1"/>
  <c r="B339" i="25"/>
  <c r="A50" i="16" s="1"/>
  <c r="J136" i="25"/>
  <c r="J199" i="19" s="1"/>
  <c r="M481" i="25"/>
  <c r="N20" i="15" s="1"/>
  <c r="H153" i="25"/>
  <c r="H13" i="16" s="1"/>
  <c r="I145" i="25"/>
  <c r="I86" i="19" s="1"/>
  <c r="M377" i="25"/>
  <c r="N143" i="19" s="1"/>
  <c r="K383" i="25"/>
  <c r="K149" i="19" s="1"/>
  <c r="I69" i="25"/>
  <c r="I286" i="19" s="1"/>
  <c r="M313" i="25"/>
  <c r="N12" i="14" s="1"/>
  <c r="J27" i="25"/>
  <c r="J269" i="19" s="1"/>
  <c r="H334" i="25"/>
  <c r="H248" i="19" s="1"/>
  <c r="L31" i="25"/>
  <c r="L304" i="19" s="1"/>
  <c r="B232" i="25"/>
  <c r="A92" i="19" s="1"/>
  <c r="H284" i="25"/>
  <c r="H276" i="19" s="1"/>
  <c r="J54" i="25"/>
  <c r="J36" i="18" s="1"/>
  <c r="L207" i="25"/>
  <c r="L207" i="19" s="1"/>
  <c r="K29" i="25"/>
  <c r="K302" i="19" s="1"/>
  <c r="H351" i="25"/>
  <c r="H39" i="19" s="1"/>
  <c r="M98" i="25"/>
  <c r="N311" i="19" s="1"/>
  <c r="J76" i="25"/>
  <c r="J293" i="19" s="1"/>
  <c r="K214" i="25"/>
  <c r="K214" i="19" s="1"/>
  <c r="M356" i="25"/>
  <c r="N132" i="19" s="1"/>
  <c r="K61" i="25"/>
  <c r="K11" i="19" s="1"/>
  <c r="K83" i="25"/>
  <c r="K52" i="19" s="1"/>
  <c r="M124" i="25"/>
  <c r="N72" i="19" s="1"/>
  <c r="I434" i="25"/>
  <c r="I256" i="19" s="1"/>
  <c r="B46" i="25"/>
  <c r="A28" i="18" s="1"/>
  <c r="J210" i="25"/>
  <c r="J210" i="19" s="1"/>
  <c r="H443" i="25"/>
  <c r="H169" i="19" s="1"/>
  <c r="K467" i="25"/>
  <c r="K279" i="19" s="1"/>
  <c r="L458" i="25"/>
  <c r="L184" i="19" s="1"/>
  <c r="I279" i="25"/>
  <c r="I16" i="15" s="1"/>
  <c r="K11" i="25"/>
  <c r="K18" i="18" s="1"/>
  <c r="L13" i="25"/>
  <c r="L10" i="17" s="1"/>
  <c r="J15" i="25"/>
  <c r="J12" i="17" s="1"/>
  <c r="K55" i="25"/>
  <c r="K37" i="18" s="1"/>
  <c r="L260" i="25"/>
  <c r="L100" i="19" s="1"/>
  <c r="B89" i="25"/>
  <c r="A58" i="19" s="1"/>
  <c r="M422" i="25"/>
  <c r="N253" i="19" s="1"/>
  <c r="K363" i="25"/>
  <c r="K135" i="19" s="1"/>
  <c r="L84" i="25"/>
  <c r="L53" i="19" s="1"/>
  <c r="H390" i="25"/>
  <c r="H156" i="19" s="1"/>
  <c r="M79" i="25"/>
  <c r="N48" i="19" s="1"/>
  <c r="H423" i="25"/>
  <c r="H254" i="19" s="1"/>
  <c r="I50" i="25"/>
  <c r="I32" i="18" s="1"/>
  <c r="M463" i="25"/>
  <c r="N61" i="16" s="1"/>
  <c r="J238" i="25"/>
  <c r="J223" i="19" s="1"/>
  <c r="L319" i="25"/>
  <c r="L33" i="19" s="1"/>
  <c r="M30" i="25"/>
  <c r="N303" i="19" s="1"/>
  <c r="J215" i="25"/>
  <c r="J215" i="19" s="1"/>
  <c r="I395" i="25"/>
  <c r="I355" i="19" s="1"/>
  <c r="I11" i="25"/>
  <c r="I18" i="18" s="1"/>
  <c r="H346" i="25"/>
  <c r="H350" i="19" s="1"/>
  <c r="B43" i="25"/>
  <c r="A25" i="18" s="1"/>
  <c r="I173" i="25"/>
  <c r="I21" i="16" s="1"/>
  <c r="I429" i="25"/>
  <c r="I55" i="16" s="1"/>
  <c r="I373" i="25"/>
  <c r="I23" i="7" s="1"/>
  <c r="I172" i="25"/>
  <c r="I20" i="16" s="1"/>
  <c r="H190" i="25"/>
  <c r="H38" i="16" s="1"/>
  <c r="K441" i="25"/>
  <c r="M424" i="25"/>
  <c r="N255" i="19" s="1"/>
  <c r="J298" i="25"/>
  <c r="J121" i="19" s="1"/>
  <c r="K92" i="25"/>
  <c r="K61" i="19" s="1"/>
  <c r="J489" i="25"/>
  <c r="J28" i="15" s="1"/>
  <c r="I10" i="25"/>
  <c r="I17" i="18" s="1"/>
  <c r="B459" i="25"/>
  <c r="A185" i="19" s="1"/>
  <c r="B34" i="25"/>
  <c r="A307" i="19" s="1"/>
  <c r="H87" i="25"/>
  <c r="H56" i="19" s="1"/>
  <c r="H113" i="25"/>
  <c r="H29" i="7" s="1"/>
  <c r="J476" i="25"/>
  <c r="J42" i="19" s="1"/>
  <c r="M402" i="25"/>
  <c r="N362" i="19" s="1"/>
  <c r="L340" i="25"/>
  <c r="L51" i="16" s="1"/>
  <c r="I315" i="25"/>
  <c r="I14" i="14" s="1"/>
  <c r="I451" i="25"/>
  <c r="I177" i="19" s="1"/>
  <c r="I55" i="25"/>
  <c r="I37" i="18" s="1"/>
  <c r="H93" i="25"/>
  <c r="H62" i="19" s="1"/>
  <c r="M254" i="25"/>
  <c r="N234" i="19" s="1"/>
  <c r="K40" i="25"/>
  <c r="K22" i="18" s="1"/>
  <c r="M446" i="25"/>
  <c r="N172" i="19" s="1"/>
  <c r="J368" i="25"/>
  <c r="J140" i="19" s="1"/>
  <c r="L133" i="25"/>
  <c r="L81" i="19" s="1"/>
  <c r="M178" i="25"/>
  <c r="N26" i="16" s="1"/>
  <c r="J18" i="25"/>
  <c r="J15" i="17" s="1"/>
  <c r="M62" i="25"/>
  <c r="N12" i="19" s="1"/>
  <c r="M460" i="25"/>
  <c r="N186" i="19" s="1"/>
  <c r="I214" i="25"/>
  <c r="I214" i="19" s="1"/>
  <c r="H436" i="25"/>
  <c r="H258" i="19" s="1"/>
  <c r="K486" i="25"/>
  <c r="K25" i="15" s="1"/>
  <c r="M186" i="25"/>
  <c r="N34" i="16" s="1"/>
  <c r="M423" i="25"/>
  <c r="N254" i="19" s="1"/>
  <c r="J71" i="25"/>
  <c r="J288" i="19" s="1"/>
  <c r="K352" i="25"/>
  <c r="K40" i="19" s="1"/>
  <c r="H460" i="25"/>
  <c r="H186" i="19" s="1"/>
  <c r="I168" i="25"/>
  <c r="I16" i="16" s="1"/>
  <c r="L63" i="25"/>
  <c r="L13" i="19" s="1"/>
  <c r="K279" i="25"/>
  <c r="K16" i="15" s="1"/>
  <c r="B385" i="25"/>
  <c r="A151" i="19" s="1"/>
  <c r="M106" i="25"/>
  <c r="N319" i="19" s="1"/>
  <c r="H431" i="25"/>
  <c r="H57" i="16" s="1"/>
  <c r="I21" i="25"/>
  <c r="H78" i="25"/>
  <c r="H295" i="19" s="1"/>
  <c r="B316" i="25"/>
  <c r="A30" i="19" s="1"/>
  <c r="K414" i="25"/>
  <c r="K157" i="19" s="1"/>
  <c r="L134" i="25"/>
  <c r="L82" i="19" s="1"/>
  <c r="J290" i="25"/>
  <c r="J113" i="19" s="1"/>
  <c r="M332" i="25"/>
  <c r="N246" i="19" s="1"/>
  <c r="L428" i="25"/>
  <c r="L168" i="19" s="1"/>
  <c r="B465" i="25"/>
  <c r="A277" i="19" s="1"/>
  <c r="H280" i="25"/>
  <c r="H17" i="15" s="1"/>
  <c r="B387" i="25"/>
  <c r="A153" i="19" s="1"/>
  <c r="H302" i="25"/>
  <c r="H239" i="19" s="1"/>
  <c r="B53" i="25"/>
  <c r="A35" i="18" s="1"/>
  <c r="H84" i="25"/>
  <c r="H53" i="19" s="1"/>
  <c r="L417" i="25"/>
  <c r="L160" i="19" s="1"/>
  <c r="I255" i="25"/>
  <c r="I235" i="19" s="1"/>
  <c r="B246" i="25"/>
  <c r="A97" i="19" s="1"/>
  <c r="L27" i="25"/>
  <c r="L269" i="19" s="1"/>
  <c r="I457" i="25"/>
  <c r="I183" i="19" s="1"/>
  <c r="B401" i="25"/>
  <c r="A361" i="19" s="1"/>
  <c r="B190" i="25"/>
  <c r="A38" i="16" s="1"/>
  <c r="J124" i="25"/>
  <c r="J72" i="19" s="1"/>
  <c r="L272" i="25"/>
  <c r="L112" i="19" s="1"/>
  <c r="J372" i="25"/>
  <c r="J22" i="7" s="1"/>
  <c r="B446" i="25"/>
  <c r="A172" i="19" s="1"/>
  <c r="H466" i="25"/>
  <c r="H278" i="19" s="1"/>
  <c r="K480" i="25"/>
  <c r="K19" i="15" s="1"/>
  <c r="J41" i="25"/>
  <c r="J23" i="18" s="1"/>
  <c r="I312" i="25"/>
  <c r="I11" i="14" s="1"/>
  <c r="J73" i="25"/>
  <c r="J290" i="19" s="1"/>
  <c r="H461" i="25"/>
  <c r="H187" i="19" s="1"/>
  <c r="J139" i="25"/>
  <c r="J83" i="19" s="1"/>
  <c r="L268" i="25"/>
  <c r="L108" i="19" s="1"/>
  <c r="J225" i="25"/>
  <c r="J24" i="19" s="1"/>
  <c r="H363" i="25"/>
  <c r="H135" i="19" s="1"/>
  <c r="I182" i="25"/>
  <c r="I30" i="16" s="1"/>
  <c r="J417" i="25"/>
  <c r="J160" i="19" s="1"/>
  <c r="J473" i="25"/>
  <c r="J260" i="19" s="1"/>
  <c r="B76" i="25"/>
  <c r="A293" i="19" s="1"/>
  <c r="B223" i="25"/>
  <c r="A22" i="19" s="1"/>
  <c r="L106" i="25"/>
  <c r="L319" i="19" s="1"/>
  <c r="I89" i="25"/>
  <c r="I58" i="19" s="1"/>
  <c r="K389" i="25"/>
  <c r="K155" i="19" s="1"/>
  <c r="L415" i="25"/>
  <c r="L158" i="19" s="1"/>
  <c r="K241" i="25"/>
  <c r="K226" i="19" s="1"/>
  <c r="B94" i="25"/>
  <c r="A63" i="19" s="1"/>
  <c r="K313" i="25"/>
  <c r="K12" i="14" s="1"/>
  <c r="H63" i="25"/>
  <c r="H13" i="19" s="1"/>
  <c r="L264" i="25"/>
  <c r="L104" i="19" s="1"/>
  <c r="K399" i="25"/>
  <c r="K359" i="19" s="1"/>
  <c r="I14" i="25"/>
  <c r="I11" i="17" s="1"/>
  <c r="K359" i="25"/>
  <c r="K250" i="19" s="1"/>
  <c r="J48" i="25"/>
  <c r="J30" i="18" s="1"/>
  <c r="I321" i="25"/>
  <c r="I15" i="7" s="1"/>
  <c r="J356" i="25"/>
  <c r="J132" i="19" s="1"/>
  <c r="M419" i="25"/>
  <c r="N162" i="19" s="1"/>
  <c r="J227" i="25"/>
  <c r="J26" i="19" s="1"/>
  <c r="B115" i="25"/>
  <c r="A66" i="19" s="1"/>
  <c r="I472" i="25"/>
  <c r="I299" i="19" s="1"/>
  <c r="K15" i="25"/>
  <c r="K12" i="17" s="1"/>
  <c r="B310" i="25"/>
  <c r="A126" i="19" s="1"/>
  <c r="J127" i="25"/>
  <c r="J75" i="19" s="1"/>
  <c r="L352" i="25"/>
  <c r="L40" i="19" s="1"/>
  <c r="M415" i="25"/>
  <c r="N158" i="19" s="1"/>
  <c r="H249" i="25"/>
  <c r="H230" i="19" s="1"/>
  <c r="I223" i="25"/>
  <c r="I22" i="19" s="1"/>
  <c r="L401" i="25"/>
  <c r="L361" i="19" s="1"/>
  <c r="M290" i="25"/>
  <c r="N113" i="19" s="1"/>
  <c r="I374" i="25"/>
  <c r="I24" i="7" s="1"/>
  <c r="B118" i="25"/>
  <c r="A69" i="19" s="1"/>
  <c r="M153" i="25"/>
  <c r="N13" i="16" s="1"/>
  <c r="B8" i="25"/>
  <c r="A15" i="18" s="1"/>
  <c r="H271" i="25"/>
  <c r="H111" i="19" s="1"/>
  <c r="H488" i="25"/>
  <c r="H27" i="15" s="1"/>
  <c r="J101" i="25"/>
  <c r="J314" i="19" s="1"/>
  <c r="M131" i="25"/>
  <c r="N79" i="19" s="1"/>
  <c r="L239" i="25"/>
  <c r="L224" i="19" s="1"/>
  <c r="M168" i="25"/>
  <c r="N16" i="16" s="1"/>
  <c r="H45" i="25"/>
  <c r="H27" i="18" s="1"/>
  <c r="M47" i="25"/>
  <c r="N29" i="18" s="1"/>
  <c r="L414" i="25"/>
  <c r="L157" i="19" s="1"/>
  <c r="K200" i="25"/>
  <c r="K44" i="16" s="1"/>
  <c r="K32" i="25"/>
  <c r="K305" i="19" s="1"/>
  <c r="H381" i="25"/>
  <c r="H147" i="19" s="1"/>
  <c r="H126" i="25"/>
  <c r="H74" i="19" s="1"/>
  <c r="M360" i="25"/>
  <c r="N251" i="19" s="1"/>
  <c r="M274" i="25"/>
  <c r="N11" i="15" s="1"/>
  <c r="J254" i="25"/>
  <c r="J234" i="19" s="1"/>
  <c r="J42" i="25"/>
  <c r="J24" i="18" s="1"/>
  <c r="M482" i="25"/>
  <c r="N21" i="15" s="1"/>
  <c r="M261" i="25"/>
  <c r="N101" i="19" s="1"/>
  <c r="K36" i="25"/>
  <c r="K272" i="19" s="1"/>
  <c r="L377" i="25"/>
  <c r="L143" i="19" s="1"/>
  <c r="I105" i="25"/>
  <c r="I318" i="19" s="1"/>
  <c r="H38" i="25"/>
  <c r="H20" i="18" s="1"/>
  <c r="J279" i="25"/>
  <c r="J16" i="15" s="1"/>
  <c r="L398" i="25"/>
  <c r="L358" i="19" s="1"/>
  <c r="K84" i="25"/>
  <c r="K53" i="19" s="1"/>
  <c r="H5" i="25"/>
  <c r="H12" i="18" s="1"/>
  <c r="M295" i="25"/>
  <c r="N118" i="19" s="1"/>
  <c r="H119" i="25"/>
  <c r="H70" i="19" s="1"/>
  <c r="M220" i="25"/>
  <c r="N19" i="19" s="1"/>
  <c r="I274" i="25"/>
  <c r="I11" i="15" s="1"/>
  <c r="M218" i="25"/>
  <c r="N218" i="19" s="1"/>
  <c r="H254" i="25"/>
  <c r="H234" i="19" s="1"/>
  <c r="M483" i="25"/>
  <c r="N22" i="15" s="1"/>
  <c r="J195" i="25"/>
  <c r="J339" i="19" s="1"/>
  <c r="L379" i="25"/>
  <c r="L145" i="19" s="1"/>
  <c r="J137" i="25"/>
  <c r="J200" i="19" s="1"/>
  <c r="M208" i="25"/>
  <c r="N208" i="19" s="1"/>
  <c r="J11" i="25"/>
  <c r="J18" i="18" s="1"/>
  <c r="K143" i="25"/>
  <c r="K17" i="19" s="1"/>
  <c r="M384" i="25"/>
  <c r="N150" i="19" s="1"/>
  <c r="I408" i="25"/>
  <c r="I368" i="19" s="1"/>
  <c r="K317" i="25"/>
  <c r="K31" i="19" s="1"/>
  <c r="L249" i="25"/>
  <c r="L230" i="19" s="1"/>
  <c r="L173" i="25"/>
  <c r="L21" i="16" s="1"/>
  <c r="I320" i="25"/>
  <c r="I34" i="19" s="1"/>
  <c r="M338" i="25"/>
  <c r="N49" i="16" s="1"/>
  <c r="B374" i="25"/>
  <c r="A24" i="7" s="1"/>
  <c r="I381" i="25"/>
  <c r="I147" i="19" s="1"/>
  <c r="H94" i="25"/>
  <c r="H63" i="19" s="1"/>
  <c r="K387" i="25"/>
  <c r="K153" i="19" s="1"/>
  <c r="J414" i="25"/>
  <c r="J157" i="19" s="1"/>
  <c r="H301" i="25"/>
  <c r="H124" i="19" s="1"/>
  <c r="M471" i="25"/>
  <c r="N298" i="19" s="1"/>
  <c r="J416" i="25"/>
  <c r="J159" i="19" s="1"/>
  <c r="L212" i="25"/>
  <c r="L212" i="19" s="1"/>
  <c r="B368" i="25"/>
  <c r="A140" i="19" s="1"/>
  <c r="J160" i="25"/>
  <c r="J331" i="19" s="1"/>
  <c r="I45" i="25"/>
  <c r="I27" i="18" s="1"/>
  <c r="L293" i="25"/>
  <c r="L116" i="19" s="1"/>
  <c r="B288" i="25"/>
  <c r="A346" i="19" s="1"/>
  <c r="B260" i="25"/>
  <c r="A100" i="19" s="1"/>
  <c r="L312" i="25"/>
  <c r="L11" i="14" s="1"/>
  <c r="B483" i="25"/>
  <c r="A22" i="15" s="1"/>
  <c r="J154" i="25"/>
  <c r="J14" i="16" s="1"/>
  <c r="B22" i="25"/>
  <c r="A18" i="17" s="1"/>
  <c r="H287" i="25"/>
  <c r="H345" i="19" s="1"/>
  <c r="K370" i="25"/>
  <c r="K20" i="7" s="1"/>
  <c r="J461" i="25"/>
  <c r="J187" i="19" s="1"/>
  <c r="K80" i="25"/>
  <c r="K49" i="19" s="1"/>
  <c r="J113" i="25"/>
  <c r="J29" i="7" s="1"/>
  <c r="K20" i="25"/>
  <c r="K17" i="17" s="1"/>
  <c r="M406" i="25"/>
  <c r="N366" i="19" s="1"/>
  <c r="M209" i="25"/>
  <c r="N209" i="19" s="1"/>
  <c r="M275" i="25"/>
  <c r="N12" i="15" s="1"/>
  <c r="M396" i="25"/>
  <c r="N356" i="19" s="1"/>
  <c r="M206" i="25"/>
  <c r="N206" i="19" s="1"/>
  <c r="M452" i="25"/>
  <c r="N178" i="19" s="1"/>
  <c r="M37" i="25"/>
  <c r="N273" i="19" s="1"/>
  <c r="B449" i="25"/>
  <c r="A175" i="19" s="1"/>
  <c r="I248" i="25"/>
  <c r="I229" i="19" s="1"/>
  <c r="K461" i="25"/>
  <c r="K187" i="19" s="1"/>
  <c r="J237" i="25"/>
  <c r="J222" i="19" s="1"/>
  <c r="I32" i="25"/>
  <c r="I305" i="19" s="1"/>
  <c r="B379" i="25"/>
  <c r="A145" i="19" s="1"/>
  <c r="L9" i="25"/>
  <c r="L16" i="18" s="1"/>
  <c r="K386" i="25"/>
  <c r="K152" i="19" s="1"/>
  <c r="H122" i="25"/>
  <c r="H197" i="19" s="1"/>
  <c r="I74" i="25"/>
  <c r="I291" i="19" s="1"/>
  <c r="M147" i="25"/>
  <c r="N88" i="19" s="1"/>
  <c r="L243" i="25"/>
  <c r="L228" i="19" s="1"/>
  <c r="L451" i="25"/>
  <c r="L177" i="19" s="1"/>
  <c r="I460" i="25"/>
  <c r="I186" i="19" s="1"/>
  <c r="M484" i="25"/>
  <c r="N23" i="15" s="1"/>
  <c r="M318" i="25"/>
  <c r="N32" i="19" s="1"/>
  <c r="L273" i="25"/>
  <c r="L10" i="15" s="1"/>
  <c r="J327" i="25"/>
  <c r="J191" i="19" s="1"/>
  <c r="K376" i="25"/>
  <c r="K142" i="19" s="1"/>
  <c r="J105" i="25"/>
  <c r="J318" i="19" s="1"/>
  <c r="J219" i="25"/>
  <c r="J219" i="19" s="1"/>
  <c r="L276" i="25"/>
  <c r="L13" i="15" s="1"/>
  <c r="J84" i="25"/>
  <c r="J53" i="19" s="1"/>
  <c r="J275" i="25"/>
  <c r="J12" i="15" s="1"/>
  <c r="I133" i="25"/>
  <c r="I81" i="19" s="1"/>
  <c r="B166" i="25"/>
  <c r="A337" i="19" s="1"/>
  <c r="M66" i="25"/>
  <c r="N283" i="19" s="1"/>
  <c r="K306" i="25"/>
  <c r="K243" i="19" s="1"/>
  <c r="L45" i="25"/>
  <c r="L27" i="18" s="1"/>
  <c r="B436" i="25"/>
  <c r="A258" i="19" s="1"/>
  <c r="K108" i="25"/>
  <c r="K321" i="19" s="1"/>
  <c r="I361" i="25"/>
  <c r="I252" i="19" s="1"/>
  <c r="I370" i="25"/>
  <c r="I20" i="7" s="1"/>
  <c r="J477" i="25"/>
  <c r="J43" i="19" s="1"/>
  <c r="I328" i="25"/>
  <c r="I192" i="19" s="1"/>
  <c r="I478" i="25"/>
  <c r="I44" i="19" s="1"/>
  <c r="L182" i="25"/>
  <c r="L30" i="16" s="1"/>
  <c r="M169" i="25"/>
  <c r="N17" i="16" s="1"/>
  <c r="H401" i="25"/>
  <c r="H361" i="19" s="1"/>
  <c r="H70" i="25"/>
  <c r="H287" i="19" s="1"/>
  <c r="L28" i="25"/>
  <c r="L270" i="19" s="1"/>
  <c r="L337" i="25"/>
  <c r="L48" i="16" s="1"/>
  <c r="J39" i="25"/>
  <c r="J21" i="18" s="1"/>
  <c r="K219" i="25"/>
  <c r="K219" i="19" s="1"/>
  <c r="K258" i="25"/>
  <c r="K238" i="19" s="1"/>
  <c r="I383" i="25"/>
  <c r="I149" i="19" s="1"/>
  <c r="K470" i="25"/>
  <c r="K297" i="19" s="1"/>
  <c r="L62" i="25"/>
  <c r="L12" i="19" s="1"/>
  <c r="L172" i="25"/>
  <c r="L20" i="16" s="1"/>
  <c r="K86" i="25"/>
  <c r="K55" i="19" s="1"/>
  <c r="K160" i="25"/>
  <c r="K331" i="19" s="1"/>
  <c r="L305" i="25"/>
  <c r="L242" i="19" s="1"/>
  <c r="I36" i="25"/>
  <c r="I272" i="19" s="1"/>
  <c r="B57" i="25"/>
  <c r="A39" i="18" s="1"/>
  <c r="M358" i="25"/>
  <c r="N249" i="19" s="1"/>
  <c r="I317" i="25"/>
  <c r="I31" i="19" s="1"/>
  <c r="M27" i="25"/>
  <c r="N269" i="19" s="1"/>
  <c r="I422" i="25"/>
  <c r="I253" i="19" s="1"/>
  <c r="K374" i="25"/>
  <c r="K24" i="7" s="1"/>
  <c r="M100" i="25"/>
  <c r="N313" i="19" s="1"/>
  <c r="B61" i="25"/>
  <c r="A11" i="19" s="1"/>
  <c r="J264" i="25"/>
  <c r="J104" i="19" s="1"/>
  <c r="H421" i="25"/>
  <c r="H164" i="19" s="1"/>
  <c r="K411" i="25"/>
  <c r="K371" i="19" s="1"/>
  <c r="I127" i="25"/>
  <c r="I75" i="19" s="1"/>
  <c r="B356" i="25"/>
  <c r="A132" i="19" s="1"/>
  <c r="B75" i="25"/>
  <c r="A292" i="19" s="1"/>
  <c r="J104" i="25"/>
  <c r="J317" i="19" s="1"/>
  <c r="I225" i="25"/>
  <c r="I24" i="19" s="1"/>
  <c r="I368" i="25"/>
  <c r="I140" i="19" s="1"/>
  <c r="M65" i="25"/>
  <c r="N15" i="19" s="1"/>
  <c r="K482" i="25"/>
  <c r="K21" i="15" s="1"/>
  <c r="K485" i="25"/>
  <c r="K24" i="15" s="1"/>
  <c r="L269" i="25"/>
  <c r="L109" i="19" s="1"/>
  <c r="H226" i="25"/>
  <c r="H25" i="19" s="1"/>
  <c r="M146" i="25"/>
  <c r="N87" i="19" s="1"/>
  <c r="B322" i="25"/>
  <c r="A16" i="7" s="1"/>
  <c r="M119" i="25"/>
  <c r="N70" i="19" s="1"/>
  <c r="M38" i="25"/>
  <c r="N20" i="18" s="1"/>
  <c r="J126" i="25"/>
  <c r="J74" i="19" s="1"/>
  <c r="M81" i="25"/>
  <c r="N50" i="19" s="1"/>
  <c r="J370" i="25"/>
  <c r="J20" i="7" s="1"/>
  <c r="K357" i="25"/>
  <c r="K133" i="19" s="1"/>
  <c r="L113" i="25"/>
  <c r="L29" i="7" s="1"/>
  <c r="H457" i="25"/>
  <c r="H183" i="19" s="1"/>
  <c r="L350" i="25"/>
  <c r="L38" i="19" s="1"/>
  <c r="J69" i="25"/>
  <c r="J286" i="19" s="1"/>
  <c r="B480" i="25"/>
  <c r="A19" i="15" s="1"/>
  <c r="I181" i="25"/>
  <c r="I29" i="16" s="1"/>
  <c r="I440" i="25"/>
  <c r="I52" i="25"/>
  <c r="I34" i="18" s="1"/>
  <c r="M88" i="25"/>
  <c r="N57" i="19" s="1"/>
  <c r="B225" i="25"/>
  <c r="A24" i="19" s="1"/>
  <c r="J167" i="25"/>
  <c r="J338" i="19" s="1"/>
  <c r="J271" i="25"/>
  <c r="J111" i="19" s="1"/>
  <c r="K7" i="25"/>
  <c r="K14" i="18" s="1"/>
  <c r="J25" i="25"/>
  <c r="J267" i="19" s="1"/>
  <c r="B98" i="25"/>
  <c r="A311" i="19" s="1"/>
  <c r="J34" i="25"/>
  <c r="J307" i="19" s="1"/>
  <c r="H270" i="25"/>
  <c r="H110" i="19" s="1"/>
  <c r="M453" i="25"/>
  <c r="N179" i="19" s="1"/>
  <c r="I209" i="25"/>
  <c r="I209" i="19" s="1"/>
  <c r="M465" i="25"/>
  <c r="N277" i="19" s="1"/>
  <c r="L119" i="25"/>
  <c r="L70" i="19" s="1"/>
  <c r="K13" i="25"/>
  <c r="K10" i="17" s="1"/>
  <c r="K16" i="25"/>
  <c r="K13" i="17" s="1"/>
  <c r="I95" i="25"/>
  <c r="I64" i="19" s="1"/>
  <c r="L88" i="25"/>
  <c r="L57" i="19" s="1"/>
  <c r="J174" i="25"/>
  <c r="J22" i="16" s="1"/>
  <c r="M293" i="25"/>
  <c r="N116" i="19" s="1"/>
  <c r="M321" i="25"/>
  <c r="N15" i="7" s="1"/>
  <c r="K488" i="25"/>
  <c r="K27" i="15" s="1"/>
  <c r="H253" i="25"/>
  <c r="H233" i="19" s="1"/>
  <c r="B417" i="25"/>
  <c r="A160" i="19" s="1"/>
  <c r="H150" i="25"/>
  <c r="H10" i="16" s="1"/>
  <c r="M310" i="25"/>
  <c r="N126" i="19" s="1"/>
  <c r="H391" i="25"/>
  <c r="H351" i="19" s="1"/>
  <c r="I61" i="25"/>
  <c r="I11" i="19" s="1"/>
  <c r="J363" i="25"/>
  <c r="J135" i="19" s="1"/>
  <c r="L125" i="25"/>
  <c r="L73" i="19" s="1"/>
  <c r="B443" i="25"/>
  <c r="A169" i="19" s="1"/>
  <c r="B424" i="25"/>
  <c r="A255" i="19" s="1"/>
  <c r="J245" i="25"/>
  <c r="J96" i="19" s="1"/>
  <c r="K181" i="25"/>
  <c r="K29" i="16" s="1"/>
  <c r="J251" i="25"/>
  <c r="J232" i="19" s="1"/>
  <c r="H393" i="25"/>
  <c r="H353" i="19" s="1"/>
  <c r="B278" i="25"/>
  <c r="A15" i="15" s="1"/>
  <c r="H111" i="25"/>
  <c r="H324" i="19" s="1"/>
  <c r="I392" i="25"/>
  <c r="I352" i="19" s="1"/>
  <c r="B426" i="25"/>
  <c r="A166" i="19" s="1"/>
  <c r="M36" i="25"/>
  <c r="N272" i="19" s="1"/>
  <c r="H181" i="25"/>
  <c r="H29" i="16" s="1"/>
  <c r="L385" i="25"/>
  <c r="L151" i="19" s="1"/>
  <c r="L209" i="25"/>
  <c r="L209" i="19" s="1"/>
  <c r="M139" i="25"/>
  <c r="N83" i="19" s="1"/>
  <c r="B486" i="25"/>
  <c r="A25" i="15" s="1"/>
  <c r="K256" i="25"/>
  <c r="K236" i="19" s="1"/>
  <c r="H473" i="25"/>
  <c r="H260" i="19" s="1"/>
  <c r="K73" i="25"/>
  <c r="K290" i="19" s="1"/>
  <c r="J79" i="25"/>
  <c r="J48" i="19" s="1"/>
  <c r="J177" i="25"/>
  <c r="J25" i="16" s="1"/>
  <c r="L59" i="25"/>
  <c r="L41" i="18" s="1"/>
  <c r="J133" i="25"/>
  <c r="J81" i="19" s="1"/>
  <c r="M179" i="25"/>
  <c r="N27" i="16" s="1"/>
  <c r="B180" i="25"/>
  <c r="A28" i="16" s="1"/>
  <c r="L93" i="25"/>
  <c r="L62" i="19" s="1"/>
  <c r="K47" i="25"/>
  <c r="K29" i="18" s="1"/>
  <c r="J302" i="25"/>
  <c r="J239" i="19" s="1"/>
  <c r="K449" i="25"/>
  <c r="K175" i="19" s="1"/>
  <c r="H206" i="25"/>
  <c r="H206" i="19" s="1"/>
  <c r="J147" i="25"/>
  <c r="J88" i="19" s="1"/>
  <c r="H407" i="25"/>
  <c r="H367" i="19" s="1"/>
  <c r="B307" i="25"/>
  <c r="A244" i="19" s="1"/>
  <c r="L181" i="25"/>
  <c r="L29" i="16" s="1"/>
  <c r="M237" i="25"/>
  <c r="N222" i="19" s="1"/>
  <c r="K356" i="25"/>
  <c r="K132" i="19" s="1"/>
  <c r="H138" i="25"/>
  <c r="H201" i="19" s="1"/>
  <c r="K107" i="25"/>
  <c r="K320" i="19" s="1"/>
  <c r="I265" i="25"/>
  <c r="I105" i="19" s="1"/>
  <c r="J450" i="25"/>
  <c r="J176" i="19" s="1"/>
  <c r="L399" i="25"/>
  <c r="L359" i="19" s="1"/>
  <c r="I244" i="25"/>
  <c r="I95" i="19" s="1"/>
  <c r="I351" i="25"/>
  <c r="I39" i="19" s="1"/>
  <c r="B64" i="25"/>
  <c r="A14" i="19" s="1"/>
  <c r="M316" i="25"/>
  <c r="N30" i="19" s="1"/>
  <c r="J380" i="25"/>
  <c r="J146" i="19" s="1"/>
  <c r="J400" i="25"/>
  <c r="J360" i="19" s="1"/>
  <c r="K252" i="25"/>
  <c r="M110" i="25"/>
  <c r="N323" i="19" s="1"/>
  <c r="B488" i="25"/>
  <c r="A27" i="15" s="1"/>
  <c r="J230" i="25"/>
  <c r="J29" i="19" s="1"/>
  <c r="K345" i="25"/>
  <c r="K349" i="19" s="1"/>
  <c r="M167" i="25"/>
  <c r="N338" i="19" s="1"/>
  <c r="I419" i="25"/>
  <c r="I162" i="19" s="1"/>
  <c r="M370" i="25"/>
  <c r="N20" i="7" s="1"/>
  <c r="L405" i="25"/>
  <c r="L365" i="19" s="1"/>
  <c r="H329" i="25"/>
  <c r="H9" i="7" s="1"/>
  <c r="J328" i="25"/>
  <c r="J192" i="19" s="1"/>
  <c r="B397" i="25"/>
  <c r="A357" i="19" s="1"/>
  <c r="J412" i="25"/>
  <c r="J372" i="19" s="1"/>
  <c r="B229" i="25"/>
  <c r="A28" i="19" s="1"/>
  <c r="L459" i="25"/>
  <c r="L185" i="19" s="1"/>
  <c r="J30" i="25"/>
  <c r="J303" i="19" s="1"/>
  <c r="M387" i="25"/>
  <c r="N153" i="19" s="1"/>
  <c r="I479" i="25"/>
  <c r="I45" i="19" s="1"/>
  <c r="H469" i="25"/>
  <c r="H296" i="19" s="1"/>
  <c r="B182" i="25"/>
  <c r="A30" i="16" s="1"/>
  <c r="M412" i="25"/>
  <c r="N372" i="19" s="1"/>
  <c r="B241" i="25"/>
  <c r="A226" i="19" s="1"/>
  <c r="K259" i="25"/>
  <c r="K99" i="19" s="1"/>
  <c r="H404" i="25"/>
  <c r="H364" i="19" s="1"/>
  <c r="I398" i="25"/>
  <c r="I358" i="19" s="1"/>
  <c r="H176" i="25"/>
  <c r="H24" i="16" s="1"/>
  <c r="B231" i="25"/>
  <c r="A91" i="19" s="1"/>
  <c r="I72" i="25"/>
  <c r="I289" i="19" s="1"/>
  <c r="K267" i="25"/>
  <c r="K107" i="19" s="1"/>
  <c r="M476" i="25"/>
  <c r="N42" i="19" s="1"/>
  <c r="H479" i="25"/>
  <c r="H45" i="19" s="1"/>
  <c r="M129" i="25"/>
  <c r="N77" i="19" s="1"/>
  <c r="K248" i="25"/>
  <c r="K229" i="19" s="1"/>
  <c r="K298" i="25"/>
  <c r="K121" i="19" s="1"/>
  <c r="H131" i="25"/>
  <c r="H79" i="19" s="1"/>
  <c r="M10" i="25"/>
  <c r="N17" i="18" s="1"/>
  <c r="M96" i="25"/>
  <c r="N65" i="19" s="1"/>
  <c r="B333" i="25"/>
  <c r="A247" i="19" s="1"/>
  <c r="J276" i="25"/>
  <c r="J13" i="15" s="1"/>
  <c r="K462" i="25"/>
  <c r="K60" i="16" s="1"/>
  <c r="M368" i="25"/>
  <c r="N140" i="19" s="1"/>
  <c r="I319" i="25"/>
  <c r="I33" i="19" s="1"/>
  <c r="L146" i="25"/>
  <c r="L87" i="19" s="1"/>
  <c r="B66" i="25"/>
  <c r="A283" i="19" s="1"/>
  <c r="L258" i="25"/>
  <c r="L238" i="19" s="1"/>
  <c r="I340" i="25"/>
  <c r="I51" i="16" s="1"/>
  <c r="L445" i="25"/>
  <c r="L171" i="19" s="1"/>
  <c r="H370" i="25"/>
  <c r="H20" i="7" s="1"/>
  <c r="I208" i="25"/>
  <c r="I208" i="19" s="1"/>
  <c r="L246" i="25"/>
  <c r="L97" i="19" s="1"/>
  <c r="M151" i="25"/>
  <c r="N11" i="16" s="1"/>
  <c r="K75" i="25"/>
  <c r="K292" i="19" s="1"/>
  <c r="I425" i="25"/>
  <c r="I165" i="19" s="1"/>
  <c r="J165" i="25"/>
  <c r="J336" i="19" s="1"/>
  <c r="L21" i="25"/>
  <c r="H46" i="25"/>
  <c r="H28" i="18" s="1"/>
  <c r="K407" i="25"/>
  <c r="K367" i="19" s="1"/>
  <c r="I475" i="25"/>
  <c r="I262" i="19" s="1"/>
  <c r="B9" i="25"/>
  <c r="A16" i="18" s="1"/>
  <c r="K308" i="25"/>
  <c r="K245" i="19" s="1"/>
  <c r="K385" i="25"/>
  <c r="K151" i="19" s="1"/>
  <c r="K295" i="25"/>
  <c r="K118" i="19" s="1"/>
  <c r="B163" i="25"/>
  <c r="A334" i="19" s="1"/>
  <c r="B218" i="25"/>
  <c r="A218" i="19" s="1"/>
  <c r="J207" i="25"/>
  <c r="J207" i="19" s="1"/>
  <c r="M279" i="25"/>
  <c r="N16" i="15" s="1"/>
  <c r="L250" i="25"/>
  <c r="L231" i="19" s="1"/>
  <c r="K34" i="25"/>
  <c r="K307" i="19" s="1"/>
  <c r="K438" i="25"/>
  <c r="M152" i="25"/>
  <c r="N12" i="16" s="1"/>
  <c r="L285" i="25"/>
  <c r="L343" i="19" s="1"/>
  <c r="B413" i="25"/>
  <c r="A373" i="19" s="1"/>
  <c r="K111" i="25"/>
  <c r="K324" i="19" s="1"/>
  <c r="H451" i="25"/>
  <c r="H177" i="19" s="1"/>
  <c r="M57" i="25"/>
  <c r="N39" i="18" s="1"/>
  <c r="M355" i="25"/>
  <c r="N131" i="19" s="1"/>
  <c r="J63" i="25"/>
  <c r="J13" i="19" s="1"/>
  <c r="J45" i="25"/>
  <c r="J27" i="18" s="1"/>
  <c r="H51" i="25"/>
  <c r="H33" i="18" s="1"/>
  <c r="K209" i="25"/>
  <c r="K209" i="19" s="1"/>
  <c r="L408" i="25"/>
  <c r="L368" i="19" s="1"/>
  <c r="B361" i="25"/>
  <c r="A252" i="19" s="1"/>
  <c r="H209" i="25"/>
  <c r="H209" i="19" s="1"/>
  <c r="L251" i="25"/>
  <c r="L232" i="19" s="1"/>
  <c r="K232" i="25"/>
  <c r="K92" i="19" s="1"/>
  <c r="B360" i="25"/>
  <c r="A251" i="19" s="1"/>
  <c r="L35" i="25"/>
  <c r="L271" i="19" s="1"/>
  <c r="M226" i="25"/>
  <c r="N25" i="19" s="1"/>
  <c r="I220" i="25"/>
  <c r="I19" i="19" s="1"/>
  <c r="H160" i="25"/>
  <c r="H331" i="19" s="1"/>
  <c r="L86" i="25"/>
  <c r="L55" i="19" s="1"/>
  <c r="M315" i="25"/>
  <c r="N14" i="14" s="1"/>
  <c r="J100" i="25"/>
  <c r="J313" i="19" s="1"/>
  <c r="J353" i="25"/>
  <c r="J41" i="19" s="1"/>
  <c r="L129" i="25"/>
  <c r="L77" i="19" s="1"/>
  <c r="J135" i="25"/>
  <c r="J198" i="19" s="1"/>
  <c r="K94" i="25"/>
  <c r="K63" i="19" s="1"/>
  <c r="B156" i="25"/>
  <c r="A327" i="19" s="1"/>
  <c r="J141" i="25"/>
  <c r="J85" i="19" s="1"/>
  <c r="I67" i="25"/>
  <c r="I284" i="19" s="1"/>
  <c r="H37" i="25"/>
  <c r="H273" i="19" s="1"/>
  <c r="M84" i="25"/>
  <c r="N53" i="19" s="1"/>
  <c r="H108" i="25"/>
  <c r="H321" i="19" s="1"/>
  <c r="K444" i="25"/>
  <c r="K170" i="19" s="1"/>
  <c r="I66" i="25"/>
  <c r="I283" i="19" s="1"/>
  <c r="M375" i="25"/>
  <c r="N25" i="7" s="1"/>
  <c r="H26" i="25"/>
  <c r="H268" i="19" s="1"/>
  <c r="J333" i="25"/>
  <c r="J247" i="19" s="1"/>
  <c r="H128" i="25"/>
  <c r="H76" i="19" s="1"/>
  <c r="H409" i="25"/>
  <c r="H369" i="19" s="1"/>
  <c r="B126" i="25"/>
  <c r="A74" i="19" s="1"/>
  <c r="H121" i="25"/>
  <c r="H196" i="19" s="1"/>
  <c r="H123" i="25"/>
  <c r="H71" i="19" s="1"/>
  <c r="L480" i="25"/>
  <c r="L19" i="15" s="1"/>
  <c r="M44" i="25"/>
  <c r="N26" i="18" s="1"/>
  <c r="L47" i="25"/>
  <c r="L29" i="18" s="1"/>
  <c r="K158" i="25"/>
  <c r="K329" i="19" s="1"/>
  <c r="H382" i="25"/>
  <c r="H148" i="19" s="1"/>
  <c r="I224" i="25"/>
  <c r="I23" i="19" s="1"/>
  <c r="H321" i="25"/>
  <c r="H15" i="7" s="1"/>
  <c r="K413" i="25"/>
  <c r="K373" i="19" s="1"/>
  <c r="J216" i="25"/>
  <c r="J216" i="19" s="1"/>
  <c r="B408" i="25"/>
  <c r="A368" i="19" s="1"/>
  <c r="I314" i="25"/>
  <c r="I13" i="14" s="1"/>
  <c r="H429" i="25"/>
  <c r="H55" i="16" s="1"/>
  <c r="K292" i="25"/>
  <c r="K115" i="19" s="1"/>
  <c r="J330" i="25"/>
  <c r="J10" i="7" s="1"/>
  <c r="J432" i="25"/>
  <c r="J58" i="16" s="1"/>
  <c r="B391" i="25"/>
  <c r="A351" i="19" s="1"/>
  <c r="B407" i="25"/>
  <c r="A367" i="19" s="1"/>
  <c r="L278" i="25"/>
  <c r="L15" i="15" s="1"/>
  <c r="M170" i="25"/>
  <c r="N18" i="16" s="1"/>
  <c r="H269" i="25"/>
  <c r="H109" i="19" s="1"/>
  <c r="H60" i="25"/>
  <c r="H10" i="19" s="1"/>
  <c r="K247" i="25"/>
  <c r="K98" i="19" s="1"/>
  <c r="B195" i="25"/>
  <c r="A339" i="19" s="1"/>
  <c r="J436" i="25"/>
  <c r="J258" i="19" s="1"/>
  <c r="K325" i="25"/>
  <c r="K19" i="7" s="1"/>
  <c r="B395" i="25"/>
  <c r="A355" i="19" s="1"/>
  <c r="H82" i="25"/>
  <c r="H51" i="19" s="1"/>
  <c r="L85" i="25"/>
  <c r="L54" i="19" s="1"/>
  <c r="K50" i="25"/>
  <c r="K32" i="18" s="1"/>
  <c r="H33" i="25"/>
  <c r="H306" i="19" s="1"/>
  <c r="I143" i="25"/>
  <c r="I17" i="19" s="1"/>
  <c r="L315" i="25"/>
  <c r="L14" i="14" s="1"/>
  <c r="L303" i="25"/>
  <c r="L240" i="19" s="1"/>
  <c r="I40" i="25"/>
  <c r="I22" i="18" s="1"/>
  <c r="H368" i="25"/>
  <c r="H140" i="19" s="1"/>
  <c r="K81" i="25"/>
  <c r="K50" i="19" s="1"/>
  <c r="K409" i="25"/>
  <c r="K369" i="19" s="1"/>
  <c r="K224" i="25"/>
  <c r="K23" i="19" s="1"/>
  <c r="I178" i="25"/>
  <c r="I26" i="16" s="1"/>
  <c r="B62" i="25"/>
  <c r="A12" i="19" s="1"/>
  <c r="I439" i="25"/>
  <c r="I108" i="25"/>
  <c r="I321" i="19" s="1"/>
  <c r="M461" i="25"/>
  <c r="N187" i="19" s="1"/>
  <c r="L128" i="25"/>
  <c r="L76" i="19" s="1"/>
  <c r="J415" i="25"/>
  <c r="J158" i="19" s="1"/>
  <c r="J218" i="25"/>
  <c r="J218" i="19" s="1"/>
  <c r="L370" i="25"/>
  <c r="L20" i="7" s="1"/>
  <c r="M89" i="25"/>
  <c r="N58" i="19" s="1"/>
  <c r="M467" i="25"/>
  <c r="N279" i="19" s="1"/>
  <c r="H110" i="25"/>
  <c r="H323" i="19" s="1"/>
  <c r="K338" i="25"/>
  <c r="K49" i="16" s="1"/>
  <c r="I421" i="25"/>
  <c r="I164" i="19" s="1"/>
  <c r="K296" i="25"/>
  <c r="K119" i="19" s="1"/>
  <c r="B352" i="25"/>
  <c r="A40" i="19" s="1"/>
  <c r="J58" i="25"/>
  <c r="J40" i="18" s="1"/>
  <c r="J270" i="25"/>
  <c r="J110" i="19" s="1"/>
  <c r="I352" i="25"/>
  <c r="I40" i="19" s="1"/>
  <c r="B47" i="25"/>
  <c r="A29" i="18" s="1"/>
  <c r="J403" i="25"/>
  <c r="J363" i="19" s="1"/>
  <c r="I77" i="25"/>
  <c r="I294" i="19" s="1"/>
  <c r="K221" i="25"/>
  <c r="K20" i="19" s="1"/>
  <c r="H204" i="25"/>
  <c r="H204" i="19" s="1"/>
  <c r="H360" i="25"/>
  <c r="H251" i="19" s="1"/>
  <c r="I441" i="25"/>
  <c r="J38" i="25"/>
  <c r="J20" i="18" s="1"/>
  <c r="I412" i="25"/>
  <c r="I372" i="19" s="1"/>
  <c r="M127" i="25"/>
  <c r="N75" i="19" s="1"/>
  <c r="M223" i="25"/>
  <c r="N22" i="19" s="1"/>
  <c r="I128" i="25"/>
  <c r="I76" i="19" s="1"/>
  <c r="H49" i="25"/>
  <c r="H31" i="18" s="1"/>
  <c r="L461" i="25"/>
  <c r="L187" i="19" s="1"/>
  <c r="B233" i="25"/>
  <c r="A93" i="19" s="1"/>
  <c r="M297" i="25"/>
  <c r="N120" i="19" s="1"/>
  <c r="K452" i="25"/>
  <c r="K178" i="19" s="1"/>
  <c r="J367" i="25"/>
  <c r="J139" i="19" s="1"/>
  <c r="K48" i="25"/>
  <c r="K30" i="18" s="1"/>
  <c r="H369" i="25"/>
  <c r="H141" i="19" s="1"/>
  <c r="B216" i="25"/>
  <c r="A216" i="19" s="1"/>
  <c r="I22" i="25"/>
  <c r="I18" i="17" s="1"/>
  <c r="K335" i="25"/>
  <c r="K46" i="16" s="1"/>
  <c r="J456" i="25"/>
  <c r="J182" i="19" s="1"/>
  <c r="L184" i="25"/>
  <c r="L32" i="16" s="1"/>
  <c r="K175" i="25"/>
  <c r="K23" i="16" s="1"/>
  <c r="I90" i="25"/>
  <c r="I59" i="19" s="1"/>
  <c r="L464" i="25"/>
  <c r="L62" i="16" s="1"/>
  <c r="B198" i="25"/>
  <c r="A342" i="19" s="1"/>
  <c r="L48" i="25"/>
  <c r="L30" i="18" s="1"/>
  <c r="I375" i="25"/>
  <c r="I25" i="7" s="1"/>
  <c r="K212" i="25"/>
  <c r="K212" i="19" s="1"/>
  <c r="J299" i="25"/>
  <c r="J122" i="19" s="1"/>
  <c r="B359" i="25"/>
  <c r="A250" i="19" s="1"/>
  <c r="H62" i="25"/>
  <c r="H12" i="19" s="1"/>
  <c r="B97" i="25"/>
  <c r="A310" i="19" s="1"/>
  <c r="B402" i="25"/>
  <c r="A362" i="19" s="1"/>
  <c r="L442" i="25"/>
  <c r="K277" i="25"/>
  <c r="K14" i="15" s="1"/>
  <c r="K406" i="25"/>
  <c r="K366" i="19" s="1"/>
  <c r="M180" i="25"/>
  <c r="N28" i="16" s="1"/>
  <c r="J441" i="25"/>
  <c r="M379" i="25"/>
  <c r="N145" i="19" s="1"/>
  <c r="I41" i="25"/>
  <c r="I23" i="18" s="1"/>
  <c r="J151" i="25"/>
  <c r="J11" i="16" s="1"/>
  <c r="H438" i="25"/>
  <c r="M185" i="25"/>
  <c r="N33" i="16" s="1"/>
  <c r="K415" i="25"/>
  <c r="K158" i="19" s="1"/>
  <c r="L259" i="25"/>
  <c r="L99" i="19" s="1"/>
  <c r="L265" i="25"/>
  <c r="L105" i="19" s="1"/>
  <c r="B25" i="25"/>
  <c r="A267" i="19" s="1"/>
  <c r="I165" i="25"/>
  <c r="I336" i="19" s="1"/>
  <c r="B487" i="25"/>
  <c r="A26" i="15" s="1"/>
  <c r="L157" i="25"/>
  <c r="L328" i="19" s="1"/>
  <c r="M475" i="25"/>
  <c r="N262" i="19" s="1"/>
  <c r="B433" i="25"/>
  <c r="A59" i="16" s="1"/>
  <c r="B33" i="25"/>
  <c r="A306" i="19" s="1"/>
  <c r="K93" i="25"/>
  <c r="K62" i="19" s="1"/>
  <c r="J277" i="25"/>
  <c r="J14" i="15" s="1"/>
  <c r="I234" i="25"/>
  <c r="I94" i="19" s="1"/>
  <c r="M121" i="25"/>
  <c r="N196" i="19" s="1"/>
  <c r="K364" i="25"/>
  <c r="K136" i="19" s="1"/>
  <c r="H145" i="25"/>
  <c r="H86" i="19" s="1"/>
  <c r="K197" i="25"/>
  <c r="K341" i="19" s="1"/>
  <c r="J166" i="25"/>
  <c r="J337" i="19" s="1"/>
  <c r="I364" i="25"/>
  <c r="I136" i="19" s="1"/>
  <c r="K460" i="25"/>
  <c r="K186" i="19" s="1"/>
  <c r="B340" i="25"/>
  <c r="A51" i="16" s="1"/>
  <c r="L171" i="25"/>
  <c r="L19" i="16" s="1"/>
  <c r="K24" i="25"/>
  <c r="K266" i="19" s="1"/>
  <c r="J379" i="25"/>
  <c r="J145" i="19" s="1"/>
  <c r="B112" i="25"/>
  <c r="A28" i="7" s="1"/>
  <c r="J406" i="25"/>
  <c r="J366" i="19" s="1"/>
  <c r="H463" i="25"/>
  <c r="H61" i="16" s="1"/>
  <c r="J115" i="25"/>
  <c r="J66" i="19" s="1"/>
  <c r="M215" i="25"/>
  <c r="N215" i="19" s="1"/>
  <c r="K79" i="25"/>
  <c r="K48" i="19" s="1"/>
  <c r="I463" i="25"/>
  <c r="I61" i="16" s="1"/>
  <c r="I418" i="25"/>
  <c r="I161" i="19" s="1"/>
  <c r="L52" i="25"/>
  <c r="L34" i="18" s="1"/>
  <c r="B52" i="25"/>
  <c r="A34" i="18" s="1"/>
  <c r="K270" i="25"/>
  <c r="K110" i="19" s="1"/>
  <c r="H410" i="25"/>
  <c r="H370" i="19" s="1"/>
  <c r="M361" i="25"/>
  <c r="N252" i="19" s="1"/>
  <c r="M133" i="25"/>
  <c r="N81" i="19" s="1"/>
  <c r="M442" i="25"/>
  <c r="M433" i="25"/>
  <c r="N59" i="16" s="1"/>
  <c r="K46" i="25"/>
  <c r="K28" i="18" s="1"/>
  <c r="H472" i="25"/>
  <c r="H299" i="19" s="1"/>
  <c r="H455" i="25"/>
  <c r="H181" i="19" s="1"/>
  <c r="M326" i="25"/>
  <c r="N190" i="19" s="1"/>
  <c r="L174" i="25"/>
  <c r="L22" i="16" s="1"/>
  <c r="K284" i="25"/>
  <c r="K276" i="19" s="1"/>
  <c r="I443" i="25"/>
  <c r="I169" i="19" s="1"/>
  <c r="J61" i="25"/>
  <c r="J11" i="19" s="1"/>
  <c r="M474" i="25"/>
  <c r="N261" i="19" s="1"/>
  <c r="H216" i="25"/>
  <c r="H216" i="19" s="1"/>
  <c r="M319" i="25"/>
  <c r="N33" i="19" s="1"/>
  <c r="L193" i="25"/>
  <c r="L41" i="16" s="1"/>
  <c r="K455" i="25"/>
  <c r="K181" i="19" s="1"/>
  <c r="K397" i="25"/>
  <c r="K357" i="19" s="1"/>
  <c r="H349" i="25"/>
  <c r="H129" i="19" s="1"/>
  <c r="M235" i="25"/>
  <c r="N220" i="19" s="1"/>
  <c r="H9" i="25"/>
  <c r="H16" i="18" s="1"/>
  <c r="L124" i="25"/>
  <c r="L72" i="19" s="1"/>
  <c r="L441" i="25"/>
  <c r="M58" i="25"/>
  <c r="N40" i="18" s="1"/>
  <c r="J94" i="25"/>
  <c r="J63" i="19" s="1"/>
  <c r="M478" i="25"/>
  <c r="N44" i="19" s="1"/>
  <c r="H348" i="25"/>
  <c r="H128" i="19" s="1"/>
  <c r="M464" i="25"/>
  <c r="N62" i="16" s="1"/>
  <c r="M264" i="25"/>
  <c r="N104" i="19" s="1"/>
  <c r="I350" i="25"/>
  <c r="I38" i="19" s="1"/>
  <c r="I126" i="25"/>
  <c r="I74" i="19" s="1"/>
  <c r="L111" i="25"/>
  <c r="L324" i="19" s="1"/>
  <c r="J365" i="25"/>
  <c r="J137" i="19" s="1"/>
  <c r="B173" i="25"/>
  <c r="A21" i="16" s="1"/>
  <c r="I94" i="25"/>
  <c r="I63" i="19" s="1"/>
  <c r="L427" i="25"/>
  <c r="L167" i="19" s="1"/>
  <c r="K76" i="25"/>
  <c r="K293" i="19" s="1"/>
  <c r="M211" i="25"/>
  <c r="N211" i="19" s="1"/>
  <c r="B277" i="25"/>
  <c r="A14" i="15" s="1"/>
  <c r="H120" i="25"/>
  <c r="H195" i="19" s="1"/>
  <c r="H384" i="25"/>
  <c r="H150" i="19" s="1"/>
  <c r="K67" i="25"/>
  <c r="K284" i="19" s="1"/>
  <c r="L363" i="25"/>
  <c r="L135" i="19" s="1"/>
  <c r="B154" i="25"/>
  <c r="A14" i="16" s="1"/>
  <c r="H281" i="25"/>
  <c r="H18" i="15" s="1"/>
  <c r="H6" i="25"/>
  <c r="H13" i="18" s="1"/>
  <c r="H158" i="25"/>
  <c r="H329" i="19" s="1"/>
  <c r="H166" i="25"/>
  <c r="H337" i="19" s="1"/>
  <c r="H19" i="25"/>
  <c r="H16" i="17" s="1"/>
  <c r="H427" i="25"/>
  <c r="H167" i="19" s="1"/>
  <c r="K131" i="25"/>
  <c r="K79" i="19" s="1"/>
  <c r="K353" i="25"/>
  <c r="K41" i="19" s="1"/>
  <c r="M140" i="25"/>
  <c r="N84" i="19" s="1"/>
  <c r="J50" i="25"/>
  <c r="J32" i="18" s="1"/>
  <c r="J187" i="25"/>
  <c r="J35" i="16" s="1"/>
  <c r="L222" i="25"/>
  <c r="L21" i="19" s="1"/>
  <c r="B151" i="25"/>
  <c r="A11" i="16" s="1"/>
  <c r="L200" i="25"/>
  <c r="L44" i="16" s="1"/>
  <c r="J475" i="25"/>
  <c r="J262" i="19" s="1"/>
  <c r="J488" i="25"/>
  <c r="J27" i="15" s="1"/>
  <c r="K226" i="25"/>
  <c r="K25" i="19" s="1"/>
  <c r="J281" i="25"/>
  <c r="J18" i="15" s="1"/>
  <c r="K97" i="25"/>
  <c r="K310" i="19" s="1"/>
  <c r="I84" i="25"/>
  <c r="I53" i="19" s="1"/>
  <c r="B295" i="25"/>
  <c r="A118" i="19" s="1"/>
  <c r="L218" i="25"/>
  <c r="L218" i="19" s="1"/>
  <c r="L79" i="25"/>
  <c r="L48" i="19" s="1"/>
  <c r="B342" i="25"/>
  <c r="A53" i="16" s="1"/>
  <c r="L96" i="25"/>
  <c r="L65" i="19" s="1"/>
  <c r="J116" i="25"/>
  <c r="J67" i="19" s="1"/>
  <c r="L104" i="25"/>
  <c r="L317" i="19" s="1"/>
  <c r="J459" i="25"/>
  <c r="J185" i="19" s="1"/>
  <c r="M350" i="25"/>
  <c r="N38" i="19" s="1"/>
  <c r="K398" i="25"/>
  <c r="K358" i="19" s="1"/>
  <c r="J311" i="25"/>
  <c r="J10" i="14" s="1"/>
  <c r="J434" i="25"/>
  <c r="J256" i="19" s="1"/>
  <c r="J180" i="25"/>
  <c r="J28" i="16" s="1"/>
  <c r="I148" i="25"/>
  <c r="I89" i="19" s="1"/>
  <c r="B92" i="25"/>
  <c r="A61" i="19" s="1"/>
  <c r="I54" i="25"/>
  <c r="I36" i="18" s="1"/>
  <c r="L152" i="25"/>
  <c r="L12" i="16" s="1"/>
  <c r="I297" i="25"/>
  <c r="I120" i="19" s="1"/>
  <c r="J192" i="25"/>
  <c r="J40" i="16" s="1"/>
  <c r="J56" i="25"/>
  <c r="J38" i="18" s="1"/>
  <c r="L433" i="25"/>
  <c r="L59" i="16" s="1"/>
  <c r="L475" i="25"/>
  <c r="L262" i="19" s="1"/>
  <c r="I489" i="25"/>
  <c r="I28" i="15" s="1"/>
  <c r="H276" i="25"/>
  <c r="H13" i="15" s="1"/>
  <c r="B341" i="25"/>
  <c r="A52" i="16" s="1"/>
  <c r="L24" i="25"/>
  <c r="L266" i="19" s="1"/>
  <c r="L186" i="25"/>
  <c r="L34" i="16" s="1"/>
  <c r="K10" i="25"/>
  <c r="K17" i="18" s="1"/>
  <c r="J408" i="25"/>
  <c r="J368" i="19" s="1"/>
  <c r="L39" i="25"/>
  <c r="L21" i="18" s="1"/>
  <c r="M407" i="25"/>
  <c r="N367" i="19" s="1"/>
  <c r="B382" i="25"/>
  <c r="A148" i="19" s="1"/>
  <c r="J29" i="25"/>
  <c r="J302" i="19" s="1"/>
  <c r="J206" i="25"/>
  <c r="J206" i="19" s="1"/>
  <c r="K276" i="25"/>
  <c r="K13" i="15" s="1"/>
  <c r="K54" i="25"/>
  <c r="K36" i="18" s="1"/>
  <c r="B409" i="25"/>
  <c r="A369" i="19" s="1"/>
  <c r="M201" i="25"/>
  <c r="N45" i="16" s="1"/>
  <c r="B54" i="25"/>
  <c r="A36" i="18" s="1"/>
  <c r="B68" i="25"/>
  <c r="A285" i="19" s="1"/>
  <c r="M118" i="25"/>
  <c r="N69" i="19" s="1"/>
  <c r="L102" i="25"/>
  <c r="L315" i="19" s="1"/>
  <c r="H8" i="25"/>
  <c r="H15" i="18" s="1"/>
  <c r="B325" i="25"/>
  <c r="A19" i="7" s="1"/>
  <c r="K478" i="25"/>
  <c r="K44" i="19" s="1"/>
  <c r="L95" i="25"/>
  <c r="L64" i="19" s="1"/>
  <c r="H352" i="25"/>
  <c r="H40" i="19" s="1"/>
  <c r="B159" i="25"/>
  <c r="A330" i="19" s="1"/>
  <c r="B144" i="25"/>
  <c r="A18" i="19" s="1"/>
  <c r="K211" i="25"/>
  <c r="K211" i="19" s="1"/>
  <c r="K246" i="25"/>
  <c r="K97" i="19" s="1"/>
  <c r="K150" i="25"/>
  <c r="K10" i="16" s="1"/>
  <c r="I417" i="25"/>
  <c r="I160" i="19" s="1"/>
  <c r="M354" i="25"/>
  <c r="N130" i="19" s="1"/>
  <c r="L164" i="25"/>
  <c r="L335" i="19" s="1"/>
  <c r="B411" i="25"/>
  <c r="A371" i="19" s="1"/>
  <c r="L252" i="25"/>
  <c r="B266" i="25"/>
  <c r="A106" i="19" s="1"/>
  <c r="J26" i="25"/>
  <c r="J268" i="19" s="1"/>
  <c r="B439" i="25"/>
  <c r="I113" i="25"/>
  <c r="I29" i="7" s="1"/>
  <c r="H179" i="25"/>
  <c r="H27" i="16" s="1"/>
  <c r="K22" i="25"/>
  <c r="K18" i="17" s="1"/>
  <c r="B131" i="25"/>
  <c r="A79" i="19" s="1"/>
  <c r="I212" i="25"/>
  <c r="I212" i="19" s="1"/>
  <c r="J178" i="25"/>
  <c r="J26" i="16" s="1"/>
  <c r="J471" i="25"/>
  <c r="J298" i="19" s="1"/>
  <c r="M296" i="25"/>
  <c r="N119" i="19" s="1"/>
  <c r="B286" i="25"/>
  <c r="A344" i="19" s="1"/>
  <c r="H103" i="25"/>
  <c r="H316" i="19" s="1"/>
  <c r="B371" i="25"/>
  <c r="A21" i="7" s="1"/>
  <c r="I349" i="25"/>
  <c r="I129" i="19" s="1"/>
  <c r="M277" i="25"/>
  <c r="N14" i="15" s="1"/>
  <c r="B142" i="25"/>
  <c r="A16" i="19" s="1"/>
  <c r="I287" i="25"/>
  <c r="I345" i="19" s="1"/>
  <c r="I65" i="25"/>
  <c r="I15" i="19" s="1"/>
  <c r="K134" i="25"/>
  <c r="K82" i="19" s="1"/>
  <c r="I252" i="25"/>
  <c r="K262" i="25"/>
  <c r="K102" i="19" s="1"/>
  <c r="I332" i="25"/>
  <c r="I246" i="19" s="1"/>
  <c r="M420" i="25"/>
  <c r="N163" i="19" s="1"/>
  <c r="M378" i="25"/>
  <c r="N144" i="19" s="1"/>
  <c r="L58" i="25"/>
  <c r="L40" i="18" s="1"/>
  <c r="H106" i="25"/>
  <c r="H319" i="19" s="1"/>
  <c r="M136" i="25"/>
  <c r="N199" i="19" s="1"/>
  <c r="B389" i="25"/>
  <c r="A155" i="19" s="1"/>
  <c r="K287" i="25"/>
  <c r="K345" i="19" s="1"/>
  <c r="L470" i="25"/>
  <c r="L297" i="19" s="1"/>
  <c r="K264" i="25"/>
  <c r="K104" i="19" s="1"/>
  <c r="L139" i="25"/>
  <c r="L83" i="19" s="1"/>
  <c r="H203" i="25"/>
  <c r="H203" i="19" s="1"/>
  <c r="L267" i="25"/>
  <c r="L107" i="19" s="1"/>
  <c r="I9" i="25"/>
  <c r="I16" i="18" s="1"/>
  <c r="K484" i="25"/>
  <c r="K23" i="15" s="1"/>
  <c r="M276" i="25"/>
  <c r="N13" i="15" s="1"/>
  <c r="M454" i="25"/>
  <c r="N180" i="19" s="1"/>
  <c r="L324" i="25"/>
  <c r="L18" i="7" s="1"/>
  <c r="K443" i="25"/>
  <c r="K169" i="19" s="1"/>
  <c r="L380" i="25"/>
  <c r="L146" i="19" s="1"/>
  <c r="I293" i="25"/>
  <c r="I116" i="19" s="1"/>
  <c r="H47" i="25"/>
  <c r="H29" i="18" s="1"/>
  <c r="B123" i="25"/>
  <c r="A71" i="19" s="1"/>
  <c r="J448" i="25"/>
  <c r="J174" i="19" s="1"/>
  <c r="I477" i="25"/>
  <c r="I43" i="19" s="1"/>
  <c r="J430" i="25"/>
  <c r="J56" i="16" s="1"/>
  <c r="H124" i="25"/>
  <c r="H72" i="19" s="1"/>
  <c r="I115" i="25"/>
  <c r="I66" i="19" s="1"/>
  <c r="I149" i="25"/>
  <c r="I90" i="19" s="1"/>
  <c r="M101" i="25"/>
  <c r="N314" i="19" s="1"/>
  <c r="M123" i="25"/>
  <c r="N71" i="19" s="1"/>
  <c r="B292" i="25"/>
  <c r="A115" i="19" s="1"/>
  <c r="K392" i="25"/>
  <c r="K352" i="19" s="1"/>
  <c r="L16" i="25"/>
  <c r="L13" i="17" s="1"/>
  <c r="L123" i="25"/>
  <c r="L71" i="19" s="1"/>
  <c r="B390" i="25"/>
  <c r="A156" i="19" s="1"/>
  <c r="H265" i="25"/>
  <c r="H105" i="19" s="1"/>
  <c r="I473" i="25"/>
  <c r="I260" i="19" s="1"/>
  <c r="H337" i="25"/>
  <c r="H48" i="16" s="1"/>
  <c r="M234" i="25"/>
  <c r="N94" i="19" s="1"/>
  <c r="M97" i="25"/>
  <c r="N310" i="19" s="1"/>
  <c r="I335" i="25"/>
  <c r="I46" i="16" s="1"/>
  <c r="B302" i="25"/>
  <c r="A239" i="19" s="1"/>
  <c r="J10" i="25"/>
  <c r="J17" i="18" s="1"/>
  <c r="K217" i="25"/>
  <c r="K217" i="19" s="1"/>
  <c r="I192" i="25"/>
  <c r="I40" i="16" s="1"/>
  <c r="K199" i="25"/>
  <c r="K43" i="16" s="1"/>
  <c r="J269" i="25"/>
  <c r="J109" i="19" s="1"/>
  <c r="L156" i="25"/>
  <c r="L327" i="19" s="1"/>
  <c r="M80" i="25"/>
  <c r="N49" i="19" s="1"/>
  <c r="L467" i="25"/>
  <c r="L279" i="19" s="1"/>
  <c r="M4" i="25"/>
  <c r="N11" i="18" s="1"/>
  <c r="J209" i="25"/>
  <c r="J209" i="19" s="1"/>
  <c r="K431" i="25"/>
  <c r="K57" i="16" s="1"/>
  <c r="K479" i="25"/>
  <c r="K45" i="19" s="1"/>
  <c r="I203" i="25"/>
  <c r="I203" i="19" s="1"/>
  <c r="I416" i="25"/>
  <c r="I159" i="19" s="1"/>
  <c r="H426" i="25"/>
  <c r="H166" i="19" s="1"/>
  <c r="M456" i="25"/>
  <c r="N182" i="19" s="1"/>
  <c r="J326" i="25"/>
  <c r="J190" i="19" s="1"/>
  <c r="K130" i="25"/>
  <c r="K78" i="19" s="1"/>
  <c r="J95" i="25"/>
  <c r="J64" i="19" s="1"/>
  <c r="L456" i="25"/>
  <c r="L182" i="19" s="1"/>
  <c r="I6" i="25"/>
  <c r="I13" i="18" s="1"/>
  <c r="H12" i="25"/>
  <c r="H19" i="18" s="1"/>
  <c r="M282" i="25"/>
  <c r="N274" i="19" s="1"/>
  <c r="H268" i="25"/>
  <c r="H108" i="19" s="1"/>
  <c r="L311" i="25"/>
  <c r="L10" i="14" s="1"/>
  <c r="J59" i="25"/>
  <c r="J41" i="18" s="1"/>
  <c r="M311" i="25"/>
  <c r="N10" i="14" s="1"/>
  <c r="K144" i="25"/>
  <c r="K18" i="19" s="1"/>
  <c r="B419" i="25"/>
  <c r="A162" i="19" s="1"/>
  <c r="J246" i="25"/>
  <c r="J97" i="19" s="1"/>
  <c r="I4" i="25"/>
  <c r="I11" i="18" s="1"/>
  <c r="H448" i="25"/>
  <c r="H174" i="19" s="1"/>
  <c r="L162" i="25"/>
  <c r="L333" i="19" s="1"/>
  <c r="M325" i="25"/>
  <c r="N19" i="7" s="1"/>
  <c r="L236" i="25"/>
  <c r="L221" i="19" s="1"/>
  <c r="L277" i="25"/>
  <c r="L14" i="15" s="1"/>
  <c r="H264" i="25"/>
  <c r="H104" i="19" s="1"/>
  <c r="M158" i="25"/>
  <c r="N329" i="19" s="1"/>
  <c r="B336" i="25"/>
  <c r="A47" i="16" s="1"/>
  <c r="I465" i="25"/>
  <c r="I277" i="19" s="1"/>
  <c r="B345" i="25"/>
  <c r="A349" i="19" s="1"/>
  <c r="I365" i="25"/>
  <c r="I137" i="19" s="1"/>
  <c r="M187" i="25"/>
  <c r="N35" i="16" s="1"/>
  <c r="L454" i="25"/>
  <c r="L180" i="19" s="1"/>
  <c r="H320" i="25"/>
  <c r="H34" i="19" s="1"/>
  <c r="M104" i="25"/>
  <c r="N317" i="19" s="1"/>
  <c r="H309" i="25"/>
  <c r="H125" i="19" s="1"/>
  <c r="H417" i="25"/>
  <c r="H160" i="19" s="1"/>
  <c r="H118" i="25"/>
  <c r="H69" i="19" s="1"/>
  <c r="M22" i="25"/>
  <c r="N18" i="17" s="1"/>
  <c r="L203" i="25"/>
  <c r="L203" i="19" s="1"/>
  <c r="I264" i="25"/>
  <c r="I104" i="19" s="1"/>
  <c r="L460" i="25"/>
  <c r="L186" i="19" s="1"/>
  <c r="I171" i="25"/>
  <c r="I19" i="16" s="1"/>
  <c r="L120" i="25"/>
  <c r="L195" i="19" s="1"/>
  <c r="B5" i="25"/>
  <c r="A12" i="18" s="1"/>
  <c r="B320" i="25"/>
  <c r="A34" i="19" s="1"/>
  <c r="J239" i="25"/>
  <c r="J224" i="19" s="1"/>
  <c r="K216" i="25"/>
  <c r="K216" i="19" s="1"/>
  <c r="B59" i="25"/>
  <c r="A41" i="18" s="1"/>
  <c r="J482" i="25"/>
  <c r="J21" i="15" s="1"/>
  <c r="H65" i="25"/>
  <c r="H15" i="19" s="1"/>
  <c r="B472" i="25"/>
  <c r="A299" i="19" s="1"/>
  <c r="J244" i="25"/>
  <c r="J95" i="19" s="1"/>
  <c r="H58" i="25"/>
  <c r="H40" i="18" s="1"/>
  <c r="H89" i="25"/>
  <c r="H58" i="19" s="1"/>
  <c r="B378" i="25"/>
  <c r="A144" i="19" s="1"/>
  <c r="L206" i="25"/>
  <c r="L206" i="19" s="1"/>
  <c r="I481" i="25"/>
  <c r="I20" i="15" s="1"/>
  <c r="L5" i="25"/>
  <c r="L12" i="18" s="1"/>
  <c r="I91" i="25"/>
  <c r="I60" i="19" s="1"/>
  <c r="B431" i="25"/>
  <c r="A57" i="16" s="1"/>
  <c r="M346" i="25"/>
  <c r="N350" i="19" s="1"/>
  <c r="M439" i="25"/>
  <c r="K468" i="25"/>
  <c r="K280" i="19" s="1"/>
  <c r="B129" i="25"/>
  <c r="A77" i="19" s="1"/>
  <c r="M371" i="25"/>
  <c r="N21" i="7" s="1"/>
  <c r="B168" i="25"/>
  <c r="A16" i="16" s="1"/>
  <c r="I310" i="25"/>
  <c r="I126" i="19" s="1"/>
  <c r="H396" i="25"/>
  <c r="H356" i="19" s="1"/>
  <c r="L488" i="25"/>
  <c r="L27" i="15" s="1"/>
  <c r="M205" i="25"/>
  <c r="N205" i="19" s="1"/>
  <c r="K439" i="25"/>
  <c r="J325" i="25"/>
  <c r="J19" i="7" s="1"/>
  <c r="I459" i="25"/>
  <c r="I185" i="19" s="1"/>
  <c r="L71" i="25"/>
  <c r="L288" i="19" s="1"/>
  <c r="L224" i="25"/>
  <c r="L23" i="19" s="1"/>
  <c r="K303" i="25"/>
  <c r="K240" i="19" s="1"/>
  <c r="I170" i="25"/>
  <c r="I18" i="16" s="1"/>
  <c r="M320" i="25"/>
  <c r="N34" i="19" s="1"/>
  <c r="L221" i="25"/>
  <c r="L20" i="19" s="1"/>
  <c r="B290" i="25"/>
  <c r="A113" i="19" s="1"/>
  <c r="H275" i="25"/>
  <c r="H12" i="15" s="1"/>
  <c r="B121" i="25"/>
  <c r="A196" i="19" s="1"/>
  <c r="M78" i="25"/>
  <c r="N295" i="19" s="1"/>
  <c r="K330" i="25"/>
  <c r="K10" i="7" s="1"/>
  <c r="H387" i="25"/>
  <c r="H153" i="19" s="1"/>
  <c r="B393" i="25"/>
  <c r="A353" i="19" s="1"/>
  <c r="J74" i="25"/>
  <c r="J291" i="19" s="1"/>
  <c r="M212" i="25"/>
  <c r="N212" i="19" s="1"/>
  <c r="B153" i="25"/>
  <c r="A13" i="16" s="1"/>
  <c r="J346" i="25"/>
  <c r="J350" i="19" s="1"/>
  <c r="I191" i="25"/>
  <c r="I39" i="16" s="1"/>
  <c r="M366" i="25"/>
  <c r="N138" i="19" s="1"/>
  <c r="H155" i="25"/>
  <c r="H15" i="16" s="1"/>
  <c r="K412" i="25"/>
  <c r="K372" i="19" s="1"/>
  <c r="B250" i="25"/>
  <c r="A231" i="19" s="1"/>
  <c r="J320" i="25"/>
  <c r="J34" i="19" s="1"/>
  <c r="M85" i="25"/>
  <c r="N54" i="19" s="1"/>
  <c r="H161" i="25"/>
  <c r="H332" i="19" s="1"/>
  <c r="K355" i="25"/>
  <c r="K131" i="19" s="1"/>
  <c r="I277" i="25"/>
  <c r="I14" i="15" s="1"/>
  <c r="H39" i="25"/>
  <c r="H21" i="18" s="1"/>
  <c r="K368" i="25"/>
  <c r="K140" i="19" s="1"/>
  <c r="H197" i="25"/>
  <c r="H341" i="19" s="1"/>
  <c r="M83" i="25"/>
  <c r="N52" i="19" s="1"/>
  <c r="I431" i="25"/>
  <c r="I57" i="16" s="1"/>
  <c r="B485" i="25"/>
  <c r="A24" i="15" s="1"/>
  <c r="K198" i="25"/>
  <c r="K342" i="19" s="1"/>
  <c r="K275" i="25"/>
  <c r="K12" i="15" s="1"/>
  <c r="I358" i="25"/>
  <c r="I249" i="19" s="1"/>
  <c r="L329" i="25"/>
  <c r="L9" i="7" s="1"/>
  <c r="J96" i="25"/>
  <c r="J65" i="19" s="1"/>
  <c r="M389" i="25"/>
  <c r="N155" i="19" s="1"/>
  <c r="L242" i="25"/>
  <c r="L227" i="19" s="1"/>
  <c r="J188" i="25"/>
  <c r="J36" i="16" s="1"/>
  <c r="L190" i="25"/>
  <c r="L38" i="16" s="1"/>
  <c r="K382" i="25"/>
  <c r="K148" i="19" s="1"/>
  <c r="I29" i="25"/>
  <c r="I302" i="19" s="1"/>
  <c r="L279" i="25"/>
  <c r="L16" i="15" s="1"/>
  <c r="H167" i="25"/>
  <c r="H338" i="19" s="1"/>
  <c r="H327" i="25"/>
  <c r="H191" i="19" s="1"/>
  <c r="I59" i="25"/>
  <c r="I41" i="18" s="1"/>
  <c r="H109" i="25"/>
  <c r="H322" i="19" s="1"/>
  <c r="M447" i="25"/>
  <c r="N173" i="19" s="1"/>
  <c r="I34" i="25"/>
  <c r="I307" i="19" s="1"/>
  <c r="K195" i="25"/>
  <c r="K339" i="19" s="1"/>
  <c r="K375" i="25"/>
  <c r="K25" i="7" s="1"/>
  <c r="J149" i="25"/>
  <c r="J90" i="19" s="1"/>
  <c r="M372" i="25"/>
  <c r="N22" i="7" s="1"/>
  <c r="M142" i="25"/>
  <c r="N16" i="19" s="1"/>
  <c r="M414" i="25"/>
  <c r="N157" i="19" s="1"/>
  <c r="J360" i="25"/>
  <c r="J251" i="19" s="1"/>
  <c r="I369" i="25"/>
  <c r="I141" i="19" s="1"/>
  <c r="J35" i="25"/>
  <c r="J271" i="19" s="1"/>
  <c r="B451" i="25"/>
  <c r="A177" i="19" s="1"/>
  <c r="M144" i="25"/>
  <c r="N18" i="19" s="1"/>
  <c r="K426" i="25"/>
  <c r="K166" i="19" s="1"/>
  <c r="I46" i="25"/>
  <c r="I28" i="18" s="1"/>
  <c r="J17" i="25"/>
  <c r="J14" i="17" s="1"/>
  <c r="I410" i="25"/>
  <c r="I370" i="19" s="1"/>
  <c r="L195" i="25"/>
  <c r="L339" i="19" s="1"/>
  <c r="J164" i="25"/>
  <c r="J335" i="19" s="1"/>
  <c r="M51" i="25"/>
  <c r="N33" i="18" s="1"/>
  <c r="B381" i="25"/>
  <c r="A147" i="19" s="1"/>
  <c r="K159" i="25"/>
  <c r="K330" i="19" s="1"/>
  <c r="K201" i="25"/>
  <c r="K45" i="16" s="1"/>
  <c r="I83" i="25"/>
  <c r="I52" i="19" s="1"/>
  <c r="M19" i="25"/>
  <c r="N16" i="17" s="1"/>
  <c r="B179" i="25"/>
  <c r="A27" i="16" s="1"/>
  <c r="M9" i="25"/>
  <c r="N16" i="18" s="1"/>
  <c r="B300" i="25"/>
  <c r="A123" i="19" s="1"/>
  <c r="K283" i="25"/>
  <c r="K275" i="19" s="1"/>
  <c r="K129" i="25"/>
  <c r="K77" i="19" s="1"/>
  <c r="I382" i="25"/>
  <c r="I148" i="19" s="1"/>
  <c r="J429" i="25"/>
  <c r="J55" i="16" s="1"/>
  <c r="H468" i="25"/>
  <c r="H280" i="19" s="1"/>
  <c r="H42" i="25"/>
  <c r="H24" i="18" s="1"/>
  <c r="K450" i="25"/>
  <c r="K176" i="19" s="1"/>
  <c r="I304" i="25"/>
  <c r="I241" i="19" s="1"/>
  <c r="J68" i="25"/>
  <c r="J285" i="19" s="1"/>
  <c r="L12" i="25"/>
  <c r="L19" i="18" s="1"/>
  <c r="I219" i="25"/>
  <c r="I219" i="19" s="1"/>
  <c r="M14" i="25"/>
  <c r="N11" i="17" s="1"/>
  <c r="K483" i="25"/>
  <c r="K22" i="15" s="1"/>
  <c r="M207" i="25"/>
  <c r="N207" i="19" s="1"/>
  <c r="H242" i="25"/>
  <c r="H227" i="19" s="1"/>
  <c r="I58" i="25"/>
  <c r="I40" i="18" s="1"/>
  <c r="B99" i="25"/>
  <c r="A312" i="19" s="1"/>
  <c r="K307" i="25"/>
  <c r="K244" i="19" s="1"/>
  <c r="H447" i="25"/>
  <c r="H173" i="19" s="1"/>
  <c r="K139" i="25"/>
  <c r="K83" i="19" s="1"/>
  <c r="I455" i="25"/>
  <c r="I181" i="19" s="1"/>
  <c r="J468" i="25"/>
  <c r="J280" i="19" s="1"/>
  <c r="K177" i="25"/>
  <c r="K25" i="16" s="1"/>
  <c r="M385" i="25"/>
  <c r="N151" i="19" s="1"/>
  <c r="I267" i="25"/>
  <c r="I107" i="19" s="1"/>
  <c r="M21" i="25"/>
  <c r="B255" i="25"/>
  <c r="A235" i="19" s="1"/>
  <c r="B39" i="25"/>
  <c r="A21" i="18" s="1"/>
  <c r="H273" i="25"/>
  <c r="H10" i="15" s="1"/>
  <c r="I71" i="25"/>
  <c r="I288" i="19" s="1"/>
  <c r="I96" i="25"/>
  <c r="I65" i="19" s="1"/>
  <c r="L418" i="25"/>
  <c r="L161" i="19" s="1"/>
  <c r="L403" i="25"/>
  <c r="L363" i="19" s="1"/>
  <c r="I390" i="25"/>
  <c r="I156" i="19" s="1"/>
  <c r="H20" i="25"/>
  <c r="H17" i="17" s="1"/>
  <c r="H406" i="25"/>
  <c r="H366" i="19" s="1"/>
  <c r="L122" i="25"/>
  <c r="L197" i="19" s="1"/>
  <c r="H480" i="25"/>
  <c r="H19" i="15" s="1"/>
  <c r="M154" i="25"/>
  <c r="N14" i="16" s="1"/>
  <c r="H195" i="25"/>
  <c r="H339" i="19" s="1"/>
  <c r="J228" i="25"/>
  <c r="J27" i="19" s="1"/>
  <c r="K391" i="25"/>
  <c r="K351" i="19" s="1"/>
  <c r="M294" i="25"/>
  <c r="N117" i="19" s="1"/>
  <c r="I236" i="25"/>
  <c r="I221" i="19" s="1"/>
  <c r="K238" i="25"/>
  <c r="K223" i="19" s="1"/>
  <c r="H137" i="25"/>
  <c r="H200" i="19" s="1"/>
  <c r="I480" i="25"/>
  <c r="I19" i="15" s="1"/>
  <c r="L151" i="25"/>
  <c r="L11" i="16" s="1"/>
  <c r="L453" i="25"/>
  <c r="L179" i="19" s="1"/>
  <c r="J199" i="25"/>
  <c r="J43" i="16" s="1"/>
  <c r="B429" i="25"/>
  <c r="A55" i="16" s="1"/>
  <c r="M488" i="25"/>
  <c r="N27" i="15" s="1"/>
  <c r="M115" i="25"/>
  <c r="N66" i="19" s="1"/>
  <c r="K117" i="25"/>
  <c r="K68" i="19" s="1"/>
  <c r="L153" i="25"/>
  <c r="L13" i="16" s="1"/>
  <c r="J391" i="25"/>
  <c r="J351" i="19" s="1"/>
  <c r="L394" i="25"/>
  <c r="L354" i="19" s="1"/>
  <c r="H354" i="25"/>
  <c r="H130" i="19" s="1"/>
  <c r="M450" i="25"/>
  <c r="N176" i="19" s="1"/>
  <c r="H450" i="25"/>
  <c r="H176" i="19" s="1"/>
  <c r="K348" i="25"/>
  <c r="K128" i="19" s="1"/>
  <c r="K305" i="25"/>
  <c r="K242" i="19" s="1"/>
  <c r="B318" i="25"/>
  <c r="A32" i="19" s="1"/>
  <c r="K361" i="25"/>
  <c r="K252" i="19" s="1"/>
  <c r="I414" i="25"/>
  <c r="I157" i="19" s="1"/>
  <c r="I379" i="25"/>
  <c r="I145" i="19" s="1"/>
  <c r="I130" i="25"/>
  <c r="I78" i="19" s="1"/>
  <c r="L34" i="25"/>
  <c r="L307" i="19" s="1"/>
  <c r="H22" i="25"/>
  <c r="H18" i="17" s="1"/>
  <c r="H315" i="25"/>
  <c r="H14" i="14" s="1"/>
  <c r="H392" i="25"/>
  <c r="H352" i="19" s="1"/>
  <c r="M239" i="25"/>
  <c r="N224" i="19" s="1"/>
  <c r="K152" i="25"/>
  <c r="K12" i="16" s="1"/>
  <c r="K395" i="25"/>
  <c r="K355" i="19" s="1"/>
  <c r="M61" i="25"/>
  <c r="N11" i="19" s="1"/>
  <c r="M288" i="25"/>
  <c r="N346" i="19" s="1"/>
  <c r="I135" i="25"/>
  <c r="I198" i="19" s="1"/>
  <c r="K204" i="25"/>
  <c r="K204" i="19" s="1"/>
  <c r="I363" i="25"/>
  <c r="I135" i="19" s="1"/>
  <c r="M71" i="25"/>
  <c r="N288" i="19" s="1"/>
  <c r="H441" i="25"/>
  <c r="I296" i="25"/>
  <c r="I119" i="19" s="1"/>
  <c r="K373" i="25"/>
  <c r="K23" i="7" s="1"/>
  <c r="H445" i="25"/>
  <c r="H171" i="19" s="1"/>
  <c r="J186" i="25"/>
  <c r="J34" i="16" s="1"/>
  <c r="H208" i="25"/>
  <c r="H208" i="19" s="1"/>
  <c r="I254" i="25"/>
  <c r="I234" i="19" s="1"/>
  <c r="M13" i="25"/>
  <c r="N10" i="17" s="1"/>
  <c r="J125" i="25"/>
  <c r="J73" i="19" s="1"/>
  <c r="B238" i="25"/>
  <c r="A223" i="19" s="1"/>
  <c r="K445" i="25"/>
  <c r="K171" i="19" s="1"/>
  <c r="B452" i="25"/>
  <c r="A178" i="19" s="1"/>
  <c r="J91" i="25"/>
  <c r="J60" i="19" s="1"/>
  <c r="B317" i="25"/>
  <c r="A31" i="19" s="1"/>
  <c r="M247" i="25"/>
  <c r="N98" i="19" s="1"/>
  <c r="H14" i="25"/>
  <c r="H11" i="17" s="1"/>
  <c r="I348" i="25"/>
  <c r="I128" i="19" s="1"/>
  <c r="H440" i="25"/>
  <c r="J444" i="25"/>
  <c r="J170" i="19" s="1"/>
  <c r="L406" i="25"/>
  <c r="L366" i="19" s="1"/>
  <c r="J382" i="25"/>
  <c r="J148" i="19" s="1"/>
  <c r="K207" i="25"/>
  <c r="K207" i="19" s="1"/>
  <c r="H125" i="25"/>
  <c r="H73" i="19" s="1"/>
  <c r="I53" i="25"/>
  <c r="I35" i="18" s="1"/>
  <c r="M249" i="25"/>
  <c r="N230" i="19" s="1"/>
  <c r="J143" i="25"/>
  <c r="J17" i="19" s="1"/>
  <c r="B27" i="25"/>
  <c r="A269" i="19" s="1"/>
  <c r="H186" i="25"/>
  <c r="H34" i="16" s="1"/>
  <c r="B83" i="25"/>
  <c r="A52" i="19" s="1"/>
  <c r="M214" i="25"/>
  <c r="N214" i="19" s="1"/>
  <c r="B18" i="25"/>
  <c r="A15" i="17" s="1"/>
  <c r="K297" i="25"/>
  <c r="K120" i="19" s="1"/>
  <c r="H187" i="25"/>
  <c r="H35" i="16" s="1"/>
  <c r="K337" i="25"/>
  <c r="K48" i="16" s="1"/>
  <c r="J445" i="25"/>
  <c r="J171" i="19" s="1"/>
  <c r="K416" i="25"/>
  <c r="K159" i="19" s="1"/>
  <c r="J479" i="25"/>
  <c r="J45" i="19" s="1"/>
  <c r="J377" i="25"/>
  <c r="J143" i="19" s="1"/>
  <c r="B227" i="25"/>
  <c r="A26" i="19" s="1"/>
  <c r="J201" i="25"/>
  <c r="J45" i="16" s="1"/>
  <c r="M227" i="25"/>
  <c r="N26" i="19" s="1"/>
  <c r="I24" i="25"/>
  <c r="I266" i="19" s="1"/>
  <c r="B370" i="25"/>
  <c r="A20" i="7" s="1"/>
  <c r="H449" i="25"/>
  <c r="H175" i="19" s="1"/>
  <c r="K336" i="25"/>
  <c r="K47" i="16" s="1"/>
  <c r="I109" i="25"/>
  <c r="I322" i="19" s="1"/>
  <c r="K202" i="25"/>
  <c r="K202" i="19" s="1"/>
  <c r="I399" i="25"/>
  <c r="I359" i="19" s="1"/>
  <c r="K178" i="25"/>
  <c r="K26" i="16" s="1"/>
  <c r="K231" i="25"/>
  <c r="K91" i="19" s="1"/>
  <c r="L425" i="25"/>
  <c r="L165" i="19" s="1"/>
  <c r="M280" i="25"/>
  <c r="N17" i="15" s="1"/>
  <c r="I129" i="25"/>
  <c r="I77" i="19" s="1"/>
  <c r="K104" i="25"/>
  <c r="K317" i="19" s="1"/>
  <c r="K299" i="25"/>
  <c r="K122" i="19" s="1"/>
  <c r="L257" i="25"/>
  <c r="L237" i="19" s="1"/>
  <c r="M28" i="25"/>
  <c r="N270" i="19" s="1"/>
  <c r="I5" i="25"/>
  <c r="I12" i="18" s="1"/>
  <c r="K39" i="25"/>
  <c r="K21" i="18" s="1"/>
  <c r="I329" i="25"/>
  <c r="I9" i="7" s="1"/>
  <c r="H157" i="25"/>
  <c r="H328" i="19" s="1"/>
  <c r="J481" i="25"/>
  <c r="J20" i="15" s="1"/>
  <c r="M432" i="25"/>
  <c r="N58" i="16" s="1"/>
  <c r="I33" i="25"/>
  <c r="I306" i="19" s="1"/>
  <c r="L247" i="25"/>
  <c r="L98" i="19" s="1"/>
  <c r="K251" i="25"/>
  <c r="K232" i="19" s="1"/>
  <c r="J51" i="25"/>
  <c r="J33" i="18" s="1"/>
  <c r="B281" i="25"/>
  <c r="A18" i="15" s="1"/>
  <c r="B185" i="25"/>
  <c r="A33" i="16" s="1"/>
  <c r="J435" i="25"/>
  <c r="J257" i="19" s="1"/>
  <c r="M31" i="25"/>
  <c r="N304" i="19" s="1"/>
  <c r="H364" i="25"/>
  <c r="H136" i="19" s="1"/>
  <c r="H142" i="25"/>
  <c r="H16" i="19" s="1"/>
  <c r="B425" i="25"/>
  <c r="A165" i="19" s="1"/>
  <c r="M443" i="25"/>
  <c r="N169" i="19" s="1"/>
  <c r="B236" i="25"/>
  <c r="A221" i="19" s="1"/>
  <c r="I12" i="25"/>
  <c r="I19" i="18" s="1"/>
  <c r="L388" i="25"/>
  <c r="L154" i="19" s="1"/>
  <c r="L197" i="25"/>
  <c r="L341" i="19" s="1"/>
  <c r="J182" i="25"/>
  <c r="J30" i="16" s="1"/>
  <c r="J378" i="25"/>
  <c r="J144" i="19" s="1"/>
  <c r="I151" i="25"/>
  <c r="I11" i="16" s="1"/>
  <c r="H129" i="25"/>
  <c r="H77" i="19" s="1"/>
  <c r="I242" i="25"/>
  <c r="I227" i="19" s="1"/>
  <c r="I18" i="25"/>
  <c r="I15" i="17" s="1"/>
  <c r="I291" i="25"/>
  <c r="I114" i="19" s="1"/>
  <c r="L187" i="25"/>
  <c r="L35" i="16" s="1"/>
  <c r="M60" i="25"/>
  <c r="N10" i="19" s="1"/>
  <c r="K465" i="25"/>
  <c r="K277" i="19" s="1"/>
  <c r="H419" i="25"/>
  <c r="H162" i="19" s="1"/>
  <c r="B78" i="25"/>
  <c r="A295" i="19" s="1"/>
  <c r="H489" i="25"/>
  <c r="H28" i="15" s="1"/>
  <c r="H467" i="25"/>
  <c r="H279" i="19" s="1"/>
  <c r="L326" i="25"/>
  <c r="L190" i="19" s="1"/>
  <c r="H385" i="25"/>
  <c r="H151" i="19" s="1"/>
  <c r="I283" i="25"/>
  <c r="I275" i="19" s="1"/>
  <c r="H52" i="25"/>
  <c r="H34" i="18" s="1"/>
  <c r="M197" i="25"/>
  <c r="N341" i="19" s="1"/>
  <c r="B313" i="25"/>
  <c r="A12" i="14" s="1"/>
  <c r="J236" i="25"/>
  <c r="J221" i="19" s="1"/>
  <c r="M245" i="25"/>
  <c r="N96" i="19" s="1"/>
  <c r="H130" i="25"/>
  <c r="H78" i="19" s="1"/>
  <c r="I38" i="25"/>
  <c r="I20" i="18" s="1"/>
  <c r="B384" i="25"/>
  <c r="A150" i="19" s="1"/>
  <c r="M74" i="25"/>
  <c r="N291" i="19" s="1"/>
  <c r="K294" i="25"/>
  <c r="K117" i="19" s="1"/>
  <c r="J422" i="25"/>
  <c r="J253" i="19" s="1"/>
  <c r="B140" i="25"/>
  <c r="A84" i="19" s="1"/>
  <c r="I290" i="25"/>
  <c r="I113" i="19" s="1"/>
  <c r="H245" i="25"/>
  <c r="H96" i="19" s="1"/>
  <c r="B202" i="25"/>
  <c r="A202" i="19" s="1"/>
  <c r="B442" i="25"/>
  <c r="I330" i="25"/>
  <c r="I10" i="7" s="1"/>
  <c r="K290" i="25"/>
  <c r="K113" i="19" s="1"/>
  <c r="J310" i="25"/>
  <c r="J126" i="19" s="1"/>
  <c r="J90" i="25"/>
  <c r="J59" i="19" s="1"/>
  <c r="J265" i="25"/>
  <c r="J105" i="19" s="1"/>
  <c r="B81" i="25"/>
  <c r="A50" i="19" s="1"/>
  <c r="H400" i="25"/>
  <c r="H360" i="19" s="1"/>
  <c r="I289" i="25"/>
  <c r="I347" i="19" s="1"/>
  <c r="K229" i="25"/>
  <c r="K28" i="19" s="1"/>
  <c r="B421" i="25"/>
  <c r="A164" i="19" s="1"/>
  <c r="M137" i="25"/>
  <c r="N200" i="19" s="1"/>
  <c r="B224" i="25"/>
  <c r="A23" i="19" s="1"/>
  <c r="K260" i="25"/>
  <c r="K100" i="19" s="1"/>
  <c r="L333" i="25"/>
  <c r="L247" i="19" s="1"/>
  <c r="H213" i="25"/>
  <c r="H213" i="19" s="1"/>
  <c r="K33" i="25"/>
  <c r="K306" i="19" s="1"/>
  <c r="H344" i="25"/>
  <c r="H348" i="19" s="1"/>
  <c r="J72" i="25"/>
  <c r="J289" i="19" s="1"/>
  <c r="J315" i="25"/>
  <c r="J14" i="14" s="1"/>
  <c r="J428" i="25"/>
  <c r="J168" i="19" s="1"/>
  <c r="J196" i="25"/>
  <c r="J340" i="19" s="1"/>
  <c r="I190" i="25"/>
  <c r="I38" i="16" s="1"/>
  <c r="I292" i="25"/>
  <c r="I115" i="19" s="1"/>
  <c r="M437" i="25"/>
  <c r="N259" i="19" s="1"/>
  <c r="L75" i="25"/>
  <c r="L292" i="19" s="1"/>
  <c r="H317" i="25"/>
  <c r="H31" i="19" s="1"/>
  <c r="I124" i="25"/>
  <c r="I72" i="19" s="1"/>
  <c r="J454" i="25"/>
  <c r="J180" i="19" s="1"/>
  <c r="I215" i="25"/>
  <c r="I215" i="19" s="1"/>
  <c r="B440" i="25"/>
  <c r="H223" i="25"/>
  <c r="H22" i="19" s="1"/>
  <c r="M362" i="25"/>
  <c r="N134" i="19" s="1"/>
  <c r="J142" i="25"/>
  <c r="J16" i="19" s="1"/>
  <c r="K334" i="25"/>
  <c r="K248" i="19" s="1"/>
  <c r="L389" i="25"/>
  <c r="L155" i="19" s="1"/>
  <c r="M404" i="25"/>
  <c r="N364" i="19" s="1"/>
  <c r="I207" i="25"/>
  <c r="I207" i="19" s="1"/>
  <c r="H241" i="25"/>
  <c r="H226" i="19" s="1"/>
  <c r="B16" i="25"/>
  <c r="A13" i="17" s="1"/>
  <c r="B410" i="25"/>
  <c r="A370" i="19" s="1"/>
  <c r="B228" i="25"/>
  <c r="A27" i="19" s="1"/>
  <c r="I266" i="25"/>
  <c r="I106" i="19" s="1"/>
  <c r="L296" i="25"/>
  <c r="L119" i="19" s="1"/>
  <c r="H318" i="25"/>
  <c r="H32" i="19" s="1"/>
  <c r="J31" i="25"/>
  <c r="J304" i="19" s="1"/>
  <c r="H218" i="25"/>
  <c r="H218" i="19" s="1"/>
  <c r="B206" i="25"/>
  <c r="A206" i="19" s="1"/>
  <c r="B158" i="25"/>
  <c r="A329" i="19" s="1"/>
  <c r="I154" i="25"/>
  <c r="I14" i="16" s="1"/>
  <c r="L61" i="25"/>
  <c r="L11" i="19" s="1"/>
  <c r="B355" i="25"/>
  <c r="A131" i="19" s="1"/>
  <c r="J175" i="25"/>
  <c r="J23" i="16" s="1"/>
  <c r="L208" i="25"/>
  <c r="L208" i="19" s="1"/>
  <c r="J438" i="25"/>
  <c r="I426" i="25"/>
  <c r="I166" i="19" s="1"/>
  <c r="B463" i="25"/>
  <c r="A61" i="16" s="1"/>
  <c r="I17" i="25"/>
  <c r="I14" i="17" s="1"/>
  <c r="H476" i="25"/>
  <c r="H42" i="19" s="1"/>
  <c r="M401" i="25"/>
  <c r="N361" i="19" s="1"/>
  <c r="K100" i="25"/>
  <c r="K313" i="19" s="1"/>
  <c r="H435" i="25"/>
  <c r="H257" i="19" s="1"/>
  <c r="H355" i="25"/>
  <c r="H131" i="19" s="1"/>
  <c r="M56" i="25"/>
  <c r="N38" i="18" s="1"/>
  <c r="H66" i="25"/>
  <c r="H283" i="19" s="1"/>
  <c r="B222" i="25"/>
  <c r="A21" i="19" s="1"/>
  <c r="K435" i="25"/>
  <c r="K257" i="19" s="1"/>
  <c r="B30" i="25"/>
  <c r="A303" i="19" s="1"/>
  <c r="B201" i="25"/>
  <c r="A45" i="16" s="1"/>
  <c r="B119" i="25"/>
  <c r="A70" i="19" s="1"/>
  <c r="I377" i="25"/>
  <c r="I143" i="19" s="1"/>
  <c r="B6" i="25"/>
  <c r="A13" i="18" s="1"/>
  <c r="J20" i="25"/>
  <c r="J17" i="17" s="1"/>
  <c r="I306" i="25"/>
  <c r="I243" i="19" s="1"/>
  <c r="M324" i="25"/>
  <c r="N18" i="7" s="1"/>
  <c r="B239" i="25"/>
  <c r="A224" i="19" s="1"/>
  <c r="H73" i="25"/>
  <c r="H290" i="19" s="1"/>
  <c r="K225" i="25"/>
  <c r="K24" i="19" s="1"/>
  <c r="J194" i="25"/>
  <c r="J42" i="16" s="1"/>
  <c r="H135" i="25"/>
  <c r="H198" i="19" s="1"/>
  <c r="L109" i="25"/>
  <c r="L322" i="19" s="1"/>
  <c r="I177" i="25"/>
  <c r="I25" i="16" s="1"/>
  <c r="M55" i="25"/>
  <c r="N37" i="18" s="1"/>
  <c r="I176" i="25"/>
  <c r="I24" i="16" s="1"/>
  <c r="K235" i="25"/>
  <c r="K220" i="19" s="1"/>
  <c r="B199" i="25"/>
  <c r="A43" i="16" s="1"/>
  <c r="M408" i="25"/>
  <c r="N368" i="19" s="1"/>
  <c r="J145" i="25"/>
  <c r="J86" i="19" s="1"/>
  <c r="L344" i="25"/>
  <c r="L348" i="19" s="1"/>
  <c r="M306" i="25"/>
  <c r="N243" i="19" s="1"/>
  <c r="I211" i="25"/>
  <c r="I211" i="19" s="1"/>
  <c r="H323" i="25"/>
  <c r="H17" i="7" s="1"/>
  <c r="H252" i="25"/>
  <c r="J293" i="25"/>
  <c r="J116" i="19" s="1"/>
  <c r="L110" i="25"/>
  <c r="L323" i="19" s="1"/>
  <c r="M195" i="25"/>
  <c r="N339" i="19" s="1"/>
  <c r="H136" i="25"/>
  <c r="H199" i="19" s="1"/>
  <c r="L114" i="25"/>
  <c r="L30" i="7" s="1"/>
  <c r="L362" i="25"/>
  <c r="L134" i="19" s="1"/>
  <c r="L471" i="25"/>
  <c r="L298" i="19" s="1"/>
  <c r="K88" i="25"/>
  <c r="K57" i="19" s="1"/>
  <c r="M203" i="25"/>
  <c r="N203" i="19" s="1"/>
  <c r="L263" i="25"/>
  <c r="L103" i="19" s="1"/>
  <c r="L447" i="25"/>
  <c r="L173" i="19" s="1"/>
  <c r="H79" i="25"/>
  <c r="H48" i="19" s="1"/>
  <c r="I60" i="25"/>
  <c r="I10" i="19" s="1"/>
  <c r="H414" i="25"/>
  <c r="H157" i="19" s="1"/>
  <c r="I260" i="25"/>
  <c r="I100" i="19" s="1"/>
  <c r="J470" i="25"/>
  <c r="J297" i="19" s="1"/>
  <c r="K71" i="25"/>
  <c r="K288" i="19" s="1"/>
  <c r="M349" i="25"/>
  <c r="N129" i="19" s="1"/>
  <c r="B253" i="25"/>
  <c r="A233" i="19" s="1"/>
  <c r="K21" i="25"/>
  <c r="J296" i="25"/>
  <c r="J119" i="19" s="1"/>
  <c r="I245" i="25"/>
  <c r="I96" i="19" s="1"/>
  <c r="K487" i="25"/>
  <c r="K26" i="15" s="1"/>
  <c r="M7" i="25"/>
  <c r="N14" i="18" s="1"/>
  <c r="B324" i="25"/>
  <c r="A18" i="7" s="1"/>
  <c r="L99" i="25"/>
  <c r="L312" i="19" s="1"/>
  <c r="J229" i="25"/>
  <c r="J28" i="19" s="1"/>
  <c r="I156" i="25"/>
  <c r="I327" i="19" s="1"/>
  <c r="H239" i="25"/>
  <c r="H224" i="19" s="1"/>
  <c r="B454" i="25"/>
  <c r="A180" i="19" s="1"/>
  <c r="J14" i="25"/>
  <c r="J11" i="17" s="1"/>
  <c r="L404" i="25"/>
  <c r="L364" i="19" s="1"/>
  <c r="I323" i="25"/>
  <c r="I17" i="7" s="1"/>
  <c r="K410" i="25"/>
  <c r="K370" i="19" s="1"/>
  <c r="K66" i="25"/>
  <c r="K283" i="19" s="1"/>
  <c r="M130" i="25"/>
  <c r="N78" i="19" s="1"/>
  <c r="M272" i="25"/>
  <c r="N112" i="19" s="1"/>
  <c r="M162" i="25"/>
  <c r="N333" i="19" s="1"/>
  <c r="B71" i="25"/>
  <c r="A288" i="19" s="1"/>
  <c r="B423" i="25"/>
  <c r="A254" i="19" s="1"/>
  <c r="M374" i="25"/>
  <c r="N24" i="7" s="1"/>
  <c r="B380" i="25"/>
  <c r="A146" i="19" s="1"/>
  <c r="L107" i="25"/>
  <c r="L320" i="19" s="1"/>
  <c r="J198" i="25"/>
  <c r="J342" i="19" s="1"/>
  <c r="K312" i="25"/>
  <c r="K11" i="14" s="1"/>
  <c r="J12" i="25"/>
  <c r="J19" i="18" s="1"/>
  <c r="K115" i="25"/>
  <c r="K66" i="19" s="1"/>
  <c r="K56" i="25"/>
  <c r="K38" i="18" s="1"/>
  <c r="B170" i="25"/>
  <c r="A18" i="16" s="1"/>
  <c r="B105" i="25"/>
  <c r="A318" i="19" s="1"/>
  <c r="B157" i="25"/>
  <c r="A328" i="19" s="1"/>
  <c r="K314" i="25"/>
  <c r="K13" i="14" s="1"/>
  <c r="M304" i="25"/>
  <c r="N241" i="19" s="1"/>
  <c r="J395" i="25"/>
  <c r="J355" i="19" s="1"/>
  <c r="K405" i="25"/>
  <c r="K365" i="19" s="1"/>
  <c r="J132" i="25"/>
  <c r="J80" i="19" s="1"/>
  <c r="K250" i="25"/>
  <c r="K231" i="19" s="1"/>
  <c r="J179" i="25"/>
  <c r="J27" i="16" s="1"/>
  <c r="J458" i="25"/>
  <c r="J184" i="19" s="1"/>
  <c r="I427" i="25"/>
  <c r="I167" i="19" s="1"/>
  <c r="J460" i="25"/>
  <c r="J186" i="19" s="1"/>
  <c r="H422" i="25"/>
  <c r="H253" i="19" s="1"/>
  <c r="J47" i="25"/>
  <c r="J29" i="18" s="1"/>
  <c r="I404" i="25"/>
  <c r="I364" i="19" s="1"/>
  <c r="J200" i="25"/>
  <c r="J44" i="16" s="1"/>
  <c r="H174" i="25"/>
  <c r="H22" i="16" s="1"/>
  <c r="B289" i="25"/>
  <c r="A347" i="19" s="1"/>
  <c r="J121" i="25"/>
  <c r="J196" i="19" s="1"/>
  <c r="H328" i="25"/>
  <c r="H192" i="19" s="1"/>
  <c r="B415" i="25"/>
  <c r="A158" i="19" s="1"/>
  <c r="J57" i="25"/>
  <c r="J39" i="18" s="1"/>
  <c r="J273" i="25"/>
  <c r="J10" i="15" s="1"/>
  <c r="B254" i="25"/>
  <c r="A234" i="19" s="1"/>
  <c r="H257" i="25"/>
  <c r="H237" i="19" s="1"/>
  <c r="L321" i="25"/>
  <c r="L15" i="7" s="1"/>
  <c r="I355" i="25"/>
  <c r="I131" i="19" s="1"/>
  <c r="K327" i="25"/>
  <c r="K191" i="19" s="1"/>
  <c r="L339" i="25"/>
  <c r="L50" i="16" s="1"/>
  <c r="J425" i="25"/>
  <c r="J165" i="19" s="1"/>
  <c r="B184" i="25"/>
  <c r="A32" i="16" s="1"/>
  <c r="H395" i="25"/>
  <c r="H355" i="19" s="1"/>
  <c r="J305" i="25"/>
  <c r="J242" i="19" s="1"/>
  <c r="L155" i="25"/>
  <c r="L15" i="16" s="1"/>
  <c r="B309" i="25"/>
  <c r="A125" i="19" s="1"/>
  <c r="M337" i="25"/>
  <c r="N48" i="16" s="1"/>
  <c r="B270" i="25"/>
  <c r="A110" i="19" s="1"/>
  <c r="L56" i="25"/>
  <c r="L38" i="18" s="1"/>
  <c r="L307" i="25"/>
  <c r="L244" i="19" s="1"/>
  <c r="I25" i="25"/>
  <c r="I267" i="19" s="1"/>
  <c r="H289" i="25"/>
  <c r="H347" i="19" s="1"/>
  <c r="L201" i="25"/>
  <c r="L45" i="16" s="1"/>
  <c r="K102" i="25"/>
  <c r="K315" i="19" s="1"/>
  <c r="B42" i="25"/>
  <c r="A24" i="18" s="1"/>
  <c r="B308" i="25"/>
  <c r="A245" i="19" s="1"/>
  <c r="L314" i="25"/>
  <c r="L13" i="14" s="1"/>
  <c r="I175" i="25"/>
  <c r="I23" i="16" s="1"/>
  <c r="L332" i="25"/>
  <c r="L246" i="19" s="1"/>
  <c r="L185" i="25"/>
  <c r="L33" i="16" s="1"/>
  <c r="L4" i="25"/>
  <c r="L11" i="18" s="1"/>
  <c r="I206" i="25"/>
  <c r="I206" i="19" s="1"/>
  <c r="I258" i="25"/>
  <c r="I238" i="19" s="1"/>
  <c r="B334" i="25"/>
  <c r="A248" i="19" s="1"/>
  <c r="H298" i="25"/>
  <c r="H121" i="19" s="1"/>
  <c r="H34" i="25"/>
  <c r="H307" i="19" s="1"/>
  <c r="H255" i="25"/>
  <c r="H235" i="19" s="1"/>
  <c r="H312" i="25"/>
  <c r="H11" i="14" s="1"/>
  <c r="I87" i="25"/>
  <c r="I56" i="19" s="1"/>
  <c r="J420" i="25"/>
  <c r="J163" i="19" s="1"/>
  <c r="H219" i="25"/>
  <c r="H219" i="19" s="1"/>
  <c r="J398" i="25"/>
  <c r="J358" i="19" s="1"/>
  <c r="J418" i="25"/>
  <c r="J161" i="19" s="1"/>
  <c r="H405" i="25"/>
  <c r="H365" i="19" s="1"/>
  <c r="J322" i="25"/>
  <c r="J16" i="7" s="1"/>
  <c r="K53" i="25"/>
  <c r="K35" i="18" s="1"/>
  <c r="I454" i="25"/>
  <c r="I180" i="19" s="1"/>
  <c r="J309" i="25"/>
  <c r="J125" i="19" s="1"/>
  <c r="I256" i="25"/>
  <c r="I236" i="19" s="1"/>
  <c r="M348" i="25"/>
  <c r="N128" i="19" s="1"/>
  <c r="H76" i="25"/>
  <c r="H293" i="19" s="1"/>
  <c r="J197" i="25"/>
  <c r="J341" i="19" s="1"/>
  <c r="K268" i="25"/>
  <c r="K108" i="19" s="1"/>
  <c r="B73" i="25"/>
  <c r="A290" i="19" s="1"/>
  <c r="I125" i="25"/>
  <c r="I73" i="19" s="1"/>
  <c r="K120" i="25"/>
  <c r="K195" i="19" s="1"/>
  <c r="B482" i="25"/>
  <c r="A21" i="15" s="1"/>
  <c r="K351" i="25"/>
  <c r="K39" i="19" s="1"/>
  <c r="M376" i="25"/>
  <c r="N142" i="19" s="1"/>
  <c r="B348" i="25"/>
  <c r="A128" i="19" s="1"/>
  <c r="J248" i="25"/>
  <c r="J229" i="19" s="1"/>
  <c r="B24" i="25"/>
  <c r="A266" i="19" s="1"/>
  <c r="M190" i="25"/>
  <c r="N38" i="16" s="1"/>
  <c r="H484" i="25"/>
  <c r="H23" i="15" s="1"/>
  <c r="K448" i="25"/>
  <c r="K174" i="19" s="1"/>
  <c r="K434" i="25"/>
  <c r="K256" i="19" s="1"/>
  <c r="H230" i="25"/>
  <c r="H29" i="19" s="1"/>
  <c r="I64" i="25"/>
  <c r="I14" i="19" s="1"/>
  <c r="I166" i="25"/>
  <c r="I337" i="19" s="1"/>
  <c r="I371" i="25"/>
  <c r="I21" i="7" s="1"/>
  <c r="J131" i="25"/>
  <c r="J79" i="19" s="1"/>
  <c r="I420" i="25"/>
  <c r="I163" i="19" s="1"/>
  <c r="L192" i="25"/>
  <c r="L40" i="16" s="1"/>
  <c r="B481" i="25"/>
  <c r="A20" i="15" s="1"/>
  <c r="J383" i="25"/>
  <c r="J149" i="19" s="1"/>
  <c r="K154" i="25"/>
  <c r="K14" i="16" s="1"/>
  <c r="L8" i="25"/>
  <c r="L15" i="18" s="1"/>
  <c r="L178" i="25"/>
  <c r="L26" i="16" s="1"/>
  <c r="B406" i="25"/>
  <c r="A366" i="19" s="1"/>
  <c r="M344" i="25"/>
  <c r="N348" i="19" s="1"/>
  <c r="B456" i="25"/>
  <c r="A182" i="19" s="1"/>
  <c r="K128" i="25"/>
  <c r="K76" i="19" s="1"/>
  <c r="L188" i="25"/>
  <c r="L36" i="16" s="1"/>
  <c r="K138" i="25"/>
  <c r="K201" i="19" s="1"/>
  <c r="L429" i="25"/>
  <c r="L55" i="16" s="1"/>
  <c r="L473" i="25"/>
  <c r="L260" i="19" s="1"/>
  <c r="M50" i="25"/>
  <c r="N32" i="18" s="1"/>
  <c r="K182" i="25"/>
  <c r="K30" i="16" s="1"/>
  <c r="L57" i="25"/>
  <c r="L39" i="18" s="1"/>
  <c r="B146" i="25"/>
  <c r="A87" i="19" s="1"/>
  <c r="I281" i="25"/>
  <c r="I18" i="15" s="1"/>
  <c r="M417" i="25"/>
  <c r="N160" i="19" s="1"/>
  <c r="J85" i="25"/>
  <c r="J54" i="19" s="1"/>
  <c r="L147" i="25"/>
  <c r="L88" i="19" s="1"/>
  <c r="M357" i="25"/>
  <c r="N133" i="19" s="1"/>
  <c r="I217" i="25"/>
  <c r="I217" i="19" s="1"/>
  <c r="B132" i="25"/>
  <c r="A80" i="19" s="1"/>
  <c r="I98" i="25"/>
  <c r="I311" i="19" s="1"/>
  <c r="J345" i="25"/>
  <c r="J349" i="19" s="1"/>
  <c r="J306" i="25"/>
  <c r="J243" i="19" s="1"/>
  <c r="B332" i="25"/>
  <c r="A246" i="19" s="1"/>
  <c r="L103" i="25"/>
  <c r="L316" i="19" s="1"/>
  <c r="M95" i="25"/>
  <c r="N64" i="19" s="1"/>
  <c r="L409" i="25"/>
  <c r="L369" i="19" s="1"/>
  <c r="L55" i="25"/>
  <c r="L37" i="18" s="1"/>
  <c r="M473" i="25"/>
  <c r="N260" i="19" s="1"/>
  <c r="M16" i="25"/>
  <c r="N13" i="17" s="1"/>
  <c r="B26" i="25"/>
  <c r="A268" i="19" s="1"/>
  <c r="L98" i="25"/>
  <c r="L311" i="19" s="1"/>
  <c r="H244" i="25"/>
  <c r="H95" i="19" s="1"/>
  <c r="J266" i="25"/>
  <c r="J106" i="19" s="1"/>
  <c r="I122" i="25"/>
  <c r="I197" i="19" s="1"/>
  <c r="H290" i="25"/>
  <c r="H113" i="19" s="1"/>
  <c r="B412" i="25"/>
  <c r="A372" i="19" s="1"/>
  <c r="K447" i="25"/>
  <c r="K173" i="19" s="1"/>
  <c r="K293" i="25"/>
  <c r="K116" i="19" s="1"/>
  <c r="B363" i="25"/>
  <c r="A135" i="19" s="1"/>
  <c r="B128" i="25"/>
  <c r="A76" i="19" s="1"/>
  <c r="K446" i="25"/>
  <c r="K172" i="19" s="1"/>
  <c r="L211" i="25"/>
  <c r="L211" i="19" s="1"/>
  <c r="M345" i="25"/>
  <c r="N349" i="19" s="1"/>
  <c r="B367" i="25"/>
  <c r="A139" i="19" s="1"/>
  <c r="L376" i="25"/>
  <c r="L142" i="19" s="1"/>
  <c r="K427" i="25"/>
  <c r="K167" i="19" s="1"/>
  <c r="K233" i="25"/>
  <c r="K93" i="19" s="1"/>
  <c r="M219" i="25"/>
  <c r="N219" i="19" s="1"/>
  <c r="J170" i="25"/>
  <c r="J18" i="16" s="1"/>
  <c r="L358" i="25"/>
  <c r="L249" i="19" s="1"/>
  <c r="B90" i="25"/>
  <c r="A59" i="19" s="1"/>
  <c r="L116" i="25"/>
  <c r="L67" i="19" s="1"/>
  <c r="H306" i="25"/>
  <c r="H243" i="19" s="1"/>
  <c r="J453" i="25"/>
  <c r="J179" i="19" s="1"/>
  <c r="I484" i="25"/>
  <c r="I23" i="15" s="1"/>
  <c r="I344" i="25"/>
  <c r="I348" i="19" s="1"/>
  <c r="K404" i="25"/>
  <c r="K364" i="19" s="1"/>
  <c r="M391" i="25"/>
  <c r="N351" i="19" s="1"/>
  <c r="H283" i="25"/>
  <c r="H275" i="19" s="1"/>
  <c r="H233" i="25"/>
  <c r="H93" i="19" s="1"/>
  <c r="K114" i="25"/>
  <c r="K30" i="7" s="1"/>
  <c r="J338" i="25"/>
  <c r="J49" i="16" s="1"/>
  <c r="L486" i="25"/>
  <c r="L25" i="15" s="1"/>
  <c r="L142" i="25"/>
  <c r="L16" i="19" s="1"/>
  <c r="I322" i="25"/>
  <c r="I16" i="7" s="1"/>
  <c r="B265" i="25"/>
  <c r="A105" i="19" s="1"/>
  <c r="H418" i="25"/>
  <c r="H161" i="19" s="1"/>
  <c r="M303" i="25"/>
  <c r="N240" i="19" s="1"/>
  <c r="H402" i="25"/>
  <c r="H362" i="19" s="1"/>
  <c r="L15" i="25"/>
  <c r="L12" i="17" s="1"/>
  <c r="B323" i="25"/>
  <c r="A17" i="7" s="1"/>
  <c r="H75" i="25"/>
  <c r="H292" i="19" s="1"/>
  <c r="B327" i="25"/>
  <c r="A191" i="19" s="1"/>
  <c r="B237" i="25"/>
  <c r="A222" i="19" s="1"/>
  <c r="I136" i="25"/>
  <c r="I199" i="19" s="1"/>
  <c r="L189" i="25"/>
  <c r="L37" i="16" s="1"/>
  <c r="J130" i="25"/>
  <c r="J78" i="19" s="1"/>
  <c r="J274" i="25"/>
  <c r="J11" i="15" s="1"/>
  <c r="M380" i="25"/>
  <c r="N146" i="19" s="1"/>
  <c r="L412" i="25"/>
  <c r="L372" i="19" s="1"/>
  <c r="B74" i="25"/>
  <c r="A291" i="19" s="1"/>
  <c r="J462" i="25"/>
  <c r="J60" i="16" s="1"/>
  <c r="J107" i="25"/>
  <c r="J320" i="19" s="1"/>
  <c r="K402" i="25"/>
  <c r="K362" i="19" s="1"/>
  <c r="K477" i="25"/>
  <c r="K43" i="19" s="1"/>
  <c r="B160" i="25"/>
  <c r="A331" i="19" s="1"/>
  <c r="M365" i="25"/>
  <c r="N137" i="19" s="1"/>
  <c r="K127" i="25"/>
  <c r="K75" i="19" s="1"/>
  <c r="H90" i="25"/>
  <c r="H59" i="19" s="1"/>
  <c r="I146" i="25"/>
  <c r="I87" i="19" s="1"/>
  <c r="B364" i="25"/>
  <c r="A136" i="19" s="1"/>
  <c r="I56" i="25"/>
  <c r="I38" i="18" s="1"/>
  <c r="I385" i="25"/>
  <c r="I151" i="19" s="1"/>
  <c r="J464" i="25"/>
  <c r="J62" i="16" s="1"/>
  <c r="I162" i="25"/>
  <c r="I333" i="19" s="1"/>
  <c r="J469" i="25"/>
  <c r="J296" i="19" s="1"/>
  <c r="J389" i="25"/>
  <c r="J155" i="19" s="1"/>
  <c r="H214" i="25"/>
  <c r="H214" i="19" s="1"/>
  <c r="H15" i="25"/>
  <c r="H12" i="17" s="1"/>
  <c r="B176" i="25"/>
  <c r="A24" i="16" s="1"/>
  <c r="J347" i="25"/>
  <c r="J127" i="19" s="1"/>
  <c r="H105" i="25"/>
  <c r="H318" i="19" s="1"/>
  <c r="M68" i="25"/>
  <c r="N285" i="19" s="1"/>
  <c r="J259" i="25"/>
  <c r="J99" i="19" s="1"/>
  <c r="M135" i="25"/>
  <c r="N198" i="19" s="1"/>
  <c r="L387" i="25"/>
  <c r="L153" i="19" s="1"/>
  <c r="J110" i="25"/>
  <c r="J323" i="19" s="1"/>
  <c r="I210" i="25"/>
  <c r="I210" i="19" s="1"/>
  <c r="H27" i="25"/>
  <c r="H269" i="19" s="1"/>
  <c r="J37" i="25"/>
  <c r="J273" i="19" s="1"/>
  <c r="J304" i="25"/>
  <c r="J241" i="19" s="1"/>
  <c r="H104" i="25"/>
  <c r="H317" i="19" s="1"/>
  <c r="H151" i="25"/>
  <c r="H11" i="16" s="1"/>
  <c r="H356" i="25"/>
  <c r="H132" i="19" s="1"/>
  <c r="H347" i="25"/>
  <c r="H127" i="19" s="1"/>
  <c r="J44" i="25"/>
  <c r="J26" i="18" s="1"/>
  <c r="H350" i="25"/>
  <c r="H38" i="19" s="1"/>
  <c r="J354" i="25"/>
  <c r="J130" i="19" s="1"/>
  <c r="L455" i="25"/>
  <c r="L181" i="19" s="1"/>
  <c r="J340" i="25"/>
  <c r="J51" i="16" s="1"/>
  <c r="H359" i="25"/>
  <c r="H250" i="19" s="1"/>
  <c r="L217" i="25"/>
  <c r="L217" i="19" s="1"/>
  <c r="B362" i="25"/>
  <c r="A134" i="19" s="1"/>
  <c r="I13" i="25"/>
  <c r="I10" i="17" s="1"/>
  <c r="K436" i="25"/>
  <c r="K258" i="19" s="1"/>
  <c r="I144" i="25"/>
  <c r="I18" i="19" s="1"/>
  <c r="L169" i="25"/>
  <c r="L17" i="16" s="1"/>
  <c r="J297" i="25"/>
  <c r="J120" i="19" s="1"/>
  <c r="H246" i="25"/>
  <c r="H97" i="19" s="1"/>
  <c r="K240" i="25"/>
  <c r="K225" i="19" s="1"/>
  <c r="B87" i="25"/>
  <c r="A56" i="19" s="1"/>
  <c r="L90" i="25"/>
  <c r="L59" i="19" s="1"/>
  <c r="I249" i="25"/>
  <c r="I230" i="19" s="1"/>
  <c r="M291" i="25"/>
  <c r="N114" i="19" s="1"/>
  <c r="K156" i="25"/>
  <c r="K327" i="19" s="1"/>
  <c r="K65" i="25"/>
  <c r="K15" i="19" s="1"/>
  <c r="B32" i="25"/>
  <c r="A305" i="19" s="1"/>
  <c r="J451" i="25"/>
  <c r="J177" i="19" s="1"/>
  <c r="J114" i="25"/>
  <c r="J30" i="7" s="1"/>
  <c r="J443" i="25"/>
  <c r="J169" i="19" s="1"/>
  <c r="B416" i="25"/>
  <c r="A159" i="19" s="1"/>
  <c r="K126" i="25"/>
  <c r="K74" i="19" s="1"/>
  <c r="L150" i="25"/>
  <c r="L10" i="16" s="1"/>
  <c r="M193" i="25"/>
  <c r="N41" i="16" s="1"/>
  <c r="M181" i="25"/>
  <c r="N29" i="16" s="1"/>
  <c r="L346" i="25"/>
  <c r="L350" i="19" s="1"/>
  <c r="J386" i="25"/>
  <c r="J152" i="19" s="1"/>
  <c r="H357" i="25"/>
  <c r="H133" i="19" s="1"/>
  <c r="I85" i="25"/>
  <c r="I54" i="19" s="1"/>
  <c r="I339" i="25"/>
  <c r="I50" i="16" s="1"/>
  <c r="M35" i="25"/>
  <c r="N271" i="19" s="1"/>
  <c r="L255" i="25"/>
  <c r="L235" i="19" s="1"/>
  <c r="B256" i="25"/>
  <c r="A236" i="19" s="1"/>
  <c r="L179" i="25"/>
  <c r="L27" i="16" s="1"/>
  <c r="H236" i="25"/>
  <c r="H221" i="19" s="1"/>
  <c r="K151" i="25"/>
  <c r="K11" i="16" s="1"/>
  <c r="M103" i="25"/>
  <c r="N316" i="19" s="1"/>
  <c r="I272" i="25"/>
  <c r="I112" i="19" s="1"/>
  <c r="K42" i="25"/>
  <c r="K24" i="18" s="1"/>
  <c r="L420" i="25"/>
  <c r="L163" i="19" s="1"/>
  <c r="I362" i="25"/>
  <c r="I134" i="19" s="1"/>
  <c r="H53" i="25"/>
  <c r="H35" i="18" s="1"/>
  <c r="H339" i="25"/>
  <c r="H50" i="16" s="1"/>
  <c r="I334" i="25"/>
  <c r="I248" i="19" s="1"/>
  <c r="H470" i="25"/>
  <c r="H297" i="19" s="1"/>
  <c r="H371" i="25"/>
  <c r="H21" i="7" s="1"/>
  <c r="B315" i="25"/>
  <c r="A14" i="14" s="1"/>
  <c r="M236" i="25"/>
  <c r="N221" i="19" s="1"/>
  <c r="I78" i="25"/>
  <c r="I295" i="19" s="1"/>
  <c r="J397" i="25"/>
  <c r="J357" i="19" s="1"/>
  <c r="L94" i="25"/>
  <c r="L63" i="19" s="1"/>
  <c r="L118" i="25"/>
  <c r="L69" i="19" s="1"/>
  <c r="M120" i="25"/>
  <c r="N195" i="19" s="1"/>
  <c r="H182" i="25"/>
  <c r="H30" i="16" s="1"/>
  <c r="K174" i="25"/>
  <c r="K22" i="16" s="1"/>
  <c r="I103" i="25"/>
  <c r="I316" i="19" s="1"/>
  <c r="K257" i="25"/>
  <c r="K237" i="19" s="1"/>
  <c r="B252" i="25"/>
  <c r="K403" i="25"/>
  <c r="K363" i="19" s="1"/>
  <c r="B280" i="25"/>
  <c r="A17" i="15" s="1"/>
  <c r="K366" i="25"/>
  <c r="K138" i="19" s="1"/>
  <c r="K25" i="25"/>
  <c r="K267" i="19" s="1"/>
  <c r="L290" i="25"/>
  <c r="L113" i="19" s="1"/>
  <c r="K51" i="25"/>
  <c r="K33" i="18" s="1"/>
  <c r="H313" i="25"/>
  <c r="H12" i="14" s="1"/>
  <c r="H304" i="25"/>
  <c r="H241" i="19" s="1"/>
  <c r="B20" i="25"/>
  <c r="A17" i="17" s="1"/>
  <c r="L89" i="25"/>
  <c r="L58" i="19" s="1"/>
  <c r="J352" i="25"/>
  <c r="J40" i="19" s="1"/>
  <c r="J392" i="25"/>
  <c r="J352" i="19" s="1"/>
  <c r="H81" i="25"/>
  <c r="H50" i="19" s="1"/>
  <c r="M259" i="25"/>
  <c r="N99" i="19" s="1"/>
  <c r="J457" i="25"/>
  <c r="J183" i="19" s="1"/>
  <c r="J21" i="25"/>
  <c r="I35" i="25"/>
  <c r="I271" i="19" s="1"/>
  <c r="K378" i="25"/>
  <c r="K144" i="19" s="1"/>
  <c r="H191" i="25"/>
  <c r="H39" i="16" s="1"/>
  <c r="I372" i="25"/>
  <c r="I22" i="7" s="1"/>
  <c r="L437" i="25"/>
  <c r="L259" i="19" s="1"/>
  <c r="I202" i="25"/>
  <c r="I202" i="19" s="1"/>
  <c r="J129" i="25"/>
  <c r="J77" i="19" s="1"/>
  <c r="L280" i="25"/>
  <c r="L17" i="15" s="1"/>
  <c r="J93" i="25"/>
  <c r="J62" i="19" s="1"/>
  <c r="H256" i="25"/>
  <c r="H236" i="19" s="1"/>
  <c r="I389" i="25"/>
  <c r="I155" i="19" s="1"/>
  <c r="K186" i="25"/>
  <c r="K34" i="16" s="1"/>
  <c r="L140" i="25"/>
  <c r="L84" i="19" s="1"/>
  <c r="B194" i="25"/>
  <c r="A42" i="16" s="1"/>
  <c r="L131" i="25"/>
  <c r="L79" i="19" s="1"/>
  <c r="M278" i="25"/>
  <c r="N15" i="15" s="1"/>
  <c r="K194" i="25"/>
  <c r="K42" i="16" s="1"/>
  <c r="K354" i="25"/>
  <c r="K130" i="19" s="1"/>
  <c r="B31" i="25"/>
  <c r="A304" i="19" s="1"/>
  <c r="M334" i="25"/>
  <c r="N248" i="19" s="1"/>
  <c r="L42" i="25"/>
  <c r="L24" i="18" s="1"/>
  <c r="H10" i="25"/>
  <c r="H17" i="18" s="1"/>
  <c r="H18" i="25"/>
  <c r="H15" i="17" s="1"/>
  <c r="M271" i="25"/>
  <c r="N111" i="19" s="1"/>
  <c r="H437" i="25"/>
  <c r="H259" i="19" s="1"/>
  <c r="I380" i="25"/>
  <c r="I146" i="19" s="1"/>
  <c r="K350" i="25"/>
  <c r="K38" i="19" s="1"/>
  <c r="K167" i="25"/>
  <c r="K338" i="19" s="1"/>
  <c r="H386" i="25"/>
  <c r="H152" i="19" s="1"/>
  <c r="H112" i="25"/>
  <c r="H28" i="7" s="1"/>
  <c r="B468" i="25"/>
  <c r="A280" i="19" s="1"/>
  <c r="H198" i="25"/>
  <c r="H342" i="19" s="1"/>
  <c r="M438" i="25"/>
  <c r="L70" i="25"/>
  <c r="L287" i="19" s="1"/>
  <c r="K6" i="25"/>
  <c r="K13" i="18" s="1"/>
  <c r="L334" i="25"/>
  <c r="L248" i="19" s="1"/>
  <c r="L92" i="25"/>
  <c r="L61" i="19" s="1"/>
  <c r="B261" i="25"/>
  <c r="A101" i="19" s="1"/>
  <c r="M228" i="25"/>
  <c r="N27" i="19" s="1"/>
  <c r="H17" i="25"/>
  <c r="H14" i="17" s="1"/>
  <c r="K173" i="25"/>
  <c r="K21" i="16" s="1"/>
  <c r="J449" i="25"/>
  <c r="J175" i="19" s="1"/>
  <c r="J480" i="25"/>
  <c r="J19" i="15" s="1"/>
  <c r="B267" i="25"/>
  <c r="A107" i="19" s="1"/>
  <c r="H117" i="25"/>
  <c r="H68" i="19" s="1"/>
  <c r="L167" i="25"/>
  <c r="L338" i="19" s="1"/>
  <c r="J212" i="25"/>
  <c r="J212" i="19" s="1"/>
  <c r="L3" i="25"/>
  <c r="L10" i="18" s="1"/>
  <c r="M470" i="25"/>
  <c r="N297" i="19" s="1"/>
  <c r="K239" i="25"/>
  <c r="K224" i="19" s="1"/>
  <c r="K165" i="25"/>
  <c r="K336" i="19" s="1"/>
  <c r="I42" i="25"/>
  <c r="I24" i="18" s="1"/>
  <c r="I470" i="25"/>
  <c r="I297" i="19" s="1"/>
  <c r="B133" i="25"/>
  <c r="A81" i="19" s="1"/>
  <c r="K263" i="25"/>
  <c r="K103" i="19" s="1"/>
  <c r="B63" i="25"/>
  <c r="A13" i="19" s="1"/>
  <c r="H362" i="25"/>
  <c r="H134" i="19" s="1"/>
  <c r="H207" i="25"/>
  <c r="H207" i="19" s="1"/>
  <c r="J283" i="25"/>
  <c r="J275" i="19" s="1"/>
  <c r="L381" i="25"/>
  <c r="L147" i="19" s="1"/>
  <c r="H224" i="25"/>
  <c r="H23" i="19" s="1"/>
  <c r="B86" i="25"/>
  <c r="A55" i="19" s="1"/>
  <c r="B161" i="25"/>
  <c r="A332" i="19" s="1"/>
  <c r="B375" i="25"/>
  <c r="A25" i="7" s="1"/>
  <c r="M232" i="25"/>
  <c r="N92" i="19" s="1"/>
  <c r="L386" i="25"/>
  <c r="L152" i="19" s="1"/>
  <c r="K371" i="25"/>
  <c r="K21" i="7" s="1"/>
  <c r="J262" i="25"/>
  <c r="J102" i="19" s="1"/>
  <c r="K380" i="25"/>
  <c r="K146" i="19" s="1"/>
  <c r="L69" i="25"/>
  <c r="L286" i="19" s="1"/>
  <c r="M267" i="25"/>
  <c r="N107" i="19" s="1"/>
  <c r="H413" i="25"/>
  <c r="H373" i="19" s="1"/>
  <c r="H262" i="25"/>
  <c r="H102" i="19" s="1"/>
  <c r="I391" i="25"/>
  <c r="I351" i="19" s="1"/>
  <c r="B287" i="25"/>
  <c r="A345" i="19" s="1"/>
  <c r="H201" i="25"/>
  <c r="H45" i="16" s="1"/>
  <c r="B299" i="25"/>
  <c r="A122" i="19" s="1"/>
  <c r="H330" i="25"/>
  <c r="H10" i="7" s="1"/>
  <c r="L205" i="25"/>
  <c r="L205" i="19" s="1"/>
  <c r="L38" i="25"/>
  <c r="L20" i="18" s="1"/>
  <c r="B70" i="25"/>
  <c r="A287" i="19" s="1"/>
  <c r="I99" i="25"/>
  <c r="I312" i="19" s="1"/>
  <c r="M108" i="25"/>
  <c r="N321" i="19" s="1"/>
  <c r="I49" i="25"/>
  <c r="I31" i="18" s="1"/>
  <c r="M76" i="25"/>
  <c r="N293" i="19" s="1"/>
  <c r="J211" i="25"/>
  <c r="J211" i="19" s="1"/>
  <c r="M273" i="25"/>
  <c r="N10" i="15" s="1"/>
  <c r="B420" i="25"/>
  <c r="A163" i="19" s="1"/>
  <c r="K475" i="25"/>
  <c r="K262" i="19" s="1"/>
  <c r="J478" i="25"/>
  <c r="J44" i="19" s="1"/>
  <c r="I456" i="25"/>
  <c r="I182" i="19" s="1"/>
  <c r="H277" i="25"/>
  <c r="H14" i="15" s="1"/>
  <c r="M150" i="25"/>
  <c r="N10" i="16" s="1"/>
  <c r="M77" i="25"/>
  <c r="N294" i="19" s="1"/>
  <c r="K422" i="25"/>
  <c r="K253" i="19" s="1"/>
  <c r="K423" i="25"/>
  <c r="K254" i="19" s="1"/>
  <c r="I150" i="25"/>
  <c r="I10" i="16" s="1"/>
  <c r="M486" i="25"/>
  <c r="N25" i="15" s="1"/>
  <c r="H171" i="25"/>
  <c r="H19" i="16" s="1"/>
  <c r="I140" i="25"/>
  <c r="I84" i="19" s="1"/>
  <c r="L353" i="25"/>
  <c r="L41" i="19" s="1"/>
  <c r="L419" i="25"/>
  <c r="L162" i="19" s="1"/>
  <c r="I73" i="25"/>
  <c r="I290" i="19" s="1"/>
  <c r="J486" i="25"/>
  <c r="J25" i="15" s="1"/>
  <c r="B418" i="25"/>
  <c r="A161" i="19" s="1"/>
  <c r="K253" i="25"/>
  <c r="K233" i="19" s="1"/>
  <c r="K77" i="25"/>
  <c r="K294" i="19" s="1"/>
  <c r="I3" i="25"/>
  <c r="I10" i="18" s="1"/>
  <c r="H286" i="25"/>
  <c r="H344" i="19" s="1"/>
  <c r="K60" i="25"/>
  <c r="K10" i="19" s="1"/>
  <c r="J235" i="25"/>
  <c r="J220" i="19" s="1"/>
  <c r="I444" i="25"/>
  <c r="I170" i="19" s="1"/>
  <c r="H408" i="25"/>
  <c r="H368" i="19" s="1"/>
  <c r="H50" i="25"/>
  <c r="H32" i="18" s="1"/>
  <c r="M263" i="25"/>
  <c r="N103" i="19" s="1"/>
  <c r="H486" i="25"/>
  <c r="H25" i="15" s="1"/>
  <c r="H72" i="25"/>
  <c r="H289" i="19" s="1"/>
  <c r="J316" i="25"/>
  <c r="J30" i="19" s="1"/>
  <c r="H163" i="25"/>
  <c r="H334" i="19" s="1"/>
  <c r="M48" i="25"/>
  <c r="N30" i="18" s="1"/>
  <c r="B200" i="25"/>
  <c r="A44" i="16" s="1"/>
  <c r="H446" i="25"/>
  <c r="H172" i="19" s="1"/>
  <c r="K188" i="25"/>
  <c r="K36" i="16" s="1"/>
  <c r="B346" i="25"/>
  <c r="A350" i="19" s="1"/>
  <c r="I326" i="25"/>
  <c r="I190" i="19" s="1"/>
  <c r="H222" i="25"/>
  <c r="H21" i="19" s="1"/>
  <c r="H240" i="25"/>
  <c r="H225" i="19" s="1"/>
  <c r="M388" i="25"/>
  <c r="N154" i="19" s="1"/>
  <c r="I15" i="25"/>
  <c r="I12" i="17" s="1"/>
  <c r="M5" i="25"/>
  <c r="N12" i="18" s="1"/>
  <c r="M395" i="25"/>
  <c r="N355" i="19" s="1"/>
  <c r="K101" i="25"/>
  <c r="K314" i="19" s="1"/>
  <c r="L210" i="25"/>
  <c r="L210" i="19" s="1"/>
  <c r="B175" i="25"/>
  <c r="A23" i="16" s="1"/>
  <c r="K187" i="25"/>
  <c r="K35" i="16" s="1"/>
  <c r="I160" i="25"/>
  <c r="I331" i="19" s="1"/>
  <c r="J103" i="25"/>
  <c r="J316" i="19" s="1"/>
  <c r="L234" i="25"/>
  <c r="L94" i="19" s="1"/>
  <c r="H13" i="25"/>
  <c r="H10" i="17" s="1"/>
  <c r="M73" i="25"/>
  <c r="N290" i="19" s="1"/>
  <c r="K396" i="25"/>
  <c r="K356" i="19" s="1"/>
  <c r="L238" i="25"/>
  <c r="L223" i="19" s="1"/>
  <c r="M242" i="25"/>
  <c r="N227" i="19" s="1"/>
  <c r="B372" i="25"/>
  <c r="A22" i="7" s="1"/>
  <c r="L10" i="25"/>
  <c r="L17" i="18" s="1"/>
  <c r="M353" i="25"/>
  <c r="N41" i="19" s="1"/>
  <c r="L256" i="25"/>
  <c r="L236" i="19" s="1"/>
  <c r="J89" i="25"/>
  <c r="J58" i="19" s="1"/>
  <c r="I75" i="25"/>
  <c r="I292" i="19" s="1"/>
  <c r="J421" i="25"/>
  <c r="J164" i="19" s="1"/>
  <c r="M286" i="25"/>
  <c r="N344" i="19" s="1"/>
  <c r="M143" i="25"/>
  <c r="N17" i="19" s="1"/>
  <c r="K146" i="25"/>
  <c r="K87" i="19" s="1"/>
  <c r="K459" i="25"/>
  <c r="K185" i="19" s="1"/>
  <c r="I237" i="25"/>
  <c r="I222" i="19" s="1"/>
  <c r="J373" i="25"/>
  <c r="J23" i="7" s="1"/>
  <c r="L369" i="25"/>
  <c r="L141" i="19" s="1"/>
  <c r="M67" i="25"/>
  <c r="N284" i="19" s="1"/>
  <c r="L115" i="25"/>
  <c r="L66" i="19" s="1"/>
  <c r="K112" i="25"/>
  <c r="K28" i="7" s="1"/>
  <c r="K323" i="25"/>
  <c r="K17" i="7" s="1"/>
  <c r="K89" i="25"/>
  <c r="K58" i="19" s="1"/>
  <c r="B12" i="25"/>
  <c r="A19" i="18" s="1"/>
  <c r="M113" i="25"/>
  <c r="N29" i="7" s="1"/>
  <c r="L466" i="25"/>
  <c r="L278" i="19" s="1"/>
  <c r="B392" i="25"/>
  <c r="A352" i="19" s="1"/>
  <c r="K344" i="25"/>
  <c r="K348" i="19" s="1"/>
  <c r="K3" i="25"/>
  <c r="K10" i="18" s="1"/>
  <c r="J285" i="25"/>
  <c r="J343" i="19" s="1"/>
  <c r="L83" i="25"/>
  <c r="L52" i="19" s="1"/>
  <c r="I311" i="25"/>
  <c r="I10" i="14" s="1"/>
  <c r="J292" i="25"/>
  <c r="J115" i="19" s="1"/>
  <c r="B186" i="25"/>
  <c r="A34" i="16" s="1"/>
  <c r="J169" i="25"/>
  <c r="J17" i="16" s="1"/>
  <c r="B314" i="25"/>
  <c r="A13" i="14" s="1"/>
  <c r="M176" i="25"/>
  <c r="N24" i="16" s="1"/>
  <c r="L43" i="25"/>
  <c r="L25" i="18" s="1"/>
  <c r="B192" i="25"/>
  <c r="A40" i="16" s="1"/>
  <c r="L432" i="25"/>
  <c r="L58" i="16" s="1"/>
  <c r="L137" i="25"/>
  <c r="L200" i="19" s="1"/>
  <c r="B127" i="25"/>
  <c r="A75" i="19" s="1"/>
  <c r="L141" i="25"/>
  <c r="L85" i="19" s="1"/>
  <c r="L440" i="25"/>
  <c r="M18" i="25"/>
  <c r="N15" i="17" s="1"/>
  <c r="B399" i="25"/>
  <c r="A359" i="19" s="1"/>
  <c r="M163" i="25"/>
  <c r="N334" i="19" s="1"/>
  <c r="L472" i="25"/>
  <c r="L299" i="19" s="1"/>
  <c r="L286" i="25"/>
  <c r="L344" i="19" s="1"/>
  <c r="M299" i="25"/>
  <c r="N122" i="19" s="1"/>
  <c r="L166" i="25"/>
  <c r="L337" i="19" s="1"/>
  <c r="M107" i="25"/>
  <c r="N320" i="19" s="1"/>
  <c r="H107" i="25"/>
  <c r="H320" i="19" s="1"/>
  <c r="K180" i="25"/>
  <c r="K28" i="16" s="1"/>
  <c r="B193" i="25"/>
  <c r="A41" i="16" s="1"/>
  <c r="I466" i="25"/>
  <c r="I278" i="19" s="1"/>
  <c r="M111" i="25"/>
  <c r="N324" i="19" s="1"/>
  <c r="I413" i="25"/>
  <c r="I373" i="19" s="1"/>
  <c r="J24" i="25"/>
  <c r="J266" i="19" s="1"/>
  <c r="K176" i="25"/>
  <c r="K24" i="16" s="1"/>
  <c r="L161" i="25"/>
  <c r="L332" i="19" s="1"/>
  <c r="L390" i="25"/>
  <c r="L156" i="19" s="1"/>
  <c r="M265" i="25"/>
  <c r="N105" i="19" s="1"/>
  <c r="M477" i="25"/>
  <c r="N43" i="19" s="1"/>
  <c r="L393" i="25"/>
  <c r="L353" i="19" s="1"/>
  <c r="K433" i="25"/>
  <c r="K59" i="16" s="1"/>
  <c r="M8" i="25"/>
  <c r="N15" i="18" s="1"/>
  <c r="B369" i="25"/>
  <c r="A141" i="19" s="1"/>
  <c r="M238" i="25"/>
  <c r="N223" i="19" s="1"/>
  <c r="J217" i="25"/>
  <c r="J217" i="19" s="1"/>
  <c r="J314" i="25"/>
  <c r="J13" i="14" s="1"/>
  <c r="L371" i="25"/>
  <c r="L21" i="7" s="1"/>
  <c r="H80" i="25"/>
  <c r="H49" i="19" s="1"/>
  <c r="M270" i="25"/>
  <c r="N110" i="19" s="1"/>
  <c r="M199" i="25"/>
  <c r="N43" i="16" s="1"/>
  <c r="I26" i="25"/>
  <c r="I268" i="19" s="1"/>
  <c r="L450" i="25"/>
  <c r="L176" i="19" s="1"/>
  <c r="J307" i="25"/>
  <c r="J244" i="19" s="1"/>
  <c r="I116" i="25"/>
  <c r="I67" i="19" s="1"/>
  <c r="M54" i="25"/>
  <c r="N36" i="18" s="1"/>
  <c r="K183" i="25"/>
  <c r="K31" i="16" s="1"/>
  <c r="L76" i="25"/>
  <c r="L293" i="19" s="1"/>
  <c r="I230" i="25"/>
  <c r="I29" i="19" s="1"/>
  <c r="K349" i="25"/>
  <c r="K129" i="19" s="1"/>
  <c r="M46" i="25"/>
  <c r="N28" i="18" s="1"/>
  <c r="J284" i="25"/>
  <c r="J276" i="19" s="1"/>
  <c r="L37" i="25"/>
  <c r="L273" i="19" s="1"/>
  <c r="H115" i="25"/>
  <c r="H66" i="19" s="1"/>
  <c r="H44" i="25"/>
  <c r="H26" i="18" s="1"/>
  <c r="J253" i="25"/>
  <c r="J233" i="19" s="1"/>
  <c r="H379" i="25"/>
  <c r="H145" i="19" s="1"/>
  <c r="H173" i="25"/>
  <c r="H21" i="16" s="1"/>
  <c r="J294" i="25"/>
  <c r="J117" i="19" s="1"/>
  <c r="M112" i="25"/>
  <c r="N28" i="7" s="1"/>
  <c r="L183" i="25"/>
  <c r="L31" i="16" s="1"/>
  <c r="H91" i="25"/>
  <c r="H60" i="19" s="1"/>
  <c r="B462" i="25"/>
  <c r="A60" i="16" s="1"/>
  <c r="L372" i="25"/>
  <c r="L22" i="7" s="1"/>
  <c r="B337" i="25"/>
  <c r="A48" i="16" s="1"/>
  <c r="J241" i="25"/>
  <c r="J226" i="19" s="1"/>
  <c r="I316" i="25"/>
  <c r="I30" i="19" s="1"/>
  <c r="H307" i="25"/>
  <c r="H244" i="19" s="1"/>
  <c r="J405" i="25"/>
  <c r="J365" i="19" s="1"/>
  <c r="I121" i="25"/>
  <c r="I196" i="19" s="1"/>
  <c r="J250" i="25"/>
  <c r="J231" i="19" s="1"/>
  <c r="I259" i="25"/>
  <c r="I99" i="19" s="1"/>
  <c r="J119" i="25"/>
  <c r="J70" i="19" s="1"/>
  <c r="L145" i="25"/>
  <c r="L86" i="19" s="1"/>
  <c r="B230" i="25"/>
  <c r="A29" i="19" s="1"/>
  <c r="J260" i="25"/>
  <c r="J100" i="19" s="1"/>
  <c r="K285" i="25"/>
  <c r="K343" i="19" s="1"/>
  <c r="I158" i="25"/>
  <c r="I329" i="19" s="1"/>
  <c r="M241" i="25"/>
  <c r="N226" i="19" s="1"/>
  <c r="K171" i="25"/>
  <c r="K19" i="16" s="1"/>
  <c r="K245" i="25"/>
  <c r="K96" i="19" s="1"/>
  <c r="M114" i="25"/>
  <c r="N30" i="7" s="1"/>
  <c r="M444" i="25"/>
  <c r="N170" i="19" s="1"/>
  <c r="I44" i="25"/>
  <c r="I26" i="18" s="1"/>
  <c r="B475" i="25"/>
  <c r="A262" i="19" s="1"/>
  <c r="M472" i="25"/>
  <c r="N299" i="19" s="1"/>
  <c r="I428" i="25"/>
  <c r="I168" i="19" s="1"/>
  <c r="I194" i="25"/>
  <c r="I42" i="16" s="1"/>
  <c r="B351" i="25"/>
  <c r="A39" i="19" s="1"/>
  <c r="J173" i="25"/>
  <c r="J21" i="16" s="1"/>
  <c r="L91" i="25"/>
  <c r="L60" i="19" s="1"/>
  <c r="I282" i="25"/>
  <c r="I274" i="19" s="1"/>
  <c r="K12" i="25"/>
  <c r="K19" i="18" s="1"/>
  <c r="B164" i="25"/>
  <c r="A335" i="19" s="1"/>
  <c r="H373" i="25"/>
  <c r="H23" i="7" s="1"/>
  <c r="B396" i="25"/>
  <c r="A356" i="19" s="1"/>
  <c r="L485" i="25"/>
  <c r="L24" i="15" s="1"/>
  <c r="B137" i="25"/>
  <c r="A200" i="19" s="1"/>
  <c r="L144" i="25"/>
  <c r="L18" i="19" s="1"/>
  <c r="M87" i="25"/>
  <c r="N56" i="19" s="1"/>
  <c r="B243" i="25"/>
  <c r="A228" i="19" s="1"/>
  <c r="H43" i="25"/>
  <c r="H25" i="18" s="1"/>
  <c r="L143" i="25"/>
  <c r="L17" i="19" s="1"/>
  <c r="I278" i="25"/>
  <c r="I15" i="15" s="1"/>
  <c r="K5" i="25"/>
  <c r="K12" i="18" s="1"/>
  <c r="J223" i="25"/>
  <c r="J22" i="19" s="1"/>
  <c r="J337" i="25"/>
  <c r="J48" i="16" s="1"/>
  <c r="H325" i="25"/>
  <c r="H19" i="7" s="1"/>
  <c r="L407" i="25"/>
  <c r="L367" i="19" s="1"/>
  <c r="B162" i="25"/>
  <c r="A333" i="19" s="1"/>
  <c r="L322" i="25"/>
  <c r="L16" i="7" s="1"/>
  <c r="L204" i="25"/>
  <c r="L204" i="19" s="1"/>
  <c r="L359" i="25"/>
  <c r="L250" i="19" s="1"/>
  <c r="J140" i="25"/>
  <c r="J84" i="19" s="1"/>
  <c r="L481" i="25"/>
  <c r="L20" i="15" s="1"/>
  <c r="L77" i="25"/>
  <c r="L294" i="19" s="1"/>
  <c r="I179" i="25"/>
  <c r="I27" i="16" s="1"/>
  <c r="B109" i="25"/>
  <c r="A322" i="19" s="1"/>
  <c r="J359" i="25"/>
  <c r="J250" i="19" s="1"/>
  <c r="K192" i="25"/>
  <c r="K40" i="16" s="1"/>
  <c r="M174" i="25"/>
  <c r="N22" i="16" s="1"/>
  <c r="J252" i="25"/>
  <c r="B88" i="25"/>
  <c r="A57" i="19" s="1"/>
  <c r="B120" i="25"/>
  <c r="A195" i="19" s="1"/>
  <c r="H338" i="25"/>
  <c r="H49" i="16" s="1"/>
  <c r="H189" i="25"/>
  <c r="H37" i="16" s="1"/>
  <c r="L74" i="25"/>
  <c r="L291" i="19" s="1"/>
  <c r="L368" i="25"/>
  <c r="L140" i="19" s="1"/>
  <c r="I307" i="25"/>
  <c r="I244" i="19" s="1"/>
  <c r="L295" i="25"/>
  <c r="L118" i="19" s="1"/>
  <c r="L309" i="25"/>
  <c r="L125" i="19" s="1"/>
  <c r="B117" i="25"/>
  <c r="A68" i="19" s="1"/>
  <c r="M400" i="25"/>
  <c r="N360" i="19" s="1"/>
  <c r="L72" i="25"/>
  <c r="L289" i="19" s="1"/>
  <c r="I449" i="25"/>
  <c r="I175" i="19" s="1"/>
  <c r="B220" i="25"/>
  <c r="A19" i="19" s="1"/>
  <c r="K196" i="25"/>
  <c r="K340" i="19" s="1"/>
  <c r="I486" i="25"/>
  <c r="I25" i="15" s="1"/>
  <c r="L231" i="25"/>
  <c r="L91" i="19" s="1"/>
  <c r="M202" i="25"/>
  <c r="N202" i="19" s="1"/>
  <c r="K228" i="25"/>
  <c r="K27" i="19" s="1"/>
  <c r="B145" i="25"/>
  <c r="A86" i="19" s="1"/>
  <c r="J214" i="25"/>
  <c r="J214" i="19" s="1"/>
  <c r="M91" i="25"/>
  <c r="N60" i="19" s="1"/>
  <c r="I447" i="25"/>
  <c r="I173" i="19" s="1"/>
  <c r="J109" i="25"/>
  <c r="J322" i="19" s="1"/>
  <c r="J153" i="25"/>
  <c r="J13" i="16" s="1"/>
  <c r="L310" i="25"/>
  <c r="L126" i="19" s="1"/>
  <c r="I476" i="25"/>
  <c r="I42" i="19" s="1"/>
  <c r="H185" i="25"/>
  <c r="H33" i="16" s="1"/>
  <c r="H278" i="25"/>
  <c r="H15" i="15" s="1"/>
  <c r="B152" i="25"/>
  <c r="A12" i="16" s="1"/>
  <c r="L317" i="25"/>
  <c r="L31" i="19" s="1"/>
  <c r="J64" i="25"/>
  <c r="J14" i="19" s="1"/>
  <c r="L301" i="25"/>
  <c r="L124" i="19" s="1"/>
  <c r="H340" i="25"/>
  <c r="H51" i="16" s="1"/>
  <c r="H366" i="25"/>
  <c r="H138" i="19" s="1"/>
  <c r="I415" i="25"/>
  <c r="I158" i="19" s="1"/>
  <c r="B205" i="25"/>
  <c r="A205" i="19" s="1"/>
  <c r="B165" i="25"/>
  <c r="A336" i="19" s="1"/>
  <c r="J413" i="25"/>
  <c r="J373" i="19" s="1"/>
  <c r="K255" i="25"/>
  <c r="K235" i="19" s="1"/>
  <c r="L426" i="25"/>
  <c r="L166" i="19" s="1"/>
  <c r="L435" i="25"/>
  <c r="L257" i="19" s="1"/>
  <c r="I394" i="25"/>
  <c r="I354" i="19" s="1"/>
  <c r="M469" i="25"/>
  <c r="N296" i="19" s="1"/>
  <c r="L354" i="25"/>
  <c r="L130" i="19" s="1"/>
  <c r="K135" i="25"/>
  <c r="K198" i="19" s="1"/>
  <c r="M93" i="25"/>
  <c r="N62" i="19" s="1"/>
  <c r="I276" i="25"/>
  <c r="I13" i="15" s="1"/>
  <c r="H71" i="25"/>
  <c r="H288" i="19" s="1"/>
  <c r="H162" i="25"/>
  <c r="H333" i="19" s="1"/>
  <c r="M148" i="25"/>
  <c r="N89" i="19" s="1"/>
  <c r="H295" i="25"/>
  <c r="H118" i="19" s="1"/>
  <c r="H237" i="25"/>
  <c r="H222" i="19" s="1"/>
  <c r="B147" i="25"/>
  <c r="A88" i="19" s="1"/>
  <c r="H3" i="25"/>
  <c r="H10" i="18" s="1"/>
  <c r="M390" i="25"/>
  <c r="N156" i="19" s="1"/>
  <c r="L223" i="25"/>
  <c r="L22" i="19" s="1"/>
  <c r="K286" i="25"/>
  <c r="K344" i="19" s="1"/>
  <c r="M156" i="25"/>
  <c r="N327" i="19" s="1"/>
  <c r="M314" i="25"/>
  <c r="N13" i="14" s="1"/>
  <c r="B296" i="25"/>
  <c r="A119" i="19" s="1"/>
  <c r="M307" i="25"/>
  <c r="N244" i="19" s="1"/>
  <c r="I198" i="25"/>
  <c r="I342" i="19" s="1"/>
  <c r="J226" i="25"/>
  <c r="J25" i="19" s="1"/>
  <c r="H279" i="25"/>
  <c r="H16" i="15" s="1"/>
  <c r="J351" i="25"/>
  <c r="J39" i="19" s="1"/>
  <c r="B3" i="25"/>
  <c r="A10" i="18" s="1"/>
  <c r="J344" i="25"/>
  <c r="J348" i="19" s="1"/>
  <c r="I405" i="25"/>
  <c r="I365" i="19" s="1"/>
  <c r="B234" i="25"/>
  <c r="A94" i="19" s="1"/>
  <c r="M445" i="25"/>
  <c r="N171" i="19" s="1"/>
  <c r="K206" i="25"/>
  <c r="K206" i="19" s="1"/>
  <c r="K358" i="25"/>
  <c r="K249" i="19" s="1"/>
  <c r="K442" i="25"/>
  <c r="H29" i="25"/>
  <c r="H302" i="19" s="1"/>
  <c r="L282" i="25"/>
  <c r="L274" i="19" s="1"/>
  <c r="J40" i="25"/>
  <c r="J22" i="18" s="1"/>
  <c r="J364" i="25"/>
  <c r="J136" i="19" s="1"/>
  <c r="J231" i="25"/>
  <c r="J91" i="19" s="1"/>
  <c r="M298" i="25"/>
  <c r="N121" i="19" s="1"/>
  <c r="J53" i="25"/>
  <c r="J35" i="18" s="1"/>
  <c r="J156" i="25"/>
  <c r="J327" i="19" s="1"/>
  <c r="M435" i="25"/>
  <c r="N257" i="19" s="1"/>
  <c r="J483" i="25"/>
  <c r="J22" i="15" s="1"/>
  <c r="K454" i="25"/>
  <c r="K180" i="19" s="1"/>
  <c r="B478" i="25"/>
  <c r="A44" i="19" s="1"/>
  <c r="H251" i="25"/>
  <c r="H232" i="19" s="1"/>
  <c r="B470" i="25"/>
  <c r="A297" i="19" s="1"/>
  <c r="I92" i="25"/>
  <c r="I61" i="19" s="1"/>
  <c r="B107" i="25"/>
  <c r="A320" i="19" s="1"/>
  <c r="H314" i="25"/>
  <c r="H13" i="14" s="1"/>
  <c r="B10" i="25"/>
  <c r="A17" i="18" s="1"/>
  <c r="M165" i="25"/>
  <c r="N336" i="19" s="1"/>
  <c r="I436" i="25"/>
  <c r="I258" i="19" s="1"/>
  <c r="H297" i="25"/>
  <c r="H120" i="19" s="1"/>
  <c r="I303" i="25"/>
  <c r="I240" i="19" s="1"/>
  <c r="J112" i="25"/>
  <c r="J28" i="7" s="1"/>
  <c r="K62" i="25"/>
  <c r="K12" i="19" s="1"/>
  <c r="L67" i="25"/>
  <c r="L284" i="19" s="1"/>
  <c r="H192" i="25"/>
  <c r="H40" i="16" s="1"/>
  <c r="B383" i="25"/>
  <c r="A149" i="19" s="1"/>
  <c r="J257" i="25"/>
  <c r="J237" i="19" s="1"/>
  <c r="L422" i="25"/>
  <c r="L253" i="19" s="1"/>
  <c r="M177" i="25"/>
  <c r="N25" i="16" s="1"/>
  <c r="H353" i="25"/>
  <c r="H41" i="19" s="1"/>
  <c r="J118" i="25"/>
  <c r="J69" i="19" s="1"/>
  <c r="L270" i="25"/>
  <c r="L110" i="19" s="1"/>
  <c r="H141" i="25"/>
  <c r="H85" i="19" s="1"/>
  <c r="M323" i="25"/>
  <c r="N17" i="7" s="1"/>
  <c r="H238" i="25"/>
  <c r="H223" i="19" s="1"/>
  <c r="H483" i="25"/>
  <c r="H22" i="15" s="1"/>
  <c r="K148" i="25"/>
  <c r="K89" i="19" s="1"/>
  <c r="H415" i="25"/>
  <c r="H158" i="19" s="1"/>
  <c r="I302" i="25"/>
  <c r="I239" i="19" s="1"/>
  <c r="J138" i="25"/>
  <c r="J201" i="19" s="1"/>
  <c r="B28" i="25"/>
  <c r="A270" i="19" s="1"/>
  <c r="I435" i="25"/>
  <c r="I257" i="19" s="1"/>
  <c r="K309" i="25"/>
  <c r="K125" i="19" s="1"/>
  <c r="L213" i="25"/>
  <c r="L213" i="19" s="1"/>
  <c r="B134" i="25"/>
  <c r="A82" i="19" s="1"/>
  <c r="J181" i="25"/>
  <c r="J29" i="16" s="1"/>
  <c r="M485" i="25"/>
  <c r="N24" i="15" s="1"/>
  <c r="B56" i="25"/>
  <c r="A38" i="18" s="1"/>
  <c r="J204" i="25"/>
  <c r="J204" i="19" s="1"/>
  <c r="M269" i="25"/>
  <c r="N109" i="19" s="1"/>
  <c r="B335" i="25"/>
  <c r="A46" i="16" s="1"/>
  <c r="L36" i="25"/>
  <c r="L272" i="19" s="1"/>
  <c r="K388" i="25"/>
  <c r="K154" i="19" s="1"/>
  <c r="J282" i="25"/>
  <c r="J274" i="19" s="1"/>
  <c r="B282" i="25"/>
  <c r="A274" i="19" s="1"/>
  <c r="I47" i="25"/>
  <c r="I29" i="18" s="1"/>
  <c r="H220" i="25"/>
  <c r="H19" i="19" s="1"/>
  <c r="K155" i="25"/>
  <c r="K15" i="16" s="1"/>
  <c r="I338" i="25"/>
  <c r="I49" i="16" s="1"/>
  <c r="H248" i="25"/>
  <c r="H229" i="19" s="1"/>
  <c r="H149" i="25"/>
  <c r="H90" i="19" s="1"/>
  <c r="L463" i="25"/>
  <c r="L61" i="16" s="1"/>
  <c r="K393" i="25"/>
  <c r="K353" i="19" s="1"/>
  <c r="M262" i="25"/>
  <c r="N102" i="19" s="1"/>
  <c r="B427" i="25"/>
  <c r="A167" i="19" s="1"/>
  <c r="J36" i="25"/>
  <c r="J272" i="19" s="1"/>
  <c r="I196" i="25"/>
  <c r="I340" i="19" s="1"/>
  <c r="K52" i="25"/>
  <c r="K34" i="18" s="1"/>
  <c r="K266" i="25"/>
  <c r="K106" i="19" s="1"/>
  <c r="J324" i="25"/>
  <c r="J18" i="7" s="1"/>
  <c r="K244" i="25"/>
  <c r="K95" i="19" s="1"/>
  <c r="M339" i="25"/>
  <c r="N50" i="16" s="1"/>
  <c r="J117" i="25"/>
  <c r="J68" i="19" s="1"/>
  <c r="B258" i="25"/>
  <c r="A238" i="19" s="1"/>
  <c r="J255" i="25"/>
  <c r="J235" i="19" s="1"/>
  <c r="I232" i="25"/>
  <c r="I92" i="19" s="1"/>
  <c r="J190" i="25"/>
  <c r="J38" i="16" s="1"/>
  <c r="B167" i="25"/>
  <c r="A338" i="19" s="1"/>
  <c r="J404" i="25"/>
  <c r="J364" i="19" s="1"/>
  <c r="B188" i="25"/>
  <c r="A36" i="16" s="1"/>
  <c r="J9" i="25"/>
  <c r="J16" i="18" s="1"/>
  <c r="L191" i="25"/>
  <c r="L39" i="16" s="1"/>
  <c r="K190" i="25"/>
  <c r="K38" i="16" s="1"/>
  <c r="K59" i="25"/>
  <c r="K41" i="18" s="1"/>
  <c r="M49" i="25"/>
  <c r="N31" i="18" s="1"/>
  <c r="B242" i="25"/>
  <c r="A227" i="19" s="1"/>
  <c r="H380" i="25"/>
  <c r="H146" i="19" s="1"/>
  <c r="M449" i="25"/>
  <c r="N175" i="19" s="1"/>
  <c r="L316" i="25"/>
  <c r="L30" i="19" s="1"/>
  <c r="M340" i="25"/>
  <c r="N51" i="16" s="1"/>
  <c r="J162" i="25"/>
  <c r="J333" i="19" s="1"/>
  <c r="H305" i="25"/>
  <c r="H242" i="19" s="1"/>
  <c r="H430" i="25"/>
  <c r="H56" i="16" s="1"/>
  <c r="K328" i="25"/>
  <c r="K192" i="19" s="1"/>
  <c r="K37" i="25"/>
  <c r="K273" i="19" s="1"/>
  <c r="H146" i="25"/>
  <c r="H87" i="19" s="1"/>
  <c r="M175" i="25"/>
  <c r="N23" i="16" s="1"/>
  <c r="I155" i="25"/>
  <c r="I15" i="16" s="1"/>
  <c r="I39" i="25"/>
  <c r="I21" i="18" s="1"/>
  <c r="B101" i="25"/>
  <c r="A314" i="19" s="1"/>
  <c r="H258" i="25"/>
  <c r="H238" i="19" s="1"/>
  <c r="B262" i="25"/>
  <c r="A102" i="19" s="1"/>
  <c r="B257" i="25"/>
  <c r="A237" i="19" s="1"/>
  <c r="B479" i="25"/>
  <c r="A45" i="19" s="1"/>
  <c r="I82" i="25"/>
  <c r="I51" i="19" s="1"/>
  <c r="K121" i="25"/>
  <c r="K196" i="19" s="1"/>
  <c r="L343" i="25"/>
  <c r="L37" i="19" s="1"/>
  <c r="L318" i="25"/>
  <c r="L32" i="19" s="1"/>
  <c r="L168" i="25"/>
  <c r="L16" i="16" s="1"/>
  <c r="M367" i="25"/>
  <c r="N139" i="19" s="1"/>
  <c r="K463" i="25"/>
  <c r="K61" i="16" s="1"/>
  <c r="K379" i="25"/>
  <c r="K145" i="19" s="1"/>
  <c r="K243" i="25"/>
  <c r="K228" i="19" s="1"/>
  <c r="J394" i="25"/>
  <c r="J354" i="19" s="1"/>
  <c r="H61" i="25"/>
  <c r="H11" i="19" s="1"/>
  <c r="M184" i="25"/>
  <c r="N32" i="16" s="1"/>
  <c r="K124" i="25"/>
  <c r="K72" i="19" s="1"/>
  <c r="H311" i="25"/>
  <c r="H10" i="14" s="1"/>
  <c r="J387" i="25"/>
  <c r="J153" i="19" s="1"/>
  <c r="K103" i="25"/>
  <c r="K316" i="19" s="1"/>
  <c r="I193" i="25"/>
  <c r="I41" i="16" s="1"/>
  <c r="H263" i="25"/>
  <c r="H103" i="19" s="1"/>
  <c r="K242" i="25"/>
  <c r="K227" i="19" s="1"/>
  <c r="J168" i="25"/>
  <c r="J16" i="16" s="1"/>
  <c r="M225" i="25"/>
  <c r="N24" i="19" s="1"/>
  <c r="L202" i="25"/>
  <c r="L202" i="19" s="1"/>
  <c r="L489" i="25"/>
  <c r="L28" i="15" s="1"/>
  <c r="L330" i="25"/>
  <c r="L10" i="7" s="1"/>
  <c r="B432" i="25"/>
  <c r="A58" i="16" s="1"/>
  <c r="J52" i="25"/>
  <c r="J34" i="18" s="1"/>
  <c r="K45" i="25"/>
  <c r="K27" i="18" s="1"/>
  <c r="I253" i="25"/>
  <c r="I233" i="19" s="1"/>
  <c r="B303" i="25"/>
  <c r="A240" i="19" s="1"/>
  <c r="H293" i="25"/>
  <c r="H116" i="19" s="1"/>
  <c r="I81" i="25"/>
  <c r="I50" i="19" s="1"/>
  <c r="M125" i="25"/>
  <c r="N73" i="19" s="1"/>
  <c r="M458" i="25"/>
  <c r="N184" i="19" s="1"/>
  <c r="M468" i="25"/>
  <c r="N280" i="19" s="1"/>
  <c r="H196" i="25"/>
  <c r="H340" i="19" s="1"/>
  <c r="K254" i="25"/>
  <c r="K234" i="19" s="1"/>
  <c r="L100" i="25"/>
  <c r="L313" i="19" s="1"/>
  <c r="J233" i="25"/>
  <c r="J93" i="19" s="1"/>
  <c r="L225" i="25"/>
  <c r="L24" i="19" s="1"/>
  <c r="K28" i="25"/>
  <c r="K270" i="19" s="1"/>
  <c r="M455" i="25"/>
  <c r="N181" i="19" s="1"/>
  <c r="K481" i="25"/>
  <c r="K20" i="15" s="1"/>
  <c r="B441" i="25"/>
  <c r="L469" i="25"/>
  <c r="L296" i="19" s="1"/>
  <c r="H114" i="25"/>
  <c r="H30" i="7" s="1"/>
  <c r="I100" i="25"/>
  <c r="I313" i="19" s="1"/>
  <c r="B183" i="25"/>
  <c r="A31" i="16" s="1"/>
  <c r="M413" i="25"/>
  <c r="N373" i="19" s="1"/>
  <c r="M285" i="25"/>
  <c r="N343" i="19" s="1"/>
  <c r="M436" i="25"/>
  <c r="N258" i="19" s="1"/>
  <c r="I333" i="25"/>
  <c r="I247" i="19" s="1"/>
  <c r="L245" i="25"/>
  <c r="L96" i="19" s="1"/>
  <c r="M312" i="25"/>
  <c r="N11" i="14" s="1"/>
  <c r="K318" i="25"/>
  <c r="K32" i="19" s="1"/>
  <c r="M160" i="25"/>
  <c r="N331" i="19" s="1"/>
  <c r="L30" i="25"/>
  <c r="L303" i="19" s="1"/>
  <c r="J191" i="25"/>
  <c r="J39" i="16" s="1"/>
  <c r="L348" i="25"/>
  <c r="L128" i="19" s="1"/>
  <c r="H398" i="25"/>
  <c r="H358" i="19" s="1"/>
  <c r="L232" i="25"/>
  <c r="L92" i="19" s="1"/>
  <c r="L19" i="25"/>
  <c r="L16" i="17" s="1"/>
  <c r="I117" i="25"/>
  <c r="I68" i="19" s="1"/>
  <c r="I403" i="25"/>
  <c r="I363" i="19" s="1"/>
  <c r="I197" i="25"/>
  <c r="I341" i="19" s="1"/>
  <c r="L361" i="25"/>
  <c r="L252" i="19" s="1"/>
  <c r="H462" i="25"/>
  <c r="H60" i="16" s="1"/>
  <c r="L241" i="25"/>
  <c r="L226" i="19" s="1"/>
  <c r="L400" i="25"/>
  <c r="L360" i="19" s="1"/>
  <c r="B67" i="25"/>
  <c r="A284" i="19" s="1"/>
  <c r="H291" i="25"/>
  <c r="H114" i="19" s="1"/>
  <c r="I485" i="25"/>
  <c r="I24" i="15" s="1"/>
  <c r="L483" i="25"/>
  <c r="L22" i="15" s="1"/>
  <c r="K471" i="25"/>
  <c r="K298" i="19" s="1"/>
  <c r="H21" i="25"/>
  <c r="K230" i="25"/>
  <c r="K29" i="19" s="1"/>
  <c r="K35" i="25"/>
  <c r="K271" i="19" s="1"/>
  <c r="I20" i="25"/>
  <c r="I17" i="17" s="1"/>
  <c r="M166" i="25"/>
  <c r="N337" i="19" s="1"/>
  <c r="K113" i="25"/>
  <c r="K29" i="7" s="1"/>
  <c r="I62" i="25"/>
  <c r="I12" i="19" s="1"/>
  <c r="M352" i="25"/>
  <c r="N40" i="19" s="1"/>
  <c r="H403" i="25"/>
  <c r="H363" i="19" s="1"/>
  <c r="K109" i="25"/>
  <c r="K322" i="19" s="1"/>
  <c r="B311" i="25"/>
  <c r="A10" i="14" s="1"/>
  <c r="B60" i="25"/>
  <c r="A10" i="19" s="1"/>
  <c r="J286" i="25"/>
  <c r="J344" i="19" s="1"/>
  <c r="L219" i="25"/>
  <c r="L219" i="19" s="1"/>
  <c r="K95" i="25"/>
  <c r="K64" i="19" s="1"/>
  <c r="M343" i="25"/>
  <c r="N54" i="16" s="1"/>
  <c r="M230" i="25"/>
  <c r="N29" i="19" s="1"/>
  <c r="I458" i="25"/>
  <c r="I184" i="19" s="1"/>
  <c r="M266" i="25"/>
  <c r="N106" i="19" s="1"/>
  <c r="I51" i="25"/>
  <c r="I33" i="18" s="1"/>
  <c r="I388" i="25"/>
  <c r="I154" i="19" s="1"/>
  <c r="K319" i="25"/>
  <c r="K33" i="19" s="1"/>
  <c r="I432" i="25"/>
  <c r="I58" i="16" s="1"/>
  <c r="M448" i="25"/>
  <c r="N174" i="19" s="1"/>
  <c r="M159" i="25"/>
  <c r="N330" i="19" s="1"/>
  <c r="H147" i="25"/>
  <c r="H88" i="19" s="1"/>
  <c r="K394" i="25"/>
  <c r="K354" i="19" s="1"/>
  <c r="J33" i="25"/>
  <c r="J306" i="19" s="1"/>
  <c r="J203" i="25"/>
  <c r="J203" i="19" s="1"/>
  <c r="B473" i="25"/>
  <c r="A260" i="19" s="1"/>
  <c r="H288" i="25"/>
  <c r="H346" i="19" s="1"/>
  <c r="J242" i="25"/>
  <c r="J227" i="19" s="1"/>
  <c r="I295" i="25"/>
  <c r="I118" i="19" s="1"/>
  <c r="B102" i="25"/>
  <c r="A315" i="19" s="1"/>
  <c r="I76" i="25"/>
  <c r="I293" i="19" s="1"/>
  <c r="L237" i="25"/>
  <c r="L222" i="19" s="1"/>
  <c r="H133" i="25"/>
  <c r="H81" i="19" s="1"/>
  <c r="K203" i="25"/>
  <c r="K203" i="19" s="1"/>
  <c r="L281" i="25"/>
  <c r="L18" i="15" s="1"/>
  <c r="J437" i="25"/>
  <c r="J259" i="19" s="1"/>
  <c r="I286" i="25"/>
  <c r="I344" i="19" s="1"/>
  <c r="H247" i="25"/>
  <c r="H98" i="19" s="1"/>
  <c r="H92" i="25"/>
  <c r="H61" i="19" s="1"/>
  <c r="J220" i="25"/>
  <c r="J19" i="19" s="1"/>
  <c r="L101" i="25"/>
  <c r="L314" i="19" s="1"/>
  <c r="I347" i="25"/>
  <c r="I127" i="19" s="1"/>
  <c r="L443" i="25"/>
  <c r="L169" i="19" s="1"/>
  <c r="B271" i="25"/>
  <c r="A111" i="19" s="1"/>
  <c r="I79" i="25"/>
  <c r="I48" i="19" s="1"/>
  <c r="I123" i="25"/>
  <c r="I71" i="19" s="1"/>
  <c r="M427" i="25"/>
  <c r="N167" i="19" s="1"/>
  <c r="J77" i="25"/>
  <c r="J294" i="19" s="1"/>
  <c r="I147" i="25"/>
  <c r="I88" i="19" s="1"/>
  <c r="H345" i="25"/>
  <c r="H349" i="19" s="1"/>
  <c r="I112" i="25"/>
  <c r="I28" i="7" s="1"/>
  <c r="J150" i="25"/>
  <c r="J10" i="16" s="1"/>
  <c r="M3" i="25"/>
  <c r="N10" i="18" s="1"/>
  <c r="J427" i="25"/>
  <c r="J167" i="19" s="1"/>
  <c r="M102" i="25"/>
  <c r="N315" i="19" s="1"/>
  <c r="I131" i="25"/>
  <c r="I79" i="19" s="1"/>
  <c r="M224" i="25"/>
  <c r="N23" i="19" s="1"/>
  <c r="L482" i="25"/>
  <c r="L21" i="15" s="1"/>
  <c r="M330" i="25"/>
  <c r="N10" i="7" s="1"/>
  <c r="K362" i="25"/>
  <c r="K134" i="19" s="1"/>
  <c r="J43" i="25"/>
  <c r="J25" i="18" s="1"/>
  <c r="H159" i="25"/>
  <c r="H330" i="19" s="1"/>
  <c r="L436" i="25"/>
  <c r="L258" i="19" s="1"/>
  <c r="J171" i="25"/>
  <c r="J19" i="16" s="1"/>
  <c r="L240" i="25"/>
  <c r="L225" i="19" s="1"/>
  <c r="B404" i="25"/>
  <c r="A364" i="19" s="1"/>
  <c r="H326" i="25"/>
  <c r="H190" i="19" s="1"/>
  <c r="H481" i="25"/>
  <c r="H20" i="15" s="1"/>
  <c r="J134" i="25"/>
  <c r="J82" i="19" s="1"/>
  <c r="L297" i="25"/>
  <c r="L120" i="19" s="1"/>
  <c r="I19" i="25"/>
  <c r="I16" i="17" s="1"/>
  <c r="K440" i="25"/>
  <c r="H97" i="25"/>
  <c r="H310" i="19" s="1"/>
  <c r="H194" i="25"/>
  <c r="H42" i="16" s="1"/>
  <c r="L235" i="25"/>
  <c r="L220" i="19" s="1"/>
  <c r="M416" i="25"/>
  <c r="N159" i="19" s="1"/>
  <c r="J249" i="25"/>
  <c r="J230" i="19" s="1"/>
  <c r="L261" i="25"/>
  <c r="L101" i="19" s="1"/>
  <c r="I406" i="25"/>
  <c r="I366" i="19" s="1"/>
  <c r="B50" i="25"/>
  <c r="A32" i="18" s="1"/>
  <c r="B245" i="25"/>
  <c r="A96" i="19" s="1"/>
  <c r="B178" i="25"/>
  <c r="A26" i="16" s="1"/>
  <c r="M126" i="25"/>
  <c r="N74" i="19" s="1"/>
  <c r="J111" i="25"/>
  <c r="J324" i="19" s="1"/>
  <c r="B96" i="25"/>
  <c r="A65" i="19" s="1"/>
  <c r="K122" i="25"/>
  <c r="K197" i="19" s="1"/>
  <c r="L365" i="25"/>
  <c r="L137" i="19" s="1"/>
  <c r="H199" i="25"/>
  <c r="H43" i="16" s="1"/>
  <c r="B174" i="25"/>
  <c r="A22" i="16" s="1"/>
  <c r="J371" i="25"/>
  <c r="J21" i="7" s="1"/>
  <c r="H177" i="25"/>
  <c r="H25" i="16" s="1"/>
  <c r="J208" i="25"/>
  <c r="J208" i="19" s="1"/>
  <c r="B244" i="25"/>
  <c r="A95" i="19" s="1"/>
  <c r="L230" i="25"/>
  <c r="L29" i="19" s="1"/>
  <c r="B357" i="25"/>
  <c r="A133" i="19" s="1"/>
  <c r="I153" i="25"/>
  <c r="I13" i="16" s="1"/>
  <c r="I313" i="25"/>
  <c r="I12" i="14" s="1"/>
  <c r="K315" i="25"/>
  <c r="K14" i="14" s="1"/>
  <c r="M52" i="25"/>
  <c r="N34" i="18" s="1"/>
  <c r="K58" i="25"/>
  <c r="K40" i="18" s="1"/>
  <c r="M305" i="25"/>
  <c r="N242" i="19" s="1"/>
  <c r="K281" i="25"/>
  <c r="K18" i="15" s="1"/>
  <c r="J433" i="25"/>
  <c r="J59" i="16" s="1"/>
  <c r="M381" i="25"/>
  <c r="N147" i="19" s="1"/>
  <c r="H487" i="25"/>
  <c r="H26" i="15" s="1"/>
  <c r="J224" i="25"/>
  <c r="J23" i="19" s="1"/>
  <c r="M155" i="25"/>
  <c r="N15" i="16" s="1"/>
  <c r="L313" i="25"/>
  <c r="L12" i="14" s="1"/>
  <c r="B84" i="25"/>
  <c r="A53" i="19" s="1"/>
  <c r="L53" i="25"/>
  <c r="L35" i="18" s="1"/>
  <c r="J144" i="25"/>
  <c r="J18" i="19" s="1"/>
  <c r="M194" i="25"/>
  <c r="N42" i="16" s="1"/>
  <c r="J348" i="25"/>
  <c r="J128" i="19" s="1"/>
  <c r="L347" i="25"/>
  <c r="L127" i="19" s="1"/>
  <c r="M6" i="25"/>
  <c r="N13" i="18" s="1"/>
  <c r="M258" i="25"/>
  <c r="N238" i="19" s="1"/>
  <c r="L262" i="25"/>
  <c r="L102" i="19" s="1"/>
  <c r="M399" i="25"/>
  <c r="N359" i="19" s="1"/>
  <c r="K421" i="25"/>
  <c r="K164" i="19" s="1"/>
  <c r="L396" i="25"/>
  <c r="L356" i="19" s="1"/>
  <c r="K346" i="25"/>
  <c r="K350" i="19" s="1"/>
  <c r="I246" i="25"/>
  <c r="I97" i="19" s="1"/>
  <c r="L194" i="25"/>
  <c r="L42" i="16" s="1"/>
  <c r="L291" i="25"/>
  <c r="L114" i="19" s="1"/>
  <c r="I409" i="25"/>
  <c r="I369" i="19" s="1"/>
  <c r="J312" i="25"/>
  <c r="J11" i="14" s="1"/>
  <c r="L214" i="25"/>
  <c r="L214" i="19" s="1"/>
  <c r="J62" i="25"/>
  <c r="J12" i="19" s="1"/>
  <c r="B366" i="25"/>
  <c r="A138" i="19" s="1"/>
  <c r="K237" i="25"/>
  <c r="K222" i="19" s="1"/>
  <c r="H342" i="25"/>
  <c r="J82" i="25"/>
  <c r="J51" i="19" s="1"/>
  <c r="L112" i="25"/>
  <c r="L28" i="7" s="1"/>
  <c r="K82" i="25"/>
  <c r="K51" i="19" s="1"/>
  <c r="B116" i="25"/>
  <c r="A67" i="19" s="1"/>
  <c r="K163" i="25"/>
  <c r="K334" i="19" s="1"/>
  <c r="K401" i="25"/>
  <c r="K361" i="19" s="1"/>
  <c r="J390" i="25"/>
  <c r="J156" i="19" s="1"/>
  <c r="L148" i="25"/>
  <c r="L89" i="19" s="1"/>
  <c r="I164" i="25"/>
  <c r="I335" i="19" s="1"/>
  <c r="K38" i="25"/>
  <c r="K20" i="18" s="1"/>
  <c r="B251" i="25"/>
  <c r="A232" i="19" s="1"/>
  <c r="L391" i="25"/>
  <c r="L351" i="19" s="1"/>
  <c r="M182" i="25"/>
  <c r="N30" i="16" s="1"/>
  <c r="L308" i="25"/>
  <c r="L245" i="19" s="1"/>
  <c r="B448" i="25"/>
  <c r="A174" i="19" s="1"/>
  <c r="H303" i="25"/>
  <c r="H240" i="19" s="1"/>
  <c r="J357" i="25"/>
  <c r="J133" i="19" s="1"/>
  <c r="J159" i="25"/>
  <c r="J330" i="19" s="1"/>
  <c r="L87" i="25"/>
  <c r="L56" i="19" s="1"/>
  <c r="H127" i="25"/>
  <c r="H75" i="19" s="1"/>
  <c r="H55" i="25"/>
  <c r="H37" i="18" s="1"/>
  <c r="B329" i="25"/>
  <c r="A9" i="7" s="1"/>
  <c r="J108" i="25"/>
  <c r="J321" i="19" s="1"/>
  <c r="L410" i="25"/>
  <c r="L370" i="19" s="1"/>
  <c r="B150" i="25"/>
  <c r="A10" i="16" s="1"/>
  <c r="H229" i="25"/>
  <c r="H28" i="19" s="1"/>
  <c r="K381" i="25"/>
  <c r="K147" i="19" s="1"/>
  <c r="L127" i="25"/>
  <c r="L75" i="19" s="1"/>
  <c r="J439" i="25"/>
  <c r="H376" i="25"/>
  <c r="H142" i="19" s="1"/>
  <c r="K133" i="25"/>
  <c r="K81" i="19" s="1"/>
  <c r="M161" i="25"/>
  <c r="N332" i="19" s="1"/>
  <c r="L338" i="25"/>
  <c r="L49" i="16" s="1"/>
  <c r="B259" i="25"/>
  <c r="A99" i="19" s="1"/>
  <c r="J232" i="25"/>
  <c r="J92" i="19" s="1"/>
  <c r="J409" i="25"/>
  <c r="J369" i="19" s="1"/>
  <c r="I464" i="25"/>
  <c r="I62" i="16" s="1"/>
  <c r="I261" i="25"/>
  <c r="I101" i="19" s="1"/>
  <c r="M90" i="25"/>
  <c r="N59" i="19" s="1"/>
  <c r="B403" i="25"/>
  <c r="A363" i="19" s="1"/>
  <c r="J234" i="25"/>
  <c r="J94" i="19" s="1"/>
  <c r="L274" i="25"/>
  <c r="L11" i="15" s="1"/>
  <c r="I300" i="25"/>
  <c r="I123" i="19" s="1"/>
  <c r="M17" i="25"/>
  <c r="N14" i="17" s="1"/>
  <c r="H35" i="25"/>
  <c r="H271" i="19" s="1"/>
  <c r="H180" i="25"/>
  <c r="H28" i="16" s="1"/>
  <c r="L7" i="25"/>
  <c r="L14" i="18" s="1"/>
  <c r="L175" i="25"/>
  <c r="L23" i="16" s="1"/>
  <c r="I271" i="25"/>
  <c r="I111" i="19" s="1"/>
  <c r="H232" i="25"/>
  <c r="H92" i="19" s="1"/>
  <c r="B284" i="25"/>
  <c r="A276" i="19" s="1"/>
  <c r="I397" i="25"/>
  <c r="I357" i="19" s="1"/>
  <c r="H266" i="25"/>
  <c r="H106" i="19" s="1"/>
  <c r="I445" i="25"/>
  <c r="I171" i="19" s="1"/>
  <c r="I384" i="25"/>
  <c r="I150" i="19" s="1"/>
  <c r="B110" i="25"/>
  <c r="A323" i="19" s="1"/>
  <c r="J123" i="25"/>
  <c r="J71" i="19" s="1"/>
  <c r="H478" i="25"/>
  <c r="H44" i="19" s="1"/>
  <c r="B13" i="25"/>
  <c r="A10" i="17" s="1"/>
  <c r="B58" i="25"/>
  <c r="A40" i="18" s="1"/>
  <c r="J472" i="25"/>
  <c r="J299" i="19" s="1"/>
  <c r="H322" i="25"/>
  <c r="H16" i="7" s="1"/>
  <c r="M302" i="25"/>
  <c r="N239" i="19" s="1"/>
  <c r="H434" i="25"/>
  <c r="H256" i="19" s="1"/>
  <c r="L383" i="25"/>
  <c r="L149" i="19" s="1"/>
  <c r="M132" i="25"/>
  <c r="N80" i="19" s="1"/>
  <c r="L328" i="25"/>
  <c r="L192" i="19" s="1"/>
  <c r="L117" i="25"/>
  <c r="L68" i="19" s="1"/>
  <c r="B17" i="25"/>
  <c r="A14" i="17" s="1"/>
  <c r="H165" i="25"/>
  <c r="H336" i="19" s="1"/>
  <c r="L457" i="25"/>
  <c r="L183" i="19" s="1"/>
  <c r="J289" i="25"/>
  <c r="J347" i="19" s="1"/>
  <c r="B447" i="25"/>
  <c r="A173" i="19" s="1"/>
  <c r="B207" i="25"/>
  <c r="A207" i="19" s="1"/>
  <c r="L78" i="25"/>
  <c r="L295" i="19" s="1"/>
  <c r="M72" i="25"/>
  <c r="N289" i="19" s="1"/>
  <c r="L357" i="25"/>
  <c r="L133" i="19" s="1"/>
  <c r="L149" i="25"/>
  <c r="L90" i="19" s="1"/>
  <c r="I469" i="25"/>
  <c r="I296" i="19" s="1"/>
  <c r="K476" i="25"/>
  <c r="K42" i="19" s="1"/>
  <c r="J474" i="25"/>
  <c r="J261" i="19" s="1"/>
  <c r="M43" i="25"/>
  <c r="N25" i="18" s="1"/>
  <c r="B85" i="25"/>
  <c r="A54" i="19" s="1"/>
  <c r="B305" i="25"/>
  <c r="A242" i="19" s="1"/>
  <c r="B298" i="25"/>
  <c r="A121" i="19" s="1"/>
  <c r="H319" i="25"/>
  <c r="H33" i="19" s="1"/>
  <c r="L468" i="25"/>
  <c r="L280" i="19" s="1"/>
  <c r="I442" i="25"/>
  <c r="M403" i="25"/>
  <c r="N363" i="19" s="1"/>
  <c r="H139" i="25"/>
  <c r="H83" i="19" s="1"/>
  <c r="L165" i="25"/>
  <c r="L336" i="19" s="1"/>
  <c r="K191" i="25"/>
  <c r="K39" i="16" s="1"/>
  <c r="I468" i="25"/>
  <c r="I280" i="19" s="1"/>
  <c r="B460" i="25"/>
  <c r="A186" i="19" s="1"/>
  <c r="B197" i="25"/>
  <c r="A341" i="19" s="1"/>
  <c r="I235" i="25"/>
  <c r="I220" i="19" s="1"/>
  <c r="J99" i="25"/>
  <c r="J312" i="19" s="1"/>
  <c r="B204" i="25"/>
  <c r="A204" i="19" s="1"/>
  <c r="H458" i="25"/>
  <c r="H184" i="19" s="1"/>
  <c r="H85" i="25"/>
  <c r="H54" i="19" s="1"/>
  <c r="K456" i="25"/>
  <c r="K182" i="19" s="1"/>
  <c r="L64" i="25"/>
  <c r="L14" i="19" s="1"/>
  <c r="I107" i="25"/>
  <c r="I320" i="19" s="1"/>
  <c r="I229" i="25"/>
  <c r="I28" i="19" s="1"/>
  <c r="B136" i="25"/>
  <c r="A199" i="19" s="1"/>
  <c r="L355" i="25"/>
  <c r="L131" i="19" s="1"/>
  <c r="I57" i="25"/>
  <c r="I39" i="18" s="1"/>
  <c r="K99" i="25"/>
  <c r="K312" i="19" s="1"/>
  <c r="J120" i="25"/>
  <c r="J195" i="19" s="1"/>
  <c r="H260" i="25"/>
  <c r="H100" i="19" s="1"/>
  <c r="M441" i="25"/>
  <c r="J376" i="25"/>
  <c r="J142" i="19" s="1"/>
  <c r="I262" i="25"/>
  <c r="I102" i="19" s="1"/>
  <c r="I437" i="25"/>
  <c r="I259" i="19" s="1"/>
  <c r="I474" i="25"/>
  <c r="I261" i="19" s="1"/>
  <c r="H267" i="25"/>
  <c r="H107" i="19" s="1"/>
  <c r="K162" i="25"/>
  <c r="K333" i="19" s="1"/>
  <c r="J22" i="25"/>
  <c r="J18" i="17" s="1"/>
  <c r="B196" i="25"/>
  <c r="A340" i="19" s="1"/>
  <c r="K473" i="25"/>
  <c r="K260" i="19" s="1"/>
  <c r="K137" i="25"/>
  <c r="K200" i="19" s="1"/>
  <c r="I487" i="25"/>
  <c r="I26" i="15" s="1"/>
  <c r="B450" i="25"/>
  <c r="A176" i="19" s="1"/>
  <c r="K90" i="25"/>
  <c r="K59" i="19" s="1"/>
  <c r="K400" i="25"/>
  <c r="K360" i="19" s="1"/>
  <c r="J158" i="25"/>
  <c r="J329" i="19" s="1"/>
  <c r="J75" i="25"/>
  <c r="J292" i="19" s="1"/>
  <c r="H294" i="25"/>
  <c r="H117" i="19" s="1"/>
  <c r="K429" i="25"/>
  <c r="K55" i="16" s="1"/>
  <c r="K123" i="25"/>
  <c r="K71" i="19" s="1"/>
  <c r="L298" i="25"/>
  <c r="L121" i="19" s="1"/>
  <c r="K132" i="25"/>
  <c r="K80" i="19" s="1"/>
  <c r="I80" i="25"/>
  <c r="I49" i="19" s="1"/>
  <c r="H282" i="25"/>
  <c r="H274" i="19" s="1"/>
  <c r="L487" i="25"/>
  <c r="L26" i="15" s="1"/>
  <c r="M428" i="25"/>
  <c r="N168" i="19" s="1"/>
  <c r="H316" i="25"/>
  <c r="H30" i="19" s="1"/>
  <c r="L227" i="25"/>
  <c r="L26" i="19" s="1"/>
  <c r="H86" i="25"/>
  <c r="H55" i="19" s="1"/>
  <c r="M64" i="25"/>
  <c r="N14" i="19" s="1"/>
  <c r="L170" i="25"/>
  <c r="L18" i="16" s="1"/>
  <c r="H69" i="25"/>
  <c r="H286" i="19" s="1"/>
  <c r="L474" i="25"/>
  <c r="L261" i="19" s="1"/>
  <c r="K193" i="25"/>
  <c r="K41" i="16" s="1"/>
  <c r="M333" i="25"/>
  <c r="N247" i="19" s="1"/>
  <c r="L416" i="25"/>
  <c r="L159" i="19" s="1"/>
  <c r="M243" i="25"/>
  <c r="N228" i="19" s="1"/>
  <c r="I120" i="25"/>
  <c r="I195" i="19" s="1"/>
  <c r="M41" i="25"/>
  <c r="N23" i="18" s="1"/>
  <c r="B249" i="25"/>
  <c r="A230" i="19" s="1"/>
  <c r="H235" i="25"/>
  <c r="H220" i="19" s="1"/>
  <c r="J375" i="25"/>
  <c r="J25" i="7" s="1"/>
  <c r="B343" i="25"/>
  <c r="A54" i="16" s="1"/>
  <c r="B435" i="25"/>
  <c r="A257" i="19" s="1"/>
  <c r="H28" i="25"/>
  <c r="H270" i="19" s="1"/>
  <c r="J318" i="25"/>
  <c r="J32" i="19" s="1"/>
  <c r="I187" i="25"/>
  <c r="I35" i="16" s="1"/>
  <c r="B122" i="25"/>
  <c r="A197" i="19" s="1"/>
  <c r="B347" i="25"/>
  <c r="A127" i="19" s="1"/>
  <c r="L476" i="25"/>
  <c r="L42" i="19" s="1"/>
  <c r="M429" i="25"/>
  <c r="N55" i="16" s="1"/>
  <c r="L302" i="25"/>
  <c r="L239" i="19" s="1"/>
  <c r="H475" i="25"/>
  <c r="H262" i="19" s="1"/>
  <c r="I247" i="25"/>
  <c r="I98" i="19" s="1"/>
  <c r="B191" i="25"/>
  <c r="A39" i="16" s="1"/>
  <c r="M192" i="25"/>
  <c r="N40" i="16" s="1"/>
  <c r="M489" i="25"/>
  <c r="N28" i="15" s="1"/>
  <c r="J335" i="25"/>
  <c r="J46" i="16" s="1"/>
  <c r="B148" i="25"/>
  <c r="A89" i="19" s="1"/>
  <c r="H412" i="25"/>
  <c r="H372" i="19" s="1"/>
  <c r="I367" i="25"/>
  <c r="I139" i="19" s="1"/>
  <c r="I119" i="25"/>
  <c r="I70" i="19" s="1"/>
  <c r="K98" i="25"/>
  <c r="K311" i="19" s="1"/>
  <c r="B273" i="25"/>
  <c r="A10" i="15" s="1"/>
  <c r="L283" i="25"/>
  <c r="L275" i="19" s="1"/>
  <c r="L423" i="25"/>
  <c r="L254" i="19" s="1"/>
  <c r="M409" i="25"/>
  <c r="N369" i="19" s="1"/>
  <c r="K41" i="25"/>
  <c r="K23" i="18" s="1"/>
  <c r="M457" i="25"/>
  <c r="N183" i="19" s="1"/>
  <c r="K367" i="25"/>
  <c r="K139" i="19" s="1"/>
  <c r="H11" i="25"/>
  <c r="H18" i="18" s="1"/>
  <c r="I257" i="25"/>
  <c r="I237" i="19" s="1"/>
  <c r="B304" i="25"/>
  <c r="A241" i="19" s="1"/>
  <c r="K140" i="25"/>
  <c r="K84" i="19" s="1"/>
  <c r="L176" i="25"/>
  <c r="L24" i="16" s="1"/>
  <c r="L320" i="25"/>
  <c r="L34" i="19" s="1"/>
  <c r="B388" i="25"/>
  <c r="A154" i="19" s="1"/>
  <c r="B279" i="25"/>
  <c r="A16" i="15" s="1"/>
  <c r="J300" i="25"/>
  <c r="J123" i="19" s="1"/>
  <c r="M392" i="25"/>
  <c r="N352" i="19" s="1"/>
  <c r="L159" i="25"/>
  <c r="L330" i="19" s="1"/>
  <c r="B143" i="25"/>
  <c r="A17" i="19" s="1"/>
  <c r="J349" i="25"/>
  <c r="J129" i="19" s="1"/>
  <c r="M329" i="25"/>
  <c r="N9" i="7" s="1"/>
  <c r="I386" i="25"/>
  <c r="I152" i="19" s="1"/>
  <c r="J384" i="25"/>
  <c r="J150" i="19" s="1"/>
  <c r="B149" i="25"/>
  <c r="A90" i="19" s="1"/>
  <c r="H299" i="25"/>
  <c r="H122" i="19" s="1"/>
  <c r="B172" i="25"/>
  <c r="A20" i="16" s="1"/>
  <c r="H24" i="25"/>
  <c r="H266" i="19" s="1"/>
  <c r="H442" i="25"/>
  <c r="H335" i="25"/>
  <c r="H46" i="16" s="1"/>
  <c r="I387" i="25"/>
  <c r="I153" i="19" s="1"/>
  <c r="L395" i="25"/>
  <c r="L355" i="19" s="1"/>
  <c r="L198" i="25"/>
  <c r="L342" i="19" s="1"/>
  <c r="I37" i="25"/>
  <c r="I273" i="19" s="1"/>
  <c r="M405" i="25"/>
  <c r="N365" i="19" s="1"/>
  <c r="J393" i="25"/>
  <c r="J353" i="19" s="1"/>
  <c r="B51" i="25"/>
  <c r="A33" i="18" s="1"/>
  <c r="H143" i="25"/>
  <c r="H17" i="19" s="1"/>
  <c r="K282" i="25"/>
  <c r="K274" i="19" s="1"/>
  <c r="J426" i="25"/>
  <c r="J166" i="19" s="1"/>
  <c r="J334" i="25"/>
  <c r="J248" i="19" s="1"/>
  <c r="B464" i="25"/>
  <c r="A62" i="16" s="1"/>
  <c r="K269" i="25"/>
  <c r="K109" i="19" s="1"/>
  <c r="J308" i="25"/>
  <c r="J245" i="19" s="1"/>
  <c r="J301" i="25"/>
  <c r="J124" i="19" s="1"/>
  <c r="M116" i="25"/>
  <c r="N67" i="19" s="1"/>
  <c r="M459" i="25"/>
  <c r="N185" i="19" s="1"/>
  <c r="B272" i="25"/>
  <c r="A112" i="19" s="1"/>
  <c r="I201" i="25"/>
  <c r="I45" i="16" s="1"/>
  <c r="I423" i="25"/>
  <c r="I254" i="19" s="1"/>
  <c r="I226" i="25"/>
  <c r="I25" i="19" s="1"/>
  <c r="I354" i="25"/>
  <c r="I130" i="19" s="1"/>
  <c r="B103" i="25"/>
  <c r="A316" i="19" s="1"/>
  <c r="J280" i="25"/>
  <c r="J17" i="15" s="1"/>
  <c r="L233" i="25"/>
  <c r="L93" i="19" s="1"/>
  <c r="K341" i="25"/>
  <c r="K52" i="16" s="1"/>
  <c r="M359" i="25"/>
  <c r="N250" i="19" s="1"/>
  <c r="B354" i="25"/>
  <c r="A130" i="19" s="1"/>
  <c r="M196" i="25"/>
  <c r="N340" i="19" s="1"/>
  <c r="K161" i="25"/>
  <c r="K332" i="19" s="1"/>
  <c r="K136" i="25"/>
  <c r="K199" i="19" s="1"/>
  <c r="I102" i="25"/>
  <c r="I315" i="19" s="1"/>
  <c r="H388" i="25"/>
  <c r="H154" i="19" s="1"/>
  <c r="L444" i="25"/>
  <c r="L170" i="19" s="1"/>
  <c r="M229" i="25"/>
  <c r="N28" i="19" s="1"/>
  <c r="B15" i="25"/>
  <c r="A12" i="17" s="1"/>
  <c r="M117" i="25"/>
  <c r="N68" i="19" s="1"/>
  <c r="I161" i="25"/>
  <c r="I332" i="19" s="1"/>
  <c r="I376" i="25"/>
  <c r="I142" i="19" s="1"/>
  <c r="B291" i="25"/>
  <c r="A114" i="19" s="1"/>
  <c r="B69" i="25"/>
  <c r="A286" i="19" s="1"/>
  <c r="L40" i="25"/>
  <c r="L22" i="18" s="1"/>
  <c r="I251" i="25"/>
  <c r="I232" i="19" s="1"/>
  <c r="J267" i="25"/>
  <c r="J107" i="19" s="1"/>
  <c r="M189" i="25"/>
  <c r="N37" i="16" s="1"/>
  <c r="B312" i="25"/>
  <c r="A11" i="14" s="1"/>
  <c r="H144" i="25"/>
  <c r="H18" i="19" s="1"/>
  <c r="L411" i="25"/>
  <c r="L371" i="19" s="1"/>
  <c r="M373" i="25"/>
  <c r="N23" i="7" s="1"/>
  <c r="M386" i="25"/>
  <c r="N152" i="19" s="1"/>
  <c r="M149" i="25"/>
  <c r="N90" i="19" s="1"/>
  <c r="J13" i="25"/>
  <c r="J10" i="17" s="1"/>
  <c r="K332" i="25"/>
  <c r="K246" i="19" s="1"/>
  <c r="B455" i="25"/>
  <c r="A181" i="19" s="1"/>
  <c r="H367" i="25"/>
  <c r="H139" i="19" s="1"/>
  <c r="H32" i="25"/>
  <c r="H305" i="19" s="1"/>
  <c r="K324" i="25"/>
  <c r="K18" i="7" s="1"/>
  <c r="M94" i="25"/>
  <c r="N63" i="19" s="1"/>
  <c r="H102" i="25"/>
  <c r="H315" i="19" s="1"/>
  <c r="M369" i="25"/>
  <c r="N141" i="19" s="1"/>
  <c r="I101" i="25"/>
  <c r="I314" i="19" s="1"/>
  <c r="L54" i="25"/>
  <c r="L36" i="18" s="1"/>
  <c r="I308" i="25"/>
  <c r="I245" i="19" s="1"/>
  <c r="I216" i="25"/>
  <c r="I216" i="19" s="1"/>
  <c r="M382" i="25"/>
  <c r="N148" i="19" s="1"/>
  <c r="I28" i="25"/>
  <c r="I270" i="19" s="1"/>
  <c r="I461" i="25"/>
  <c r="I187" i="19" s="1"/>
  <c r="K419" i="25"/>
  <c r="K162" i="19" s="1"/>
  <c r="B328" i="25"/>
  <c r="A192" i="19" s="1"/>
  <c r="K169" i="25"/>
  <c r="K17" i="16" s="1"/>
  <c r="H389" i="25"/>
  <c r="H155" i="19" s="1"/>
  <c r="J423" i="25"/>
  <c r="J254" i="19" s="1"/>
  <c r="M341" i="25"/>
  <c r="N35" i="19" s="1"/>
  <c r="K72" i="25"/>
  <c r="K289" i="19" s="1"/>
  <c r="K4" i="25"/>
  <c r="K11" i="18" s="1"/>
  <c r="L402" i="25"/>
  <c r="L362" i="19" s="1"/>
  <c r="L384" i="25"/>
  <c r="L150" i="19" s="1"/>
  <c r="L180" i="25"/>
  <c r="L28" i="16" s="1"/>
  <c r="H221" i="25"/>
  <c r="H20" i="19" s="1"/>
  <c r="K26" i="25"/>
  <c r="K268" i="19" s="1"/>
  <c r="J163" i="25"/>
  <c r="J334" i="19" s="1"/>
  <c r="B285" i="25"/>
  <c r="A343" i="19" s="1"/>
  <c r="M40" i="25"/>
  <c r="N22" i="18" s="1"/>
  <c r="J401" i="25"/>
  <c r="J361" i="19" s="1"/>
  <c r="K302" i="25"/>
  <c r="K239" i="19" s="1"/>
  <c r="I188" i="25"/>
  <c r="I36" i="16" s="1"/>
  <c r="B247" i="25"/>
  <c r="A98" i="19" s="1"/>
  <c r="J66" i="25"/>
  <c r="J283" i="19" s="1"/>
  <c r="L484" i="25"/>
  <c r="L23" i="15" s="1"/>
  <c r="H101" i="25"/>
  <c r="H314" i="19" s="1"/>
  <c r="K116" i="25"/>
  <c r="K67" i="19" s="1"/>
  <c r="K69" i="25"/>
  <c r="K286" i="19" s="1"/>
  <c r="I411" i="25"/>
  <c r="I371" i="19" s="1"/>
  <c r="K213" i="25"/>
  <c r="K213" i="19" s="1"/>
  <c r="J78" i="25"/>
  <c r="J295" i="19" s="1"/>
  <c r="K70" i="25"/>
  <c r="K287" i="19" s="1"/>
  <c r="B434" i="25"/>
  <c r="A256" i="19" s="1"/>
  <c r="M183" i="25"/>
  <c r="N31" i="16" s="1"/>
  <c r="B169" i="25"/>
  <c r="A17" i="16" s="1"/>
  <c r="H324" i="25"/>
  <c r="H18" i="7" s="1"/>
  <c r="L154" i="25"/>
  <c r="L14" i="16" s="1"/>
  <c r="J350" i="25"/>
  <c r="J38" i="19" s="1"/>
  <c r="K30" i="25"/>
  <c r="K303" i="19" s="1"/>
  <c r="L462" i="25"/>
  <c r="L60" i="16" s="1"/>
  <c r="I132" i="25"/>
  <c r="I80" i="19" s="1"/>
  <c r="H465" i="25"/>
  <c r="H277" i="19" s="1"/>
  <c r="J447" i="25"/>
  <c r="J173" i="19" s="1"/>
  <c r="H64" i="25"/>
  <c r="H14" i="19" s="1"/>
  <c r="K91" i="25"/>
  <c r="K60" i="19" s="1"/>
  <c r="J5" i="25"/>
  <c r="J12" i="18" s="1"/>
  <c r="L284" i="25"/>
  <c r="L276" i="19" s="1"/>
  <c r="I104" i="25"/>
  <c r="I317" i="19" s="1"/>
  <c r="H228" i="25"/>
  <c r="H27" i="19" s="1"/>
  <c r="I184" i="25"/>
  <c r="I32" i="16" s="1"/>
  <c r="H164" i="25"/>
  <c r="H335" i="19" s="1"/>
  <c r="B106" i="25"/>
  <c r="A319" i="19" s="1"/>
  <c r="M393" i="25"/>
  <c r="N353" i="19" s="1"/>
  <c r="B430" i="25"/>
  <c r="A56" i="16" s="1"/>
  <c r="L323" i="25"/>
  <c r="L17" i="7" s="1"/>
  <c r="K223" i="25"/>
  <c r="K22" i="19" s="1"/>
  <c r="K425" i="25"/>
  <c r="K165" i="19" s="1"/>
  <c r="B274" i="25"/>
  <c r="A11" i="15" s="1"/>
  <c r="L351" i="25"/>
  <c r="L39" i="19" s="1"/>
  <c r="H482" i="25"/>
  <c r="H21" i="15" s="1"/>
  <c r="I8" i="25"/>
  <c r="I15" i="18" s="1"/>
  <c r="H227" i="25"/>
  <c r="H26" i="19" s="1"/>
  <c r="K234" i="25"/>
  <c r="K94" i="19" s="1"/>
  <c r="K343" i="25"/>
  <c r="K54" i="16" s="1"/>
  <c r="I360" i="25"/>
  <c r="I251" i="19" s="1"/>
  <c r="M411" i="25"/>
  <c r="N371" i="19" s="1"/>
  <c r="B373" i="25"/>
  <c r="A23" i="7" s="1"/>
  <c r="I393" i="25"/>
  <c r="I353" i="19" s="1"/>
  <c r="H225" i="25"/>
  <c r="H24" i="19" s="1"/>
  <c r="H374" i="25"/>
  <c r="H24" i="7" s="1"/>
  <c r="B240" i="25"/>
  <c r="A225" i="19" s="1"/>
  <c r="B38" i="25"/>
  <c r="A20" i="18" s="1"/>
  <c r="J385" i="25"/>
  <c r="J151" i="19" s="1"/>
  <c r="I199" i="25"/>
  <c r="I43" i="16" s="1"/>
  <c r="M231" i="25"/>
  <c r="N91" i="19" s="1"/>
  <c r="I43" i="25"/>
  <c r="I25" i="18" s="1"/>
  <c r="I169" i="25"/>
  <c r="I17" i="16" s="1"/>
  <c r="M284" i="25"/>
  <c r="N276" i="19" s="1"/>
  <c r="B377" i="25"/>
  <c r="A143" i="19" s="1"/>
  <c r="L60" i="25"/>
  <c r="L10" i="19" s="1"/>
  <c r="K110" i="25"/>
  <c r="K323" i="19" s="1"/>
  <c r="H74" i="25"/>
  <c r="H291" i="19" s="1"/>
  <c r="J313" i="25"/>
  <c r="J12" i="14" s="1"/>
  <c r="M53" i="25"/>
  <c r="N35" i="18" s="1"/>
  <c r="I189" i="25"/>
  <c r="I37" i="16" s="1"/>
  <c r="M92" i="25"/>
  <c r="N61" i="19" s="1"/>
  <c r="H243" i="25"/>
  <c r="H228" i="19" s="1"/>
  <c r="K27" i="25"/>
  <c r="K269" i="19" s="1"/>
  <c r="B437" i="25"/>
  <c r="A259" i="19" s="1"/>
  <c r="J184" i="25"/>
  <c r="J32" i="16" s="1"/>
  <c r="J81" i="25"/>
  <c r="J50" i="19" s="1"/>
  <c r="B7" i="25"/>
  <c r="A14" i="18" s="1"/>
  <c r="K437" i="25"/>
  <c r="K259" i="19" s="1"/>
  <c r="B4" i="25"/>
  <c r="A11" i="18" s="1"/>
  <c r="I111" i="25"/>
  <c r="I324" i="19" s="1"/>
  <c r="J485" i="25"/>
  <c r="J24" i="15" s="1"/>
  <c r="B35" i="25"/>
  <c r="A271" i="19" s="1"/>
  <c r="L97" i="25"/>
  <c r="L310" i="19" s="1"/>
  <c r="K390" i="25"/>
  <c r="K156" i="19" s="1"/>
  <c r="B221" i="25"/>
  <c r="A20" i="19" s="1"/>
  <c r="H474" i="25"/>
  <c r="H261" i="19" s="1"/>
  <c r="H365" i="25"/>
  <c r="H137" i="19" s="1"/>
  <c r="L81" i="25"/>
  <c r="L50" i="19" s="1"/>
  <c r="B113" i="25"/>
  <c r="A29" i="7" s="1"/>
  <c r="J155" i="25"/>
  <c r="J15" i="16" s="1"/>
  <c r="H454" i="25"/>
  <c r="H180" i="19" s="1"/>
  <c r="B108" i="25"/>
  <c r="A321" i="19" s="1"/>
  <c r="L364" i="25"/>
  <c r="L136" i="19" s="1"/>
  <c r="L373" i="25"/>
  <c r="L23" i="7" s="1"/>
  <c r="H453" i="25"/>
  <c r="H179" i="19" s="1"/>
  <c r="B104" i="25"/>
  <c r="A317" i="19" s="1"/>
  <c r="I424" i="25"/>
  <c r="I255" i="19" s="1"/>
  <c r="H424" i="25"/>
  <c r="H255" i="19" s="1"/>
  <c r="L304" i="25"/>
  <c r="L241" i="19" s="1"/>
  <c r="H292" i="25"/>
  <c r="H115" i="19" s="1"/>
  <c r="M250" i="25"/>
  <c r="N231" i="19" s="1"/>
  <c r="I452" i="25"/>
  <c r="I178" i="19" s="1"/>
  <c r="J19" i="25"/>
  <c r="J16" i="17" s="1"/>
  <c r="J65" i="25"/>
  <c r="J15" i="19" s="1"/>
  <c r="B438" i="25"/>
  <c r="K365" i="25"/>
  <c r="K137" i="19" s="1"/>
  <c r="H234" i="25"/>
  <c r="H94" i="19" s="1"/>
  <c r="H485" i="25"/>
  <c r="H24" i="15" s="1"/>
  <c r="K451" i="25"/>
  <c r="K177" i="19" s="1"/>
  <c r="I453" i="25"/>
  <c r="I179" i="19" s="1"/>
  <c r="K289" i="25"/>
  <c r="K347" i="19" s="1"/>
  <c r="I27" i="25"/>
  <c r="I269" i="19" s="1"/>
  <c r="I273" i="25"/>
  <c r="I10" i="15" s="1"/>
  <c r="B124" i="25"/>
  <c r="A72" i="19" s="1"/>
  <c r="B469" i="25"/>
  <c r="A296" i="19" s="1"/>
  <c r="M191" i="25"/>
  <c r="N39" i="16" s="1"/>
  <c r="I309" i="25"/>
  <c r="I125" i="19" s="1"/>
  <c r="J6" i="25"/>
  <c r="J13" i="18" s="1"/>
  <c r="J88" i="25"/>
  <c r="J57" i="19" s="1"/>
  <c r="J55" i="25"/>
  <c r="J37" i="18" s="1"/>
  <c r="I222" i="25"/>
  <c r="I21" i="19" s="1"/>
  <c r="L449" i="25"/>
  <c r="L175" i="19" s="1"/>
  <c r="K428" i="25"/>
  <c r="K168" i="19" s="1"/>
  <c r="H425" i="25"/>
  <c r="H165" i="19" s="1"/>
  <c r="I88" i="25"/>
  <c r="I57" i="19" s="1"/>
  <c r="L26" i="25"/>
  <c r="L268" i="19" s="1"/>
  <c r="I343" i="25"/>
  <c r="I54" i="16" s="1"/>
  <c r="H343" i="25"/>
  <c r="H37" i="19" s="1"/>
  <c r="I341" i="25"/>
  <c r="I52" i="16" s="1"/>
  <c r="K342" i="25"/>
  <c r="K36" i="19" s="1"/>
  <c r="I163" i="25"/>
  <c r="I334" i="19" s="1"/>
  <c r="M347" i="25"/>
  <c r="N127" i="19" s="1"/>
  <c r="I63" i="25"/>
  <c r="I13" i="19" s="1"/>
  <c r="H188" i="25"/>
  <c r="H36" i="16" s="1"/>
  <c r="J342" i="25"/>
  <c r="J36" i="19" s="1"/>
  <c r="B474" i="25"/>
  <c r="A261" i="19" s="1"/>
  <c r="L289" i="25"/>
  <c r="L347" i="19" s="1"/>
  <c r="B294" i="25"/>
  <c r="A117" i="19" s="1"/>
  <c r="K408" i="25"/>
  <c r="K368" i="19" s="1"/>
  <c r="B457" i="25"/>
  <c r="A183" i="19" s="1"/>
  <c r="M134" i="25"/>
  <c r="N82" i="19" s="1"/>
  <c r="M26" i="25"/>
  <c r="N268" i="19" s="1"/>
  <c r="K44" i="25"/>
  <c r="K26" i="18" s="1"/>
  <c r="L434" i="25"/>
  <c r="L256" i="19" s="1"/>
  <c r="L46" i="25"/>
  <c r="L28" i="18" s="1"/>
  <c r="H212" i="25"/>
  <c r="H212" i="19" s="1"/>
  <c r="J419" i="25"/>
  <c r="J162" i="19" s="1"/>
  <c r="L228" i="25"/>
  <c r="L27" i="19" s="1"/>
  <c r="K9" i="25"/>
  <c r="K16" i="18" s="1"/>
  <c r="L294" i="25"/>
  <c r="L117" i="19" s="1"/>
  <c r="M69" i="25"/>
  <c r="N286" i="19" s="1"/>
  <c r="I263" i="25"/>
  <c r="I103" i="19" s="1"/>
  <c r="I195" i="25"/>
  <c r="I339" i="19" s="1"/>
  <c r="J399" i="25"/>
  <c r="J359" i="19" s="1"/>
  <c r="I288" i="25"/>
  <c r="I346" i="19" s="1"/>
  <c r="M213" i="25"/>
  <c r="N213" i="19" s="1"/>
  <c r="H132" i="25"/>
  <c r="H80" i="19" s="1"/>
  <c r="H377" i="25"/>
  <c r="H143" i="19" s="1"/>
  <c r="K265" i="25"/>
  <c r="K105" i="19" s="1"/>
  <c r="J424" i="25"/>
  <c r="J255" i="19" s="1"/>
  <c r="B177" i="25"/>
  <c r="A25" i="16" s="1"/>
  <c r="L300" i="25"/>
  <c r="L123" i="19" s="1"/>
  <c r="I400" i="25"/>
  <c r="I360" i="19" s="1"/>
  <c r="I433" i="25"/>
  <c r="I59" i="16" s="1"/>
  <c r="B330" i="25"/>
  <c r="A10" i="7" s="1"/>
  <c r="K320" i="25"/>
  <c r="K34" i="19" s="1"/>
  <c r="B29" i="25"/>
  <c r="A302" i="19" s="1"/>
  <c r="H332" i="25"/>
  <c r="H246" i="19" s="1"/>
  <c r="K145" i="25"/>
  <c r="K86" i="19" s="1"/>
  <c r="K472" i="25"/>
  <c r="K299" i="19" s="1"/>
  <c r="M480" i="25"/>
  <c r="N19" i="15" s="1"/>
  <c r="K17" i="25"/>
  <c r="K14" i="17" s="1"/>
  <c r="J102" i="25"/>
  <c r="J315" i="19" s="1"/>
  <c r="J222" i="25"/>
  <c r="J21" i="19" s="1"/>
  <c r="J410" i="25"/>
  <c r="J370" i="19" s="1"/>
  <c r="M198" i="25"/>
  <c r="N342" i="19" s="1"/>
  <c r="M335" i="25"/>
  <c r="N46" i="16" s="1"/>
  <c r="B114" i="25"/>
  <c r="A30" i="7" s="1"/>
  <c r="L299" i="25"/>
  <c r="L122" i="19" s="1"/>
  <c r="I305" i="25"/>
  <c r="I242" i="19" s="1"/>
  <c r="H420" i="25"/>
  <c r="H163" i="19" s="1"/>
  <c r="K149" i="25"/>
  <c r="K90" i="19" s="1"/>
  <c r="I325" i="25"/>
  <c r="I19" i="7" s="1"/>
  <c r="B48" i="25"/>
  <c r="A30" i="18" s="1"/>
  <c r="M434" i="25"/>
  <c r="N256" i="19" s="1"/>
  <c r="M86" i="25"/>
  <c r="N55" i="19" s="1"/>
  <c r="L306" i="25"/>
  <c r="L243" i="19" s="1"/>
  <c r="M75" i="25"/>
  <c r="N292" i="19" s="1"/>
  <c r="B80" i="25"/>
  <c r="A49" i="19" s="1"/>
  <c r="I430" i="25"/>
  <c r="I56" i="16" s="1"/>
  <c r="M122" i="25"/>
  <c r="N197" i="19" s="1"/>
  <c r="M426" i="25"/>
  <c r="N166" i="19" s="1"/>
  <c r="M281" i="25"/>
  <c r="N18" i="15" s="1"/>
  <c r="H169" i="25"/>
  <c r="H17" i="16" s="1"/>
  <c r="L50" i="25"/>
  <c r="L32" i="18" s="1"/>
  <c r="K19" i="25"/>
  <c r="K16" i="17" s="1"/>
  <c r="B263" i="25"/>
  <c r="A103" i="19" s="1"/>
  <c r="K326" i="25"/>
  <c r="K190" i="19" s="1"/>
  <c r="K466" i="25"/>
  <c r="K278" i="19" s="1"/>
  <c r="J467" i="25"/>
  <c r="J279" i="19" s="1"/>
  <c r="H96" i="25"/>
  <c r="H65" i="19" s="1"/>
  <c r="L397" i="25"/>
  <c r="L357" i="19" s="1"/>
  <c r="L375" i="25"/>
  <c r="L25" i="7" s="1"/>
  <c r="J381" i="25"/>
  <c r="J147" i="19" s="1"/>
  <c r="K87" i="25"/>
  <c r="K56" i="19" s="1"/>
  <c r="L108" i="25"/>
  <c r="L321" i="19" s="1"/>
  <c r="M11" i="25"/>
  <c r="N18" i="18" s="1"/>
  <c r="B376" i="25"/>
  <c r="A142" i="19" s="1"/>
  <c r="M479" i="25"/>
  <c r="N45" i="19" s="1"/>
  <c r="B444" i="25"/>
  <c r="A170" i="19" s="1"/>
  <c r="I114" i="25"/>
  <c r="I30" i="7" s="1"/>
  <c r="K105" i="25"/>
  <c r="K318" i="19" s="1"/>
  <c r="H140" i="25"/>
  <c r="H84" i="19" s="1"/>
  <c r="K142" i="25"/>
  <c r="K16" i="19" s="1"/>
  <c r="K218" i="25"/>
  <c r="K218" i="19" s="1"/>
  <c r="J213" i="25"/>
  <c r="J213" i="19" s="1"/>
  <c r="I346" i="25"/>
  <c r="I350" i="19" s="1"/>
  <c r="K271" i="25"/>
  <c r="K111" i="19" s="1"/>
  <c r="I174" i="25"/>
  <c r="I22" i="16" s="1"/>
  <c r="L374" i="25"/>
  <c r="L24" i="7" s="1"/>
  <c r="M301" i="25"/>
  <c r="N124" i="19" s="1"/>
  <c r="M200" i="25"/>
  <c r="N44" i="16" s="1"/>
  <c r="I357" i="25"/>
  <c r="I133" i="19" s="1"/>
  <c r="L248" i="25"/>
  <c r="L229" i="19" s="1"/>
  <c r="J319" i="25"/>
  <c r="J33" i="19" s="1"/>
  <c r="L266" i="25"/>
  <c r="L106" i="19" s="1"/>
  <c r="L421" i="25"/>
  <c r="L164" i="19" s="1"/>
  <c r="K329" i="25"/>
  <c r="K9" i="7" s="1"/>
  <c r="B100" i="25"/>
  <c r="A313" i="19" s="1"/>
  <c r="J291" i="25"/>
  <c r="J114" i="19" s="1"/>
  <c r="L253" i="25"/>
  <c r="L233" i="19" s="1"/>
  <c r="H300" i="25"/>
  <c r="H123" i="19" s="1"/>
  <c r="K96" i="25"/>
  <c r="K65" i="19" s="1"/>
  <c r="J172" i="25"/>
  <c r="J20" i="16" s="1"/>
  <c r="J362" i="25"/>
  <c r="J134" i="19" s="1"/>
  <c r="K227" i="25"/>
  <c r="K26" i="19" s="1"/>
  <c r="M317" i="25"/>
  <c r="N31" i="19" s="1"/>
  <c r="I93" i="25"/>
  <c r="I62" i="19" s="1"/>
  <c r="L51" i="25"/>
  <c r="L33" i="18" s="1"/>
  <c r="M257" i="25"/>
  <c r="N237" i="19" s="1"/>
  <c r="J321" i="25"/>
  <c r="J15" i="7" s="1"/>
  <c r="H250" i="25"/>
  <c r="H231" i="19" s="1"/>
  <c r="J98" i="25"/>
  <c r="J311" i="19" s="1"/>
  <c r="M431" i="25"/>
  <c r="N57" i="16" s="1"/>
  <c r="I483" i="25"/>
  <c r="I22" i="15" s="1"/>
  <c r="H428" i="25"/>
  <c r="H168" i="19" s="1"/>
  <c r="H259" i="25"/>
  <c r="H99" i="19" s="1"/>
  <c r="J128" i="25"/>
  <c r="J76" i="19" s="1"/>
  <c r="K157" i="25"/>
  <c r="K328" i="19" s="1"/>
  <c r="L80" i="25"/>
  <c r="L49" i="19" s="1"/>
  <c r="L335" i="25"/>
  <c r="L46" i="16" s="1"/>
  <c r="I462" i="25"/>
  <c r="I60" i="16" s="1"/>
  <c r="I285" i="25"/>
  <c r="I343" i="19" s="1"/>
  <c r="K43" i="25"/>
  <c r="K25" i="18" s="1"/>
  <c r="J49" i="25"/>
  <c r="J31" i="18" s="1"/>
  <c r="I86" i="25"/>
  <c r="I55" i="19" s="1"/>
  <c r="H56" i="25"/>
  <c r="H38" i="18" s="1"/>
  <c r="B349" i="25"/>
  <c r="A129" i="19" s="1"/>
  <c r="K300" i="25"/>
  <c r="K123" i="19" s="1"/>
  <c r="K125" i="25"/>
  <c r="K73" i="19" s="1"/>
  <c r="H16" i="25"/>
  <c r="H13" i="17" s="1"/>
  <c r="I240" i="25"/>
  <c r="I225" i="19" s="1"/>
  <c r="K118" i="25"/>
  <c r="K69" i="19" s="1"/>
  <c r="J202" i="25"/>
  <c r="J202" i="19" s="1"/>
  <c r="I137" i="25"/>
  <c r="I200" i="19" s="1"/>
  <c r="H333" i="25"/>
  <c r="H247" i="19" s="1"/>
  <c r="K280" i="25"/>
  <c r="K17" i="15" s="1"/>
  <c r="L215" i="25"/>
  <c r="L215" i="19" s="1"/>
  <c r="B268" i="25"/>
  <c r="A108" i="19" s="1"/>
  <c r="J122" i="25"/>
  <c r="J197" i="19" s="1"/>
  <c r="M145" i="25"/>
  <c r="N86" i="19" s="1"/>
  <c r="B226" i="25"/>
  <c r="A25" i="19" s="1"/>
  <c r="H7" i="25"/>
  <c r="H14" i="18" s="1"/>
  <c r="M363" i="25"/>
  <c r="N135" i="19" s="1"/>
  <c r="B405" i="25"/>
  <c r="A365" i="19" s="1"/>
  <c r="J341" i="25"/>
  <c r="J35" i="19" s="1"/>
  <c r="J295" i="25"/>
  <c r="J118" i="19" s="1"/>
  <c r="I221" i="25"/>
  <c r="I20" i="19" s="1"/>
  <c r="I482" i="25"/>
  <c r="I21" i="15" s="1"/>
  <c r="I152" i="25"/>
  <c r="I12" i="16" s="1"/>
  <c r="B344" i="25"/>
  <c r="A348" i="19" s="1"/>
  <c r="I396" i="25"/>
  <c r="I356" i="19" s="1"/>
  <c r="B55" i="25"/>
  <c r="A37" i="18" s="1"/>
  <c r="L254" i="25"/>
  <c r="L234" i="19" s="1"/>
  <c r="H274" i="25"/>
  <c r="H11" i="15" s="1"/>
  <c r="B49" i="25"/>
  <c r="A31" i="18" s="1"/>
  <c r="L163" i="25"/>
  <c r="L334" i="19" s="1"/>
  <c r="I204" i="25"/>
  <c r="I204" i="19" s="1"/>
  <c r="K272" i="25"/>
  <c r="K112" i="19" s="1"/>
  <c r="B484" i="25"/>
  <c r="A23" i="15" s="1"/>
  <c r="L158" i="25"/>
  <c r="L329" i="19" s="1"/>
  <c r="I138" i="25"/>
  <c r="I201" i="19" s="1"/>
  <c r="H170" i="25"/>
  <c r="H18" i="16" s="1"/>
  <c r="M260" i="25"/>
  <c r="N100" i="19" s="1"/>
  <c r="M466" i="25"/>
  <c r="N278" i="19" s="1"/>
  <c r="J4" i="25"/>
  <c r="J11" i="18" s="1"/>
  <c r="L73" i="25"/>
  <c r="L290" i="19" s="1"/>
  <c r="L14" i="25"/>
  <c r="L11" i="17" s="1"/>
  <c r="B181" i="25"/>
  <c r="A29" i="16" s="1"/>
  <c r="I467" i="25"/>
  <c r="I279" i="19" s="1"/>
  <c r="I159" i="25"/>
  <c r="I330" i="19" s="1"/>
  <c r="B414" i="25"/>
  <c r="A157" i="19" s="1"/>
  <c r="M45" i="25"/>
  <c r="N27" i="18" s="1"/>
  <c r="H77" i="25"/>
  <c r="H294" i="19" s="1"/>
  <c r="K78" i="25"/>
  <c r="K295" i="19" s="1"/>
  <c r="J205" i="25"/>
  <c r="J205" i="19" s="1"/>
  <c r="I336" i="25"/>
  <c r="I47" i="16" s="1"/>
  <c r="I141" i="25"/>
  <c r="I85" i="19" s="1"/>
  <c r="B275" i="25"/>
  <c r="A12" i="15" s="1"/>
  <c r="B45" i="25"/>
  <c r="A27" i="18" s="1"/>
  <c r="L439" i="25"/>
  <c r="I356" i="25"/>
  <c r="I132" i="19" s="1"/>
  <c r="B301" i="25"/>
  <c r="A124" i="19" s="1"/>
  <c r="M70" i="25"/>
  <c r="N287" i="19" s="1"/>
  <c r="K249" i="25"/>
  <c r="K230" i="19" s="1"/>
  <c r="J278" i="25"/>
  <c r="J15" i="15" s="1"/>
  <c r="J366" i="25"/>
  <c r="J138" i="19" s="1"/>
  <c r="K208" i="25"/>
  <c r="K208" i="19" s="1"/>
  <c r="J67" i="25"/>
  <c r="J284" i="19" s="1"/>
  <c r="L341" i="25"/>
  <c r="L35" i="19" s="1"/>
  <c r="H341" i="25"/>
  <c r="H52" i="16" s="1"/>
  <c r="M24" i="25"/>
  <c r="N266" i="19" s="1"/>
  <c r="L342" i="25"/>
  <c r="L36" i="19" s="1"/>
  <c r="J189" i="25"/>
  <c r="J37" i="16" s="1"/>
  <c r="B93" i="25"/>
  <c r="A62" i="19" s="1"/>
  <c r="J86" i="25"/>
  <c r="J55" i="19" s="1"/>
  <c r="I299" i="25"/>
  <c r="I122" i="19" s="1"/>
  <c r="M287" i="25"/>
  <c r="N345" i="19" s="1"/>
  <c r="M240" i="25"/>
  <c r="N225" i="19" s="1"/>
  <c r="H68" i="25"/>
  <c r="H285" i="19" s="1"/>
  <c r="M15" i="25"/>
  <c r="N12" i="17" s="1"/>
  <c r="H397" i="25"/>
  <c r="H357" i="19" s="1"/>
  <c r="B293" i="25"/>
  <c r="A116" i="19" s="1"/>
  <c r="M217" i="25"/>
  <c r="N217" i="19" s="1"/>
  <c r="M172" i="25"/>
  <c r="N20" i="16" s="1"/>
  <c r="H261" i="25"/>
  <c r="H101" i="19" s="1"/>
  <c r="L216" i="25"/>
  <c r="L216" i="19" s="1"/>
  <c r="J70" i="25"/>
  <c r="J287" i="19" s="1"/>
  <c r="L33" i="25"/>
  <c r="L306" i="19" s="1"/>
  <c r="H205" i="25"/>
  <c r="H205" i="19" s="1"/>
  <c r="H57" i="25"/>
  <c r="H39" i="18" s="1"/>
  <c r="J106" i="25"/>
  <c r="J319" i="19" s="1"/>
  <c r="J261" i="25"/>
  <c r="J101" i="19" s="1"/>
  <c r="J431" i="25"/>
  <c r="J57" i="16" s="1"/>
  <c r="M251" i="25"/>
  <c r="N232" i="19" s="1"/>
  <c r="H231" i="25"/>
  <c r="H91" i="19" s="1"/>
  <c r="I227" i="25"/>
  <c r="I26" i="19" s="1"/>
  <c r="B386" i="25"/>
  <c r="A152" i="19" s="1"/>
  <c r="H100" i="25"/>
  <c r="H313" i="19" s="1"/>
  <c r="M336" i="25"/>
  <c r="N47" i="16" s="1"/>
  <c r="J7" i="25"/>
  <c r="J14" i="18" s="1"/>
  <c r="I298" i="25"/>
  <c r="I121" i="19" s="1"/>
  <c r="H95" i="25"/>
  <c r="H64" i="19" s="1"/>
  <c r="K222" i="25"/>
  <c r="K21" i="19" s="1"/>
  <c r="K210" i="25"/>
  <c r="K210" i="19" s="1"/>
  <c r="H471" i="25"/>
  <c r="H298" i="19" s="1"/>
  <c r="M252" i="25"/>
  <c r="M309" i="25"/>
  <c r="N125" i="19" s="1"/>
  <c r="H88" i="25"/>
  <c r="H57" i="19" s="1"/>
  <c r="M418" i="25"/>
  <c r="N161" i="19" s="1"/>
  <c r="H154" i="25"/>
  <c r="H14" i="16" s="1"/>
  <c r="J263" i="25"/>
  <c r="J103" i="19" s="1"/>
  <c r="I402" i="25"/>
  <c r="I362" i="19" s="1"/>
  <c r="B350" i="25"/>
  <c r="A38" i="19" s="1"/>
  <c r="H439" i="25"/>
  <c r="K291" i="25"/>
  <c r="K114" i="19" s="1"/>
  <c r="K31" i="25"/>
  <c r="K304" i="19" s="1"/>
  <c r="M430" i="25"/>
  <c r="N56" i="16" s="1"/>
  <c r="J46" i="25"/>
  <c r="J28" i="18" s="1"/>
  <c r="B130" i="25"/>
  <c r="A78" i="19" s="1"/>
  <c r="K453" i="25"/>
  <c r="K179" i="19" s="1"/>
  <c r="B203" i="25"/>
  <c r="A203" i="19" s="1"/>
  <c r="B72" i="25"/>
  <c r="A289" i="19" s="1"/>
  <c r="J92" i="25"/>
  <c r="J61" i="19" s="1"/>
  <c r="B187" i="25"/>
  <c r="A35" i="16" s="1"/>
  <c r="L32" i="25"/>
  <c r="L305" i="19" s="1"/>
  <c r="K458" i="25"/>
  <c r="K184" i="19" s="1"/>
  <c r="M82" i="25"/>
  <c r="N51" i="19" s="1"/>
  <c r="H98" i="25"/>
  <c r="H311" i="19" s="1"/>
  <c r="K189" i="25"/>
  <c r="K37" i="16" s="1"/>
  <c r="M204" i="25"/>
  <c r="N204" i="19" s="1"/>
  <c r="M256" i="25"/>
  <c r="N236" i="19" s="1"/>
  <c r="K85" i="25"/>
  <c r="K54" i="19" s="1"/>
  <c r="K106" i="25"/>
  <c r="K319" i="19" s="1"/>
  <c r="B422" i="25"/>
  <c r="A253" i="19" s="1"/>
  <c r="H459" i="25"/>
  <c r="H185" i="19" s="1"/>
  <c r="L327" i="25"/>
  <c r="L191" i="19" s="1"/>
  <c r="M308" i="25"/>
  <c r="N245" i="19" s="1"/>
  <c r="I353" i="25"/>
  <c r="I41" i="19" s="1"/>
  <c r="L413" i="25"/>
  <c r="L373" i="19" s="1"/>
  <c r="H54" i="25"/>
  <c r="H36" i="18" s="1"/>
  <c r="I139" i="25"/>
  <c r="I83" i="19" s="1"/>
  <c r="M42" i="25"/>
  <c r="N24" i="18" s="1"/>
  <c r="I200" i="25"/>
  <c r="I44" i="16" s="1"/>
  <c r="I48" i="25"/>
  <c r="I30" i="18" s="1"/>
  <c r="B321" i="25"/>
  <c r="A15" i="7" s="1"/>
  <c r="H272" i="25"/>
  <c r="H112" i="19" s="1"/>
  <c r="M34" i="25"/>
  <c r="N307" i="19" s="1"/>
  <c r="L132" i="25"/>
  <c r="L80" i="19" s="1"/>
  <c r="B82" i="25"/>
  <c r="A51" i="19" s="1"/>
  <c r="H310" i="25"/>
  <c r="H126" i="19" s="1"/>
  <c r="L431" i="25"/>
  <c r="L57" i="16" s="1"/>
  <c r="L25" i="25"/>
  <c r="L267" i="19" s="1"/>
  <c r="J339" i="25"/>
  <c r="J50" i="16" s="1"/>
  <c r="B41" i="25"/>
  <c r="A23" i="18" s="1"/>
  <c r="H444" i="25"/>
  <c r="H170" i="19" s="1"/>
  <c r="I213" i="25"/>
  <c r="I213" i="19" s="1"/>
  <c r="B306" i="25"/>
  <c r="A243" i="19" s="1"/>
  <c r="B276" i="25"/>
  <c r="A13" i="15" s="1"/>
  <c r="L126" i="25"/>
  <c r="L74" i="19" s="1"/>
  <c r="K8" i="25"/>
  <c r="K15" i="18" s="1"/>
  <c r="M253" i="25"/>
  <c r="N233" i="19" s="1"/>
  <c r="H296" i="25"/>
  <c r="H119" i="19" s="1"/>
  <c r="M292" i="25"/>
  <c r="N115" i="19" s="1"/>
  <c r="B476" i="25"/>
  <c r="A42" i="19" s="1"/>
  <c r="B471" i="25"/>
  <c r="A298" i="19" s="1"/>
  <c r="M283" i="25"/>
  <c r="N275" i="19" s="1"/>
  <c r="L479" i="25"/>
  <c r="L45" i="19" s="1"/>
  <c r="B217" i="25"/>
  <c r="A217" i="19" s="1"/>
  <c r="K119" i="25"/>
  <c r="K70" i="19" s="1"/>
  <c r="I142" i="25"/>
  <c r="I16" i="19" s="1"/>
  <c r="B394" i="25"/>
  <c r="A354" i="19" s="1"/>
  <c r="H31" i="25"/>
  <c r="H304" i="19" s="1"/>
  <c r="B264" i="25"/>
  <c r="A104" i="19" s="1"/>
  <c r="K469" i="25"/>
  <c r="K296" i="19" s="1"/>
  <c r="B319" i="25"/>
  <c r="A33" i="19" s="1"/>
  <c r="K489" i="25"/>
  <c r="K28" i="15" s="1"/>
  <c r="B44" i="25"/>
  <c r="A26" i="18" s="1"/>
  <c r="M138" i="25"/>
  <c r="N201" i="19" s="1"/>
  <c r="H116" i="25"/>
  <c r="H67" i="19" s="1"/>
  <c r="J388" i="25"/>
  <c r="J154" i="19" s="1"/>
  <c r="L68" i="25"/>
  <c r="L285" i="19" s="1"/>
  <c r="I471" i="25"/>
  <c r="I298" i="19" s="1"/>
  <c r="I488" i="25"/>
  <c r="I27" i="15" s="1"/>
  <c r="I250" i="25"/>
  <c r="I231" i="19" s="1"/>
  <c r="J411" i="25"/>
  <c r="J371" i="19" s="1"/>
  <c r="L17" i="25"/>
  <c r="L14" i="17" s="1"/>
  <c r="K185" i="25"/>
  <c r="K33" i="16" s="1"/>
  <c r="H41" i="25"/>
  <c r="H23" i="18" s="1"/>
  <c r="H175" i="25"/>
  <c r="H23" i="16" s="1"/>
  <c r="J484" i="25"/>
  <c r="J23" i="15" s="1"/>
  <c r="H193" i="25"/>
  <c r="H41" i="16" s="1"/>
  <c r="I327" i="25"/>
  <c r="I191" i="19" s="1"/>
  <c r="J8" i="25"/>
  <c r="J15" i="18" s="1"/>
  <c r="I407" i="25"/>
  <c r="I367" i="19" s="1"/>
  <c r="J146" i="25"/>
  <c r="J87" i="19" s="1"/>
  <c r="L226" i="25"/>
  <c r="L25" i="19" s="1"/>
  <c r="M63" i="25"/>
  <c r="N13" i="19" s="1"/>
  <c r="I241" i="25"/>
  <c r="I226" i="19" s="1"/>
  <c r="B235" i="25"/>
  <c r="A220" i="19" s="1"/>
  <c r="M342" i="25"/>
  <c r="N36" i="19" s="1"/>
  <c r="K18" i="25"/>
  <c r="K15" i="17" s="1"/>
  <c r="H152" i="25"/>
  <c r="H12" i="16" s="1"/>
  <c r="K321" i="25"/>
  <c r="K15" i="7" s="1"/>
  <c r="K164" i="25"/>
  <c r="K335" i="19" s="1"/>
  <c r="K316" i="25"/>
  <c r="K30" i="19" s="1"/>
  <c r="L287" i="25"/>
  <c r="L345" i="19" s="1"/>
  <c r="B338" i="25"/>
  <c r="A49" i="16" s="1"/>
  <c r="I97" i="25"/>
  <c r="I310" i="19" s="1"/>
  <c r="I205" i="25"/>
  <c r="I205" i="19" s="1"/>
  <c r="J258" i="25"/>
  <c r="J238" i="19" s="1"/>
  <c r="K64" i="25"/>
  <c r="K14" i="19" s="1"/>
  <c r="M164" i="25"/>
  <c r="N335" i="19" s="1"/>
  <c r="J268" i="25"/>
  <c r="J108" i="19" s="1"/>
  <c r="H48" i="25"/>
  <c r="H30" i="18" s="1"/>
  <c r="K377" i="25"/>
  <c r="K143" i="19" s="1"/>
  <c r="K141" i="25"/>
  <c r="K85" i="19" s="1"/>
  <c r="L220" i="25"/>
  <c r="L19" i="19" s="1"/>
  <c r="M59" i="25"/>
  <c r="N41" i="18" s="1"/>
  <c r="J355" i="25"/>
  <c r="J131" i="19" s="1"/>
  <c r="J343" i="25"/>
  <c r="J54" i="16" s="1"/>
  <c r="I342" i="25"/>
  <c r="I53" i="16" s="1"/>
  <c r="T292" i="25"/>
  <c r="T50" i="25"/>
  <c r="T217" i="25"/>
  <c r="T165" i="25"/>
  <c r="T270" i="25"/>
  <c r="T119" i="25"/>
  <c r="T63" i="25"/>
  <c r="T137" i="25"/>
  <c r="T450" i="25"/>
  <c r="T248" i="25"/>
  <c r="T488" i="25"/>
  <c r="T43" i="25"/>
  <c r="T196" i="25"/>
  <c r="T374" i="25"/>
  <c r="T426" i="25"/>
  <c r="T143" i="25"/>
  <c r="T216" i="25"/>
  <c r="T139" i="25"/>
  <c r="T416" i="25"/>
  <c r="T114" i="25"/>
  <c r="T241" i="25"/>
  <c r="T92" i="25"/>
  <c r="T232" i="25"/>
  <c r="T78" i="25"/>
  <c r="T58" i="25"/>
  <c r="T255" i="25"/>
  <c r="T106" i="25"/>
  <c r="T103" i="25"/>
  <c r="T203" i="25"/>
  <c r="T126" i="25"/>
  <c r="T266" i="25"/>
  <c r="T384" i="25"/>
  <c r="T221" i="25"/>
  <c r="T122" i="25"/>
  <c r="T429" i="25"/>
  <c r="T206" i="25"/>
  <c r="T434" i="25"/>
  <c r="T192" i="25"/>
  <c r="B211" i="25"/>
  <c r="T184" i="25"/>
  <c r="T161" i="25"/>
  <c r="T333" i="25"/>
  <c r="T81" i="25"/>
  <c r="T407" i="25"/>
  <c r="T233" i="25"/>
  <c r="T186" i="25"/>
  <c r="T17" i="25"/>
  <c r="T209" i="25"/>
  <c r="T133" i="25"/>
  <c r="T311" i="25"/>
  <c r="T177" i="25"/>
  <c r="T487" i="25"/>
  <c r="T96" i="25"/>
  <c r="T172" i="25"/>
  <c r="T225" i="25"/>
  <c r="T362" i="25"/>
  <c r="T183" i="25"/>
  <c r="T112" i="25"/>
  <c r="T301" i="25"/>
  <c r="T56" i="25"/>
  <c r="T353" i="25"/>
  <c r="T104" i="25"/>
  <c r="T396" i="25"/>
  <c r="T24" i="25"/>
  <c r="T278" i="25"/>
  <c r="T157" i="25"/>
  <c r="T191" i="25"/>
  <c r="T149" i="25"/>
  <c r="T146" i="25"/>
  <c r="T246" i="25"/>
  <c r="T155" i="25"/>
  <c r="T82" i="25"/>
  <c r="T174" i="25"/>
  <c r="T55" i="25"/>
  <c r="T127" i="25"/>
  <c r="T37" i="25"/>
  <c r="T441" i="25"/>
  <c r="T79" i="25"/>
  <c r="T345" i="25"/>
  <c r="T447" i="25"/>
  <c r="T198" i="25"/>
  <c r="T237" i="25"/>
  <c r="T89" i="25"/>
  <c r="T54" i="25"/>
  <c r="T201" i="25"/>
  <c r="T226" i="25"/>
  <c r="T15" i="25"/>
  <c r="T187" i="25"/>
  <c r="T93" i="25"/>
  <c r="T144" i="25"/>
  <c r="T147" i="25"/>
  <c r="T71" i="25"/>
  <c r="T62" i="25"/>
  <c r="T440" i="25"/>
  <c r="T61" i="25"/>
  <c r="T356" i="25"/>
  <c r="T408" i="25"/>
  <c r="T284" i="25"/>
  <c r="T347" i="25"/>
  <c r="T422" i="25"/>
  <c r="T482" i="25"/>
  <c r="T335" i="25"/>
  <c r="T316" i="25"/>
  <c r="T190" i="25"/>
  <c r="T224" i="25"/>
  <c r="T160" i="25"/>
  <c r="T80" i="25"/>
  <c r="T68" i="25"/>
  <c r="T97" i="25"/>
  <c r="T173" i="25"/>
  <c r="T180" i="25"/>
  <c r="T215" i="25"/>
  <c r="T431" i="25"/>
  <c r="T340" i="25"/>
  <c r="T321" i="25"/>
  <c r="T115" i="25"/>
  <c r="T381" i="25"/>
  <c r="T227" i="25"/>
  <c r="T411" i="25"/>
  <c r="T164" i="25"/>
  <c r="T290" i="25"/>
  <c r="T21" i="25"/>
  <c r="T454" i="25"/>
  <c r="T401" i="25"/>
  <c r="T140" i="25"/>
  <c r="T463" i="25"/>
  <c r="T5" i="25"/>
  <c r="T251" i="25"/>
  <c r="T452" i="25"/>
  <c r="T108" i="25"/>
  <c r="T134" i="25"/>
  <c r="T424" i="25"/>
  <c r="T479" i="25"/>
  <c r="T322" i="25"/>
  <c r="T282" i="25"/>
  <c r="T66" i="25"/>
  <c r="T271" i="25"/>
  <c r="T415" i="25"/>
  <c r="T188" i="25"/>
  <c r="B212" i="25"/>
  <c r="T459" i="25"/>
  <c r="T297" i="25"/>
  <c r="T275" i="25"/>
  <c r="T260" i="25"/>
  <c r="T481" i="25"/>
  <c r="T36" i="25"/>
  <c r="T439" i="25"/>
  <c r="T314" i="25"/>
  <c r="T427" i="25"/>
  <c r="T298" i="25"/>
  <c r="T250" i="25"/>
  <c r="T76" i="25"/>
  <c r="T125" i="25"/>
  <c r="T212" i="25"/>
  <c r="T409" i="25"/>
  <c r="T18" i="25"/>
  <c r="T288" i="25"/>
  <c r="T319" i="25"/>
  <c r="T387" i="25"/>
  <c r="T274" i="25"/>
  <c r="T446" i="25"/>
  <c r="T16" i="25"/>
  <c r="T357" i="25"/>
  <c r="T355" i="25"/>
  <c r="T159" i="25"/>
  <c r="T47" i="25"/>
  <c r="T166" i="25"/>
  <c r="T189" i="25"/>
  <c r="T309" i="25"/>
  <c r="T339" i="25"/>
  <c r="T239" i="25"/>
  <c r="T418" i="25"/>
  <c r="T354" i="25"/>
  <c r="T210" i="25"/>
  <c r="T11" i="25"/>
  <c r="T197" i="25"/>
  <c r="T277" i="25"/>
  <c r="T234" i="25"/>
  <c r="T200" i="25"/>
  <c r="T451" i="25"/>
  <c r="T293" i="25"/>
  <c r="T254" i="25"/>
  <c r="T281" i="25"/>
  <c r="T243" i="25"/>
  <c r="T433" i="25"/>
  <c r="T193" i="25"/>
  <c r="T169" i="25"/>
  <c r="T132" i="25"/>
  <c r="T101" i="25"/>
  <c r="T473" i="25"/>
  <c r="T432" i="25"/>
  <c r="T474" i="25"/>
  <c r="T182" i="25"/>
  <c r="T53" i="25"/>
  <c r="T167" i="25"/>
  <c r="T265" i="25"/>
  <c r="T273" i="25"/>
  <c r="T22" i="25"/>
  <c r="T29" i="25"/>
  <c r="T135" i="25"/>
  <c r="T150" i="25"/>
  <c r="T280" i="25"/>
  <c r="T358" i="25"/>
  <c r="T130" i="25"/>
  <c r="T202" i="25"/>
  <c r="T423" i="25"/>
  <c r="T470" i="25"/>
  <c r="T20" i="25"/>
  <c r="T344" i="25"/>
  <c r="T378" i="25"/>
  <c r="T472" i="25"/>
  <c r="T469" i="25"/>
  <c r="T410" i="25"/>
  <c r="T57" i="25"/>
  <c r="T453" i="25"/>
  <c r="T390" i="25"/>
  <c r="T351" i="25"/>
  <c r="T30" i="25"/>
  <c r="T299" i="25"/>
  <c r="T375" i="25"/>
  <c r="T261" i="25"/>
  <c r="T44" i="25"/>
  <c r="T437" i="25"/>
  <c r="T205" i="25"/>
  <c r="T294" i="25"/>
  <c r="T85" i="25"/>
  <c r="T448" i="25"/>
  <c r="T259" i="25"/>
  <c r="T476" i="25"/>
  <c r="T123" i="25"/>
  <c r="T461" i="25"/>
  <c r="T295" i="25"/>
  <c r="T70" i="25"/>
  <c r="T94" i="25"/>
  <c r="T456" i="25"/>
  <c r="T419" i="25"/>
  <c r="T287" i="25"/>
  <c r="T379" i="25"/>
  <c r="B210" i="25"/>
  <c r="T138" i="25"/>
  <c r="T176" i="25"/>
  <c r="T131" i="25"/>
  <c r="T388" i="25"/>
  <c r="T34" i="25"/>
  <c r="T343" i="25"/>
  <c r="T310" i="25"/>
  <c r="T128" i="25"/>
  <c r="T312" i="25"/>
  <c r="T338" i="25"/>
  <c r="T256" i="25"/>
  <c r="T67" i="25"/>
  <c r="T420" i="25"/>
  <c r="T121" i="25"/>
  <c r="T324" i="25"/>
  <c r="T468" i="25"/>
  <c r="T386" i="25"/>
  <c r="T376" i="25"/>
  <c r="T199" i="25"/>
  <c r="T475" i="25"/>
  <c r="T113" i="25"/>
  <c r="T305" i="25"/>
  <c r="T480" i="25"/>
  <c r="T371" i="25"/>
  <c r="T449" i="25"/>
  <c r="T329" i="25"/>
  <c r="T352" i="25"/>
  <c r="T306" i="25"/>
  <c r="T372" i="25"/>
  <c r="T313" i="25"/>
  <c r="B215" i="25"/>
  <c r="T185" i="25"/>
  <c r="T442" i="25"/>
  <c r="T403" i="25"/>
  <c r="T102" i="25"/>
  <c r="T327" i="25"/>
  <c r="T349" i="25"/>
  <c r="T175" i="25"/>
  <c r="T395" i="25"/>
  <c r="T300" i="25"/>
  <c r="T72" i="25"/>
  <c r="T402" i="25"/>
  <c r="T406" i="25"/>
  <c r="T244" i="25"/>
  <c r="T308" i="25"/>
  <c r="T359" i="25"/>
  <c r="T32" i="25"/>
  <c r="T263" i="25"/>
  <c r="T90" i="25"/>
  <c r="T369" i="25"/>
  <c r="T303" i="25"/>
  <c r="T341" i="25"/>
  <c r="T425" i="25"/>
  <c r="T4" i="25"/>
  <c r="T400" i="25"/>
  <c r="T484" i="25"/>
  <c r="T111" i="25"/>
  <c r="T65" i="25"/>
  <c r="T382" i="25"/>
  <c r="T318" i="25"/>
  <c r="T276" i="25"/>
  <c r="T291" i="25"/>
  <c r="T404" i="25"/>
  <c r="T211" i="25"/>
  <c r="T249" i="25"/>
  <c r="T283" i="25"/>
  <c r="T8" i="25"/>
  <c r="T141" i="25"/>
  <c r="T272" i="25"/>
  <c r="T3" i="25"/>
  <c r="T151" i="25"/>
  <c r="T39" i="25"/>
  <c r="T436" i="25"/>
  <c r="T363" i="25"/>
  <c r="T350" i="25"/>
  <c r="T218" i="25"/>
  <c r="T315" i="25"/>
  <c r="T253" i="25"/>
  <c r="T342" i="25"/>
  <c r="T49" i="25"/>
  <c r="T477" i="25"/>
  <c r="T444" i="25"/>
  <c r="T247" i="25"/>
  <c r="T194" i="25"/>
  <c r="T391" i="25"/>
  <c r="T269" i="25"/>
  <c r="T52" i="25"/>
  <c r="T264" i="25"/>
  <c r="T421" i="25"/>
  <c r="T471" i="25"/>
  <c r="T383" i="25"/>
  <c r="T83" i="25"/>
  <c r="T168" i="25"/>
  <c r="T458" i="25"/>
  <c r="T91" i="25"/>
  <c r="T136" i="25"/>
  <c r="T267" i="25"/>
  <c r="T207" i="25"/>
  <c r="T48" i="25"/>
  <c r="T465" i="25"/>
  <c r="T398" i="25"/>
  <c r="T109" i="25"/>
  <c r="T214" i="25"/>
  <c r="T445" i="25"/>
  <c r="T240" i="25"/>
  <c r="T365" i="25"/>
  <c r="T367" i="25"/>
  <c r="T59" i="25"/>
  <c r="T489" i="25"/>
  <c r="T385" i="25"/>
  <c r="T148" i="25"/>
  <c r="T289" i="25"/>
  <c r="T124" i="25"/>
  <c r="T208" i="25"/>
  <c r="T154" i="25"/>
  <c r="T42" i="25"/>
  <c r="T236" i="25"/>
  <c r="T330" i="25"/>
  <c r="T252" i="25"/>
  <c r="T380" i="25"/>
  <c r="T158" i="25"/>
  <c r="T13" i="25"/>
  <c r="B208" i="25"/>
  <c r="T75" i="25"/>
  <c r="T170" i="25"/>
  <c r="T95" i="25"/>
  <c r="B214" i="25"/>
  <c r="T304" i="25"/>
  <c r="T413" i="25"/>
  <c r="T336" i="25"/>
  <c r="T179" i="25"/>
  <c r="T120" i="25"/>
  <c r="T25" i="25"/>
  <c r="T245" i="25"/>
  <c r="T462" i="25"/>
  <c r="T334" i="25"/>
  <c r="T10" i="25"/>
  <c r="T46" i="25"/>
  <c r="T337" i="25"/>
  <c r="T368" i="25"/>
  <c r="T219" i="25"/>
  <c r="T162" i="25"/>
  <c r="T242" i="25"/>
  <c r="T129" i="25"/>
  <c r="T110" i="25"/>
  <c r="T483" i="25"/>
  <c r="T195" i="25"/>
  <c r="T223" i="25"/>
  <c r="T38" i="25"/>
  <c r="T326" i="25"/>
  <c r="T466" i="25"/>
  <c r="T26" i="25"/>
  <c r="T364" i="25"/>
  <c r="T117" i="25"/>
  <c r="T156" i="25"/>
  <c r="T7" i="25"/>
  <c r="T41" i="25"/>
  <c r="T35" i="25"/>
  <c r="B213" i="25"/>
  <c r="T320" i="25"/>
  <c r="T348" i="25"/>
  <c r="T31" i="25"/>
  <c r="T392" i="25"/>
  <c r="T257" i="25"/>
  <c r="T181" i="25"/>
  <c r="T74" i="25"/>
  <c r="T399" i="25"/>
  <c r="T328" i="25"/>
  <c r="B209" i="25"/>
  <c r="T204" i="25"/>
  <c r="T377" i="25"/>
  <c r="T145" i="25"/>
  <c r="T393" i="25"/>
  <c r="T51" i="25"/>
  <c r="T99" i="25"/>
  <c r="T153" i="25"/>
  <c r="T412" i="25"/>
  <c r="T464" i="25"/>
  <c r="B297" i="25"/>
  <c r="T262" i="25"/>
  <c r="T268" i="25"/>
  <c r="T414" i="25"/>
  <c r="T238" i="25"/>
  <c r="T171" i="25"/>
  <c r="T28" i="25"/>
  <c r="T88" i="25"/>
  <c r="T152" i="25"/>
  <c r="T118" i="25"/>
  <c r="T100" i="25"/>
  <c r="T213" i="25"/>
  <c r="T417" i="25"/>
  <c r="T373" i="25"/>
  <c r="T27" i="25"/>
  <c r="T317" i="25"/>
  <c r="T84" i="25"/>
  <c r="T389" i="25"/>
  <c r="T430" i="25"/>
  <c r="T235" i="25"/>
  <c r="T98" i="25"/>
  <c r="T435" i="25"/>
  <c r="T467" i="25"/>
  <c r="T64" i="25"/>
  <c r="T486" i="25"/>
  <c r="T428" i="25"/>
  <c r="T258" i="25"/>
  <c r="T45" i="25"/>
  <c r="T296" i="25"/>
  <c r="T302" i="25"/>
  <c r="T307" i="25"/>
  <c r="T332" i="25"/>
  <c r="T286" i="25"/>
  <c r="T346" i="25"/>
  <c r="T443" i="25"/>
  <c r="T60" i="25"/>
  <c r="T228" i="25"/>
  <c r="T394" i="25"/>
  <c r="T366" i="25"/>
  <c r="T86" i="25"/>
  <c r="T9" i="25"/>
  <c r="T229" i="25"/>
  <c r="T279" i="25"/>
  <c r="T73" i="25"/>
  <c r="T455" i="25"/>
  <c r="T438" i="25"/>
  <c r="T107" i="25"/>
  <c r="T405" i="25"/>
  <c r="T460" i="25"/>
  <c r="T69" i="25"/>
  <c r="T231" i="25"/>
  <c r="T14" i="25"/>
  <c r="T397" i="25"/>
  <c r="T77" i="25"/>
  <c r="T6" i="25"/>
  <c r="T485" i="25"/>
  <c r="T285" i="25"/>
  <c r="T478" i="25"/>
  <c r="T163" i="25"/>
  <c r="T87" i="25"/>
  <c r="T40" i="25"/>
  <c r="T142" i="25"/>
  <c r="T116" i="25"/>
  <c r="T360" i="25"/>
  <c r="T220" i="25"/>
  <c r="T178" i="25"/>
  <c r="T12" i="25"/>
  <c r="T323" i="25"/>
  <c r="T19" i="25"/>
  <c r="T230" i="25"/>
  <c r="T325" i="25"/>
  <c r="T457" i="25"/>
  <c r="T361" i="25"/>
  <c r="T222" i="25"/>
  <c r="T105" i="25"/>
  <c r="T370" i="25"/>
  <c r="T33" i="25"/>
  <c r="K35" i="19" l="1"/>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65" i="19" s="1"/>
  <c r="B6" i="19" s="1"/>
  <c r="D12" i="5" s="1"/>
  <c r="T23" i="25"/>
  <c r="G448" i="25" l="1"/>
  <c r="G174" i="19" s="1"/>
  <c r="V367" i="25"/>
  <c r="G103" i="25"/>
  <c r="G316" i="19" s="1"/>
  <c r="V423" i="25"/>
  <c r="V15" i="25"/>
  <c r="V335" i="25"/>
  <c r="V489" i="25"/>
  <c r="G15" i="25"/>
  <c r="G12" i="17" s="1"/>
  <c r="G322" i="25"/>
  <c r="G16" i="7" s="1"/>
  <c r="V124" i="25"/>
  <c r="V10" i="25"/>
  <c r="G47" i="25"/>
  <c r="G29" i="18" s="1"/>
  <c r="V268" i="25"/>
  <c r="V78" i="25"/>
  <c r="V469" i="25"/>
  <c r="G272" i="25"/>
  <c r="G112" i="19" s="1"/>
  <c r="G379" i="25"/>
  <c r="G145" i="19" s="1"/>
  <c r="V390" i="25"/>
  <c r="V256" i="25"/>
  <c r="G76" i="25"/>
  <c r="G293" i="19" s="1"/>
  <c r="V473" i="25"/>
  <c r="V483" i="25"/>
  <c r="G101" i="25"/>
  <c r="G314" i="19" s="1"/>
  <c r="V84" i="25"/>
  <c r="V441" i="25"/>
  <c r="W441" i="25" s="1"/>
  <c r="G382" i="25"/>
  <c r="G148" i="19" s="1"/>
  <c r="G140" i="25"/>
  <c r="G84" i="19" s="1"/>
  <c r="V147" i="25"/>
  <c r="V428" i="25"/>
  <c r="G114" i="25"/>
  <c r="G30" i="7" s="1"/>
  <c r="G479" i="25"/>
  <c r="G45" i="19" s="1"/>
  <c r="G124" i="25"/>
  <c r="G72" i="19" s="1"/>
  <c r="V168" i="25"/>
  <c r="V205" i="25"/>
  <c r="V306" i="25"/>
  <c r="G364" i="25"/>
  <c r="G136" i="19" s="1"/>
  <c r="V175" i="25"/>
  <c r="V258" i="25"/>
  <c r="G315" i="25"/>
  <c r="G14" i="14" s="1"/>
  <c r="G99" i="25"/>
  <c r="G312" i="19" s="1"/>
  <c r="V130" i="25"/>
  <c r="G45" i="25"/>
  <c r="G27" i="18" s="1"/>
  <c r="V243" i="25"/>
  <c r="V200" i="25"/>
  <c r="G295" i="25"/>
  <c r="G118" i="19" s="1"/>
  <c r="V229" i="25"/>
  <c r="W229" i="25" s="1"/>
  <c r="G466" i="25"/>
  <c r="G278" i="19" s="1"/>
  <c r="V223" i="25"/>
  <c r="G319" i="25"/>
  <c r="G33" i="19" s="1"/>
  <c r="V29" i="25"/>
  <c r="G441" i="25"/>
  <c r="V3" i="25"/>
  <c r="V475" i="25"/>
  <c r="V195" i="25"/>
  <c r="V265" i="25"/>
  <c r="G159" i="25"/>
  <c r="G330" i="19" s="1"/>
  <c r="G156" i="25"/>
  <c r="G327" i="19" s="1"/>
  <c r="G100" i="25"/>
  <c r="G313" i="19" s="1"/>
  <c r="G292" i="25"/>
  <c r="G115" i="19" s="1"/>
  <c r="G420" i="25"/>
  <c r="G163" i="19" s="1"/>
  <c r="G62" i="25"/>
  <c r="G12" i="19" s="1"/>
  <c r="G225" i="25"/>
  <c r="G24" i="19" s="1"/>
  <c r="V424" i="25"/>
  <c r="V66" i="25"/>
  <c r="V426" i="25"/>
  <c r="G49" i="25"/>
  <c r="G31" i="18" s="1"/>
  <c r="V305" i="25"/>
  <c r="V137" i="25"/>
  <c r="G64" i="25"/>
  <c r="G14" i="19" s="1"/>
  <c r="G366" i="25"/>
  <c r="G138" i="19" s="1"/>
  <c r="V70" i="25"/>
  <c r="G117" i="25"/>
  <c r="G68" i="19" s="1"/>
  <c r="G283" i="25"/>
  <c r="G275" i="19" s="1"/>
  <c r="G108" i="25"/>
  <c r="G321" i="19" s="1"/>
  <c r="V233" i="25"/>
  <c r="V108" i="25"/>
  <c r="G363" i="25"/>
  <c r="G135" i="19" s="1"/>
  <c r="G404" i="25"/>
  <c r="G364" i="19" s="1"/>
  <c r="G78" i="25"/>
  <c r="G295" i="19" s="1"/>
  <c r="V90" i="25"/>
  <c r="G54" i="25"/>
  <c r="G36" i="18" s="1"/>
  <c r="V385" i="25"/>
  <c r="V392" i="25"/>
  <c r="V413" i="25"/>
  <c r="V162" i="25"/>
  <c r="V285" i="25"/>
  <c r="G423" i="25"/>
  <c r="G254" i="19" s="1"/>
  <c r="G473" i="25"/>
  <c r="G260" i="19" s="1"/>
  <c r="G333" i="25"/>
  <c r="G247" i="19" s="1"/>
  <c r="G483" i="25"/>
  <c r="G22" i="15" s="1"/>
  <c r="V372" i="25"/>
  <c r="V25" i="25"/>
  <c r="G91" i="25"/>
  <c r="G60" i="19" s="1"/>
  <c r="G211" i="25"/>
  <c r="G211" i="19" s="1"/>
  <c r="G37" i="25"/>
  <c r="G273" i="19" s="1"/>
  <c r="G368" i="25"/>
  <c r="G140" i="19" s="1"/>
  <c r="V64" i="25"/>
  <c r="V65" i="25"/>
  <c r="V345" i="25"/>
  <c r="V375" i="25"/>
  <c r="G43" i="25"/>
  <c r="G25" i="18" s="1"/>
  <c r="V302" i="25"/>
  <c r="G484" i="25"/>
  <c r="G23" i="15" s="1"/>
  <c r="V346" i="25"/>
  <c r="V323" i="25"/>
  <c r="G489" i="25"/>
  <c r="G28" i="15" s="1"/>
  <c r="V45" i="25"/>
  <c r="V104" i="25"/>
  <c r="G137" i="25"/>
  <c r="G200" i="19" s="1"/>
  <c r="G460" i="25"/>
  <c r="G186" i="19" s="1"/>
  <c r="V126" i="25"/>
  <c r="G356" i="25"/>
  <c r="G132" i="19" s="1"/>
  <c r="V259" i="25"/>
  <c r="G482" i="25"/>
  <c r="G21" i="15" s="1"/>
  <c r="G186" i="25"/>
  <c r="G34" i="16" s="1"/>
  <c r="V402" i="25"/>
  <c r="G308" i="25"/>
  <c r="G245" i="19" s="1"/>
  <c r="G342" i="25"/>
  <c r="G53" i="16" s="1"/>
  <c r="V280" i="25"/>
  <c r="G175" i="25"/>
  <c r="G23" i="16" s="1"/>
  <c r="G82" i="25"/>
  <c r="G51" i="19" s="1"/>
  <c r="V36" i="25"/>
  <c r="V81" i="25"/>
  <c r="V287" i="25"/>
  <c r="W287" i="25" s="1"/>
  <c r="G68" i="25"/>
  <c r="G285" i="19" s="1"/>
  <c r="V425" i="25"/>
  <c r="V169" i="25"/>
  <c r="G151" i="25"/>
  <c r="G11" i="16" s="1"/>
  <c r="G303" i="25"/>
  <c r="G240" i="19" s="1"/>
  <c r="G391" i="25"/>
  <c r="G351" i="19" s="1"/>
  <c r="G282" i="25"/>
  <c r="G274" i="19" s="1"/>
  <c r="G241" i="25"/>
  <c r="G226" i="19" s="1"/>
  <c r="G267" i="25"/>
  <c r="G107" i="19" s="1"/>
  <c r="V434" i="25"/>
  <c r="G44" i="25"/>
  <c r="G26" i="18" s="1"/>
  <c r="V178" i="25"/>
  <c r="G153" i="25"/>
  <c r="G13" i="16" s="1"/>
  <c r="G115" i="25"/>
  <c r="G66" i="19" s="1"/>
  <c r="V429" i="25"/>
  <c r="V134" i="25"/>
  <c r="G52" i="25"/>
  <c r="G34" i="18" s="1"/>
  <c r="V386" i="25"/>
  <c r="V404" i="25"/>
  <c r="G387" i="25"/>
  <c r="G153" i="19" s="1"/>
  <c r="V118" i="25"/>
  <c r="V44" i="25"/>
  <c r="G247" i="25"/>
  <c r="G98" i="19" s="1"/>
  <c r="G56" i="25"/>
  <c r="G38" i="18" s="1"/>
  <c r="G30" i="25"/>
  <c r="G303" i="19" s="1"/>
  <c r="V457" i="25"/>
  <c r="G192" i="25"/>
  <c r="G40" i="16" s="1"/>
  <c r="V383" i="25"/>
  <c r="V7" i="25"/>
  <c r="G176" i="25"/>
  <c r="G24" i="16" s="1"/>
  <c r="G317" i="25"/>
  <c r="G31" i="19" s="1"/>
  <c r="G171" i="25"/>
  <c r="G19" i="16" s="1"/>
  <c r="V59" i="25"/>
  <c r="V47" i="25"/>
  <c r="G147" i="25"/>
  <c r="G88" i="19" s="1"/>
  <c r="G468" i="25"/>
  <c r="G280" i="19" s="1"/>
  <c r="G392" i="25"/>
  <c r="G352" i="19" s="1"/>
  <c r="V71" i="25"/>
  <c r="V400" i="25"/>
  <c r="V444" i="25"/>
  <c r="G240" i="25"/>
  <c r="G225" i="19" s="1"/>
  <c r="G409" i="25"/>
  <c r="G369" i="19" s="1"/>
  <c r="G38" i="25"/>
  <c r="G20" i="18" s="1"/>
  <c r="V304" i="25"/>
  <c r="V145" i="25"/>
  <c r="V106" i="25"/>
  <c r="G298" i="25"/>
  <c r="G121" i="19" s="1"/>
  <c r="V382" i="25"/>
  <c r="V88" i="25"/>
  <c r="G158" i="25"/>
  <c r="G329" i="19" s="1"/>
  <c r="V153" i="25"/>
  <c r="V231" i="25"/>
  <c r="G242" i="25"/>
  <c r="G227" i="19" s="1"/>
  <c r="V110" i="25"/>
  <c r="G418" i="25"/>
  <c r="G161" i="19" s="1"/>
  <c r="V349" i="25"/>
  <c r="G432" i="25"/>
  <c r="G58" i="16" s="1"/>
  <c r="G98" i="25"/>
  <c r="G311" i="19" s="1"/>
  <c r="G414" i="25"/>
  <c r="G157" i="19" s="1"/>
  <c r="V220" i="25"/>
  <c r="G118" i="25"/>
  <c r="G69" i="19" s="1"/>
  <c r="G161" i="25"/>
  <c r="G332" i="19" s="1"/>
  <c r="G449" i="25"/>
  <c r="G175" i="19" s="1"/>
  <c r="G27" i="25"/>
  <c r="G269" i="19" s="1"/>
  <c r="V303" i="25"/>
  <c r="V422" i="25"/>
  <c r="V447" i="25"/>
  <c r="V406" i="25"/>
  <c r="G309" i="25"/>
  <c r="G125" i="19" s="1"/>
  <c r="G234" i="25"/>
  <c r="G94" i="19" s="1"/>
  <c r="G107" i="25"/>
  <c r="G320" i="19" s="1"/>
  <c r="V136" i="25"/>
  <c r="G127" i="25"/>
  <c r="G75" i="19" s="1"/>
  <c r="G475" i="25"/>
  <c r="G262" i="19" s="1"/>
  <c r="G126" i="25"/>
  <c r="G74" i="19" s="1"/>
  <c r="G73" i="25"/>
  <c r="G290" i="19" s="1"/>
  <c r="G232" i="25"/>
  <c r="G92" i="19" s="1"/>
  <c r="V365" i="25"/>
  <c r="V72" i="25"/>
  <c r="V244" i="25"/>
  <c r="V146" i="25"/>
  <c r="G415" i="25"/>
  <c r="G158" i="19" s="1"/>
  <c r="V181" i="25"/>
  <c r="G170" i="25"/>
  <c r="G18" i="16" s="1"/>
  <c r="G14" i="25"/>
  <c r="G11" i="17" s="1"/>
  <c r="V164" i="25"/>
  <c r="V149" i="25"/>
  <c r="V138" i="25"/>
  <c r="V41" i="25"/>
  <c r="V396" i="25"/>
  <c r="V467" i="25"/>
  <c r="G199" i="25"/>
  <c r="G43" i="16" s="1"/>
  <c r="G236" i="25"/>
  <c r="G221" i="19" s="1"/>
  <c r="V456" i="25"/>
  <c r="G4" i="25"/>
  <c r="G11" i="18" s="1"/>
  <c r="G269" i="25"/>
  <c r="G109" i="19" s="1"/>
  <c r="V322" i="25"/>
  <c r="V330" i="25"/>
  <c r="V343" i="25"/>
  <c r="V261" i="25"/>
  <c r="V427" i="25"/>
  <c r="G357" i="25"/>
  <c r="G133" i="19" s="1"/>
  <c r="G263" i="25"/>
  <c r="G103" i="19" s="1"/>
  <c r="G218" i="25"/>
  <c r="G218" i="19" s="1"/>
  <c r="V486" i="25"/>
  <c r="G109" i="25"/>
  <c r="G322" i="19" s="1"/>
  <c r="G53" i="25"/>
  <c r="G35" i="18" s="1"/>
  <c r="V274" i="25"/>
  <c r="V481" i="25"/>
  <c r="G28" i="25"/>
  <c r="G270" i="19" s="1"/>
  <c r="G459" i="25"/>
  <c r="G185" i="19" s="1"/>
  <c r="V80" i="25"/>
  <c r="G83" i="25"/>
  <c r="G52" i="19" s="1"/>
  <c r="V189" i="25"/>
  <c r="V393" i="25"/>
  <c r="G3" i="25"/>
  <c r="G10" i="18" s="1"/>
  <c r="G374" i="25"/>
  <c r="G24" i="7" s="1"/>
  <c r="G224" i="25"/>
  <c r="G23" i="19" s="1"/>
  <c r="V316" i="25"/>
  <c r="G259" i="25"/>
  <c r="G99" i="19" s="1"/>
  <c r="G228" i="25"/>
  <c r="G27" i="19" s="1"/>
  <c r="V87" i="25"/>
  <c r="V324" i="25"/>
  <c r="V336" i="25"/>
  <c r="G65" i="25"/>
  <c r="G15" i="19" s="1"/>
  <c r="V89" i="25"/>
  <c r="V284" i="25"/>
  <c r="V263" i="25"/>
  <c r="V46" i="25"/>
  <c r="G465" i="25"/>
  <c r="G277" i="19" s="1"/>
  <c r="G195" i="25"/>
  <c r="G339" i="19" s="1"/>
  <c r="G280" i="25"/>
  <c r="G17" i="15" s="1"/>
  <c r="V438" i="25"/>
  <c r="G402" i="25"/>
  <c r="G362" i="19" s="1"/>
  <c r="V232" i="25"/>
  <c r="G450" i="25"/>
  <c r="G176" i="19" s="1"/>
  <c r="G187" i="25"/>
  <c r="G35" i="16" s="1"/>
  <c r="V150" i="25"/>
  <c r="V278" i="25"/>
  <c r="V321" i="25"/>
  <c r="G383" i="25"/>
  <c r="G149" i="19" s="1"/>
  <c r="V75" i="25"/>
  <c r="V143" i="25"/>
  <c r="V93" i="25"/>
  <c r="G131" i="25"/>
  <c r="G79" i="19" s="1"/>
  <c r="V257" i="25"/>
  <c r="V448" i="25"/>
  <c r="V478" i="25"/>
  <c r="G417" i="25"/>
  <c r="G160" i="19" s="1"/>
  <c r="V439" i="25"/>
  <c r="W439" i="25" s="1"/>
  <c r="V485" i="25"/>
  <c r="V430" i="25"/>
  <c r="V35" i="25"/>
  <c r="V230" i="25"/>
  <c r="W230" i="25" s="1"/>
  <c r="V326" i="25"/>
  <c r="G166" i="25"/>
  <c r="G337" i="19" s="1"/>
  <c r="G371" i="25"/>
  <c r="G21" i="7" s="1"/>
  <c r="G393" i="25"/>
  <c r="G353" i="19" s="1"/>
  <c r="V443" i="25"/>
  <c r="V198" i="25"/>
  <c r="V314" i="25"/>
  <c r="W314" i="25" s="1"/>
  <c r="V363" i="25"/>
  <c r="G276" i="25"/>
  <c r="G13" i="15" s="1"/>
  <c r="G165" i="25"/>
  <c r="G336" i="19" s="1"/>
  <c r="V394" i="25"/>
  <c r="V331" i="25"/>
  <c r="G467" i="25"/>
  <c r="G279" i="19" s="1"/>
  <c r="G462" i="25"/>
  <c r="G60" i="16" s="1"/>
  <c r="V405" i="25"/>
  <c r="V361" i="25"/>
  <c r="G486" i="25"/>
  <c r="G25" i="15" s="1"/>
  <c r="V224" i="25"/>
  <c r="V38" i="25"/>
  <c r="G471" i="25"/>
  <c r="G298" i="19" s="1"/>
  <c r="G310" i="25"/>
  <c r="G126" i="19" s="1"/>
  <c r="G67" i="25"/>
  <c r="G284" i="19" s="1"/>
  <c r="G244" i="25"/>
  <c r="G95" i="19" s="1"/>
  <c r="G329" i="25"/>
  <c r="G9" i="7" s="1"/>
  <c r="G341" i="25"/>
  <c r="G52" i="16" s="1"/>
  <c r="G230" i="25"/>
  <c r="G29" i="19" s="1"/>
  <c r="V487" i="25"/>
  <c r="V353" i="25"/>
  <c r="V20" i="25"/>
  <c r="V22" i="25"/>
  <c r="V82" i="25"/>
  <c r="V128" i="25"/>
  <c r="V92" i="25"/>
  <c r="V227" i="25"/>
  <c r="G157" i="25"/>
  <c r="G328" i="19" s="1"/>
  <c r="V165" i="25"/>
  <c r="V219" i="25"/>
  <c r="V12" i="25"/>
  <c r="G163" i="25"/>
  <c r="G334" i="19" s="1"/>
  <c r="G424" i="25"/>
  <c r="G255" i="19" s="1"/>
  <c r="V470" i="25"/>
  <c r="V292" i="25"/>
  <c r="G271" i="25"/>
  <c r="G111" i="19" s="1"/>
  <c r="V142" i="25"/>
  <c r="V77" i="25"/>
  <c r="G7" i="25"/>
  <c r="G14" i="18" s="1"/>
  <c r="G227" i="25"/>
  <c r="G26" i="19" s="1"/>
  <c r="V226" i="25"/>
  <c r="V98" i="25"/>
  <c r="G243" i="25"/>
  <c r="G228" i="19" s="1"/>
  <c r="V201" i="25"/>
  <c r="V389" i="25"/>
  <c r="V366" i="25"/>
  <c r="V351" i="25"/>
  <c r="G359" i="25"/>
  <c r="G250" i="19" s="1"/>
  <c r="G339" i="25"/>
  <c r="G50" i="16" s="1"/>
  <c r="G334" i="25"/>
  <c r="G248" i="19" s="1"/>
  <c r="V248" i="25"/>
  <c r="G332" i="25"/>
  <c r="G246" i="19" s="1"/>
  <c r="G123" i="25"/>
  <c r="G71" i="19" s="1"/>
  <c r="G439" i="25"/>
  <c r="G148" i="25"/>
  <c r="G89" i="19" s="1"/>
  <c r="G434" i="25"/>
  <c r="G256" i="19" s="1"/>
  <c r="G488" i="25"/>
  <c r="G27" i="15" s="1"/>
  <c r="V211" i="25"/>
  <c r="G274" i="25"/>
  <c r="G11" i="15" s="1"/>
  <c r="G452" i="25"/>
  <c r="G178" i="19" s="1"/>
  <c r="V218" i="25"/>
  <c r="V34" i="25"/>
  <c r="V180" i="25"/>
  <c r="V199" i="25"/>
  <c r="G191" i="25"/>
  <c r="G39" i="16" s="1"/>
  <c r="V48" i="25"/>
  <c r="G375" i="25"/>
  <c r="G25" i="7" s="1"/>
  <c r="V462" i="25"/>
  <c r="V332" i="25"/>
  <c r="G457" i="25"/>
  <c r="G183" i="19" s="1"/>
  <c r="V247" i="25"/>
  <c r="G229" i="25"/>
  <c r="G28" i="19" s="1"/>
  <c r="G160" i="25"/>
  <c r="G331" i="19" s="1"/>
  <c r="G385" i="25"/>
  <c r="G151" i="19" s="1"/>
  <c r="G293" i="25"/>
  <c r="G116" i="19" s="1"/>
  <c r="G367" i="25"/>
  <c r="G139" i="19" s="1"/>
  <c r="V239" i="25"/>
  <c r="G193" i="25"/>
  <c r="G41" i="16" s="1"/>
  <c r="V403" i="25"/>
  <c r="V174" i="25"/>
  <c r="V289" i="25"/>
  <c r="V191" i="25"/>
  <c r="G469" i="25"/>
  <c r="G296" i="19" s="1"/>
  <c r="V431" i="25"/>
  <c r="G50" i="25"/>
  <c r="G32" i="18" s="1"/>
  <c r="G96" i="25"/>
  <c r="G65" i="19" s="1"/>
  <c r="G134" i="25"/>
  <c r="G82" i="19" s="1"/>
  <c r="V192" i="25"/>
  <c r="V73" i="25"/>
  <c r="G197" i="25"/>
  <c r="G341" i="19" s="1"/>
  <c r="V228" i="25"/>
  <c r="W228" i="25" s="1"/>
  <c r="V203" i="25"/>
  <c r="V464" i="25"/>
  <c r="V286" i="25"/>
  <c r="W286" i="25" s="1"/>
  <c r="V391" i="25"/>
  <c r="V236" i="25"/>
  <c r="G189" i="25"/>
  <c r="G37" i="16" s="1"/>
  <c r="G362" i="25"/>
  <c r="G134" i="19" s="1"/>
  <c r="G201" i="25"/>
  <c r="G45" i="16" s="1"/>
  <c r="G289" i="25"/>
  <c r="G347" i="19" s="1"/>
  <c r="G437" i="25"/>
  <c r="G259" i="19" s="1"/>
  <c r="V334" i="25"/>
  <c r="G48" i="25"/>
  <c r="G30" i="18" s="1"/>
  <c r="V275" i="25"/>
  <c r="G139" i="25"/>
  <c r="G83" i="19" s="1"/>
  <c r="V290" i="25"/>
  <c r="V472" i="25"/>
  <c r="V49" i="25"/>
  <c r="G11" i="25"/>
  <c r="G18" i="18" s="1"/>
  <c r="G435" i="25"/>
  <c r="G257" i="19" s="1"/>
  <c r="V40" i="25"/>
  <c r="V170" i="25"/>
  <c r="G301" i="25"/>
  <c r="G124" i="19" s="1"/>
  <c r="G87" i="25"/>
  <c r="G56" i="19" s="1"/>
  <c r="V207" i="25"/>
  <c r="G167" i="25"/>
  <c r="G338" i="19" s="1"/>
  <c r="G245" i="25"/>
  <c r="G96" i="19" s="1"/>
  <c r="G75" i="25"/>
  <c r="G292" i="19" s="1"/>
  <c r="G113" i="25"/>
  <c r="G29" i="7" s="1"/>
  <c r="G150" i="25"/>
  <c r="G10" i="16" s="1"/>
  <c r="V300" i="25"/>
  <c r="V344" i="25"/>
  <c r="G90" i="25"/>
  <c r="G59" i="19" s="1"/>
  <c r="G257" i="25"/>
  <c r="G237" i="19" s="1"/>
  <c r="V109" i="25"/>
  <c r="G80" i="25"/>
  <c r="G49" i="19" s="1"/>
  <c r="G112" i="25"/>
  <c r="G28" i="7" s="1"/>
  <c r="G31" i="25"/>
  <c r="G304" i="19" s="1"/>
  <c r="G296" i="25"/>
  <c r="G119" i="19" s="1"/>
  <c r="G481" i="25"/>
  <c r="G20" i="15" s="1"/>
  <c r="V415" i="25"/>
  <c r="G57" i="25"/>
  <c r="G39" i="18" s="1"/>
  <c r="V254" i="25"/>
  <c r="G487" i="25"/>
  <c r="G26" i="15" s="1"/>
  <c r="G182" i="25"/>
  <c r="G30" i="16" s="1"/>
  <c r="V461" i="25"/>
  <c r="W461" i="25" s="1"/>
  <c r="V69" i="25"/>
  <c r="V315" i="25"/>
  <c r="W315" i="25" s="1"/>
  <c r="V341" i="25"/>
  <c r="G273" i="25"/>
  <c r="G10" i="15" s="1"/>
  <c r="V312" i="25"/>
  <c r="W312" i="25" s="1"/>
  <c r="V279" i="25"/>
  <c r="W279" i="25" s="1"/>
  <c r="V339" i="25"/>
  <c r="W339" i="25" s="1"/>
  <c r="V152" i="25"/>
  <c r="W152" i="25" s="1"/>
  <c r="V157" i="25"/>
  <c r="G174" i="25"/>
  <c r="G22" i="16" s="1"/>
  <c r="G88" i="25"/>
  <c r="G57" i="19" s="1"/>
  <c r="G217" i="25"/>
  <c r="G217" i="19" s="1"/>
  <c r="G265" i="25"/>
  <c r="G105" i="19" s="1"/>
  <c r="G93" i="25"/>
  <c r="G62" i="19" s="1"/>
  <c r="V283" i="25"/>
  <c r="V252" i="25"/>
  <c r="G340" i="25"/>
  <c r="G51" i="16" s="1"/>
  <c r="G427" i="25"/>
  <c r="G167" i="19" s="1"/>
  <c r="V185" i="25"/>
  <c r="G41" i="25"/>
  <c r="G23" i="18" s="1"/>
  <c r="V291" i="25"/>
  <c r="V437" i="25"/>
  <c r="V97" i="25"/>
  <c r="G425" i="25"/>
  <c r="G165" i="19" s="1"/>
  <c r="G235" i="25"/>
  <c r="G220" i="19" s="1"/>
  <c r="G6" i="25"/>
  <c r="G13" i="18" s="1"/>
  <c r="V477" i="25"/>
  <c r="V155" i="25"/>
  <c r="V141" i="25"/>
  <c r="G291" i="25"/>
  <c r="G114" i="19" s="1"/>
  <c r="V377" i="25"/>
  <c r="V297" i="25"/>
  <c r="V96" i="25"/>
  <c r="G24" i="25"/>
  <c r="G266" i="19" s="1"/>
  <c r="G474" i="25"/>
  <c r="G261" i="19" s="1"/>
  <c r="V465" i="25"/>
  <c r="G330" i="25"/>
  <c r="G10" i="7" s="1"/>
  <c r="G407" i="25"/>
  <c r="G367" i="19" s="1"/>
  <c r="V74" i="25"/>
  <c r="V299" i="25"/>
  <c r="G169" i="25"/>
  <c r="G17" i="16" s="1"/>
  <c r="G444" i="25"/>
  <c r="G170" i="19" s="1"/>
  <c r="G389" i="25"/>
  <c r="G155" i="19" s="1"/>
  <c r="G97" i="25"/>
  <c r="G310" i="19" s="1"/>
  <c r="G132" i="25"/>
  <c r="G80" i="19" s="1"/>
  <c r="G86" i="25"/>
  <c r="G55" i="19" s="1"/>
  <c r="G223" i="25"/>
  <c r="G22" i="19" s="1"/>
  <c r="V301" i="25"/>
  <c r="V460" i="25"/>
  <c r="G399" i="25"/>
  <c r="G359" i="19" s="1"/>
  <c r="G256" i="25"/>
  <c r="G236" i="19" s="1"/>
  <c r="G326" i="25"/>
  <c r="G190" i="19" s="1"/>
  <c r="G188" i="25"/>
  <c r="G36" i="16" s="1"/>
  <c r="G262" i="25"/>
  <c r="G102" i="19" s="1"/>
  <c r="G200" i="25"/>
  <c r="G44" i="16" s="1"/>
  <c r="V50" i="25"/>
  <c r="V271" i="25"/>
  <c r="W271" i="25" s="1"/>
  <c r="V113" i="25"/>
  <c r="V68" i="25"/>
  <c r="V148" i="25"/>
  <c r="V362" i="25"/>
  <c r="G321" i="25"/>
  <c r="G15" i="7" s="1"/>
  <c r="V225" i="25"/>
  <c r="V409" i="25"/>
  <c r="V272" i="25"/>
  <c r="G378" i="25"/>
  <c r="G144" i="19" s="1"/>
  <c r="V398" i="25"/>
  <c r="V62" i="25"/>
  <c r="V103" i="25"/>
  <c r="G288" i="25"/>
  <c r="G346" i="19" s="1"/>
  <c r="V374" i="25"/>
  <c r="G381" i="25"/>
  <c r="G147" i="19" s="1"/>
  <c r="G394" i="25"/>
  <c r="G354" i="19" s="1"/>
  <c r="V95" i="25"/>
  <c r="G311" i="25"/>
  <c r="G10" i="14" s="1"/>
  <c r="V184" i="25"/>
  <c r="G125" i="25"/>
  <c r="G73" i="19" s="1"/>
  <c r="G454" i="25"/>
  <c r="G180" i="19" s="1"/>
  <c r="G92" i="25"/>
  <c r="G61" i="19" s="1"/>
  <c r="G324" i="25"/>
  <c r="G18" i="7" s="1"/>
  <c r="G164" i="25"/>
  <c r="G335" i="19" s="1"/>
  <c r="G32" i="25"/>
  <c r="G305" i="19" s="1"/>
  <c r="V187" i="25"/>
  <c r="V370" i="25"/>
  <c r="G185" i="25"/>
  <c r="G33" i="16" s="1"/>
  <c r="V122" i="25"/>
  <c r="V273" i="25"/>
  <c r="W273" i="25" s="1"/>
  <c r="V33" i="25"/>
  <c r="G59" i="25"/>
  <c r="G41" i="18" s="1"/>
  <c r="G216" i="25"/>
  <c r="G216" i="19" s="1"/>
  <c r="G204" i="25"/>
  <c r="G204" i="19" s="1"/>
  <c r="G453" i="25"/>
  <c r="G179" i="19" s="1"/>
  <c r="V320" i="25"/>
  <c r="V337" i="25"/>
  <c r="W337" i="25" s="1"/>
  <c r="V387" i="25"/>
  <c r="G416" i="25"/>
  <c r="G159" i="19" s="1"/>
  <c r="G130" i="25"/>
  <c r="G78" i="19" s="1"/>
  <c r="G377" i="25"/>
  <c r="G143" i="19" s="1"/>
  <c r="V416" i="25"/>
  <c r="W416" i="25" s="1"/>
  <c r="V91" i="25"/>
  <c r="G16" i="25"/>
  <c r="G13" i="17" s="1"/>
  <c r="V419" i="25"/>
  <c r="V53" i="25"/>
  <c r="G219" i="25"/>
  <c r="G219" i="19" s="1"/>
  <c r="V358" i="25"/>
  <c r="G194" i="25"/>
  <c r="G42" i="16" s="1"/>
  <c r="V237" i="25"/>
  <c r="G287" i="25"/>
  <c r="G345" i="19" s="1"/>
  <c r="G351" i="25"/>
  <c r="G39" i="19" s="1"/>
  <c r="V262" i="25"/>
  <c r="G380" i="25"/>
  <c r="G146" i="19" s="1"/>
  <c r="G421" i="25"/>
  <c r="G164" i="19" s="1"/>
  <c r="V338" i="25"/>
  <c r="G128" i="25"/>
  <c r="G76" i="19" s="1"/>
  <c r="G300" i="25"/>
  <c r="G123" i="19" s="1"/>
  <c r="G70" i="25"/>
  <c r="G287" i="19" s="1"/>
  <c r="V458" i="25"/>
  <c r="G390" i="25"/>
  <c r="G156" i="19" s="1"/>
  <c r="G314" i="25"/>
  <c r="G13" i="14" s="1"/>
  <c r="V159" i="25"/>
  <c r="W159" i="25" s="1"/>
  <c r="G33" i="25"/>
  <c r="G306" i="19" s="1"/>
  <c r="G106" i="25"/>
  <c r="G319" i="19" s="1"/>
  <c r="V348" i="25"/>
  <c r="G428" i="25"/>
  <c r="G168" i="19" s="1"/>
  <c r="G13" i="25"/>
  <c r="G10" i="17" s="1"/>
  <c r="G10" i="25"/>
  <c r="G17" i="18" s="1"/>
  <c r="G39" i="25"/>
  <c r="G21" i="18" s="1"/>
  <c r="V125" i="25"/>
  <c r="V380" i="25"/>
  <c r="V101" i="25"/>
  <c r="G246" i="25"/>
  <c r="G97" i="19" s="1"/>
  <c r="G429" i="25"/>
  <c r="G55" i="16" s="1"/>
  <c r="V61" i="25"/>
  <c r="G294" i="25"/>
  <c r="G117" i="19" s="1"/>
  <c r="G181" i="25"/>
  <c r="G29" i="16" s="1"/>
  <c r="V102" i="25"/>
  <c r="V156" i="25"/>
  <c r="G277" i="25"/>
  <c r="G14" i="15" s="1"/>
  <c r="G411" i="25"/>
  <c r="G371" i="19" s="1"/>
  <c r="V235" i="25"/>
  <c r="G369" i="25"/>
  <c r="G141" i="19" s="1"/>
  <c r="V5" i="25"/>
  <c r="G463" i="25"/>
  <c r="G61" i="16" s="1"/>
  <c r="V340" i="25"/>
  <c r="G325" i="25"/>
  <c r="G19" i="7" s="1"/>
  <c r="G408" i="25"/>
  <c r="G368" i="19" s="1"/>
  <c r="V176" i="25"/>
  <c r="V127" i="25"/>
  <c r="G348" i="25"/>
  <c r="G128" i="19" s="1"/>
  <c r="G254" i="25"/>
  <c r="G234" i="19" s="1"/>
  <c r="V135" i="25"/>
  <c r="V212" i="25"/>
  <c r="V241" i="25"/>
  <c r="V117" i="25"/>
  <c r="G306" i="25"/>
  <c r="G243" i="19" s="1"/>
  <c r="V206" i="25"/>
  <c r="G451" i="25"/>
  <c r="G177" i="19" s="1"/>
  <c r="G119" i="25"/>
  <c r="G70" i="19" s="1"/>
  <c r="G102" i="25"/>
  <c r="G315" i="19" s="1"/>
  <c r="G285" i="25"/>
  <c r="G343" i="19" s="1"/>
  <c r="G8" i="25"/>
  <c r="G15" i="18" s="1"/>
  <c r="G376" i="25"/>
  <c r="G142" i="19" s="1"/>
  <c r="G398" i="25"/>
  <c r="G358" i="19" s="1"/>
  <c r="G304" i="25"/>
  <c r="G241" i="19" s="1"/>
  <c r="G231" i="25"/>
  <c r="G91" i="19" s="1"/>
  <c r="V410" i="25"/>
  <c r="G446" i="25"/>
  <c r="G172" i="19" s="1"/>
  <c r="G443" i="25"/>
  <c r="G169" i="19" s="1"/>
  <c r="V222" i="25"/>
  <c r="G260" i="25"/>
  <c r="G100" i="19" s="1"/>
  <c r="V288" i="25"/>
  <c r="G144" i="25"/>
  <c r="G18" i="19" s="1"/>
  <c r="G222" i="25"/>
  <c r="G21" i="19" s="1"/>
  <c r="V194" i="25"/>
  <c r="V308" i="25"/>
  <c r="V51" i="25"/>
  <c r="G386" i="25"/>
  <c r="G152" i="19" s="1"/>
  <c r="G438" i="25"/>
  <c r="G46" i="25"/>
  <c r="G28" i="18" s="1"/>
  <c r="G327" i="25"/>
  <c r="G191" i="19" s="1"/>
  <c r="G35" i="25"/>
  <c r="G271" i="19" s="1"/>
  <c r="V459" i="25"/>
  <c r="W459" i="25" s="1"/>
  <c r="G440" i="25"/>
  <c r="V293" i="25"/>
  <c r="G405" i="25"/>
  <c r="G365" i="19" s="1"/>
  <c r="V13" i="25"/>
  <c r="W13" i="25" s="1"/>
  <c r="G261" i="25"/>
  <c r="G101" i="19" s="1"/>
  <c r="V115" i="25"/>
  <c r="G141" i="25"/>
  <c r="G85" i="19" s="1"/>
  <c r="G111" i="25"/>
  <c r="G324" i="19" s="1"/>
  <c r="G290" i="25"/>
  <c r="G113" i="19" s="1"/>
  <c r="G36" i="25"/>
  <c r="G272" i="19" s="1"/>
  <c r="V488" i="25"/>
  <c r="W488" i="25" s="1"/>
  <c r="V204" i="25"/>
  <c r="G250" i="25"/>
  <c r="G231" i="19" s="1"/>
  <c r="V144" i="25"/>
  <c r="V251" i="25"/>
  <c r="G252" i="25"/>
  <c r="V310" i="25"/>
  <c r="G370" i="25"/>
  <c r="G20" i="7" s="1"/>
  <c r="G248" i="25"/>
  <c r="G229" i="19" s="1"/>
  <c r="G142" i="25"/>
  <c r="G16" i="19" s="1"/>
  <c r="V6" i="25"/>
  <c r="G77" i="25"/>
  <c r="G294" i="19" s="1"/>
  <c r="G152" i="25"/>
  <c r="G12" i="16" s="1"/>
  <c r="V132" i="25"/>
  <c r="V83" i="25"/>
  <c r="G95" i="25"/>
  <c r="G64" i="19" s="1"/>
  <c r="G74" i="25"/>
  <c r="G291" i="19" s="1"/>
  <c r="V329" i="25"/>
  <c r="G266" i="25"/>
  <c r="G106" i="19" s="1"/>
  <c r="V295" i="25"/>
  <c r="V360" i="25"/>
  <c r="G361" i="25"/>
  <c r="G252" i="19" s="1"/>
  <c r="G221" i="25"/>
  <c r="G20" i="19" s="1"/>
  <c r="V245" i="25"/>
  <c r="V379" i="25"/>
  <c r="V85" i="25"/>
  <c r="V482" i="25"/>
  <c r="G320" i="25"/>
  <c r="G34" i="19" s="1"/>
  <c r="V214" i="25"/>
  <c r="G40" i="25"/>
  <c r="G22" i="18" s="1"/>
  <c r="V282" i="25"/>
  <c r="G110" i="25"/>
  <c r="G323" i="19" s="1"/>
  <c r="G202" i="25"/>
  <c r="G202" i="19" s="1"/>
  <c r="V480" i="25"/>
  <c r="W480" i="25" s="1"/>
  <c r="G19" i="25"/>
  <c r="G16" i="17" s="1"/>
  <c r="V210" i="25"/>
  <c r="V249" i="25"/>
  <c r="V196" i="25"/>
  <c r="G42" i="25"/>
  <c r="G24" i="18" s="1"/>
  <c r="V99" i="25"/>
  <c r="V67" i="25"/>
  <c r="G338" i="25"/>
  <c r="G49" i="16" s="1"/>
  <c r="V107" i="25"/>
  <c r="G344" i="25"/>
  <c r="G348" i="19" s="1"/>
  <c r="G365" i="25"/>
  <c r="G137" i="19" s="1"/>
  <c r="G305" i="25"/>
  <c r="G242" i="19" s="1"/>
  <c r="G155" i="25"/>
  <c r="G15" i="16" s="1"/>
  <c r="V317" i="25"/>
  <c r="V123" i="25"/>
  <c r="G94" i="25"/>
  <c r="G63" i="19" s="1"/>
  <c r="V298" i="25"/>
  <c r="G281" i="25"/>
  <c r="G18" i="15" s="1"/>
  <c r="V18" i="25"/>
  <c r="V342" i="25"/>
  <c r="V158" i="25"/>
  <c r="W158" i="25" s="1"/>
  <c r="V58" i="25"/>
  <c r="G251" i="25"/>
  <c r="G232" i="19" s="1"/>
  <c r="G312" i="25"/>
  <c r="G11" i="14" s="1"/>
  <c r="V86" i="25"/>
  <c r="G472" i="25"/>
  <c r="G299" i="19" s="1"/>
  <c r="V446" i="25"/>
  <c r="W446" i="25" s="1"/>
  <c r="V112" i="25"/>
  <c r="G455" i="25"/>
  <c r="G181" i="19" s="1"/>
  <c r="G384" i="25"/>
  <c r="G150" i="19" s="1"/>
  <c r="V414" i="25"/>
  <c r="G237" i="25"/>
  <c r="G222" i="19" s="1"/>
  <c r="V412" i="25"/>
  <c r="G238" i="25"/>
  <c r="G223" i="19" s="1"/>
  <c r="V250" i="25"/>
  <c r="G328" i="25"/>
  <c r="G192" i="19" s="1"/>
  <c r="G431" i="25"/>
  <c r="G57" i="16" s="1"/>
  <c r="G346" i="25"/>
  <c r="G350" i="19" s="1"/>
  <c r="G355" i="25"/>
  <c r="G131" i="19" s="1"/>
  <c r="V161" i="25"/>
  <c r="V401" i="25"/>
  <c r="V411" i="25"/>
  <c r="G249" i="25"/>
  <c r="G230" i="19" s="1"/>
  <c r="G205" i="25"/>
  <c r="G205" i="19" s="1"/>
  <c r="V453" i="25"/>
  <c r="W453" i="25" s="1"/>
  <c r="V31" i="25"/>
  <c r="V395" i="25"/>
  <c r="V368" i="25"/>
  <c r="G58" i="25"/>
  <c r="G40" i="18" s="1"/>
  <c r="G275" i="25"/>
  <c r="G12" i="15" s="1"/>
  <c r="G445" i="25"/>
  <c r="G171" i="19" s="1"/>
  <c r="G464" i="25"/>
  <c r="G62" i="16" s="1"/>
  <c r="G426" i="25"/>
  <c r="G166" i="19" s="1"/>
  <c r="G485" i="25"/>
  <c r="G24" i="15" s="1"/>
  <c r="V242" i="25"/>
  <c r="V21" i="25"/>
  <c r="V277" i="25"/>
  <c r="W277" i="25" s="1"/>
  <c r="V463" i="25"/>
  <c r="V445" i="25"/>
  <c r="W445" i="25" s="1"/>
  <c r="V94" i="25"/>
  <c r="V63" i="25"/>
  <c r="G61" i="25"/>
  <c r="G11" i="19" s="1"/>
  <c r="G26" i="25"/>
  <c r="G268" i="19" s="1"/>
  <c r="G436" i="25"/>
  <c r="G258" i="19" s="1"/>
  <c r="V54" i="25"/>
  <c r="G354" i="25"/>
  <c r="G130" i="19" s="1"/>
  <c r="V240" i="25"/>
  <c r="G162" i="25"/>
  <c r="G333" i="19" s="1"/>
  <c r="V186" i="25"/>
  <c r="V8" i="25"/>
  <c r="G180" i="25"/>
  <c r="G28" i="16" s="1"/>
  <c r="G335" i="25"/>
  <c r="G46" i="16" s="1"/>
  <c r="G122" i="25"/>
  <c r="G197" i="19" s="1"/>
  <c r="V296" i="25"/>
  <c r="G347" i="25"/>
  <c r="G127" i="19" s="1"/>
  <c r="V209" i="25"/>
  <c r="W209" i="25" s="1"/>
  <c r="G203" i="25"/>
  <c r="G203" i="19" s="1"/>
  <c r="G220" i="25"/>
  <c r="G19" i="19" s="1"/>
  <c r="G138" i="25"/>
  <c r="G201" i="19" s="1"/>
  <c r="G302" i="25"/>
  <c r="G239" i="19" s="1"/>
  <c r="G198" i="25"/>
  <c r="G342" i="19" s="1"/>
  <c r="G307" i="25"/>
  <c r="G244" i="19" s="1"/>
  <c r="V270" i="25"/>
  <c r="G173" i="25"/>
  <c r="G21" i="16" s="1"/>
  <c r="G476" i="25"/>
  <c r="G42" i="19" s="1"/>
  <c r="V4" i="25"/>
  <c r="V154" i="25"/>
  <c r="V139" i="25"/>
  <c r="V276" i="25"/>
  <c r="G121" i="25"/>
  <c r="G196" i="19" s="1"/>
  <c r="V114" i="25"/>
  <c r="W114" i="25" s="1"/>
  <c r="V111" i="25"/>
  <c r="G85" i="25"/>
  <c r="G54" i="19" s="1"/>
  <c r="G179" i="25"/>
  <c r="G27" i="16" s="1"/>
  <c r="G433" i="25"/>
  <c r="G59" i="16" s="1"/>
  <c r="V264" i="25"/>
  <c r="V333" i="25"/>
  <c r="V30" i="25"/>
  <c r="G51" i="25"/>
  <c r="G33" i="18" s="1"/>
  <c r="V163" i="25"/>
  <c r="G79" i="25"/>
  <c r="G48" i="19" s="1"/>
  <c r="V177" i="25"/>
  <c r="V121" i="25"/>
  <c r="V215" i="25"/>
  <c r="W215" i="25" s="1"/>
  <c r="V253" i="25"/>
  <c r="G207" i="25"/>
  <c r="G207" i="19" s="1"/>
  <c r="V407" i="25"/>
  <c r="V381" i="25"/>
  <c r="G226" i="25"/>
  <c r="G25" i="19" s="1"/>
  <c r="V376" i="25"/>
  <c r="V371" i="25"/>
  <c r="V183" i="25"/>
  <c r="V105" i="25"/>
  <c r="V484" i="25"/>
  <c r="W484" i="25" s="1"/>
  <c r="V193" i="25"/>
  <c r="V202" i="25"/>
  <c r="G55" i="25"/>
  <c r="G37" i="18" s="1"/>
  <c r="V354" i="25"/>
  <c r="G349" i="25"/>
  <c r="G129" i="19" s="1"/>
  <c r="G350" i="25"/>
  <c r="V221" i="25"/>
  <c r="V309" i="25"/>
  <c r="V172" i="25"/>
  <c r="G477" i="25"/>
  <c r="G43" i="19" s="1"/>
  <c r="V16" i="25"/>
  <c r="W16" i="25" s="1"/>
  <c r="G345" i="25"/>
  <c r="G349" i="19" s="1"/>
  <c r="V267" i="25"/>
  <c r="V166" i="25"/>
  <c r="G25" i="25"/>
  <c r="G267" i="19" s="1"/>
  <c r="G196" i="25"/>
  <c r="G340" i="19" s="1"/>
  <c r="G239" i="25"/>
  <c r="G224" i="19" s="1"/>
  <c r="V14" i="25"/>
  <c r="G343" i="25"/>
  <c r="G54" i="16" s="1"/>
  <c r="V455" i="25"/>
  <c r="V417" i="25"/>
  <c r="G184" i="25"/>
  <c r="G32" i="16" s="1"/>
  <c r="G133" i="25"/>
  <c r="G81" i="19" s="1"/>
  <c r="G145" i="25"/>
  <c r="G86" i="19" s="1"/>
  <c r="G5" i="25"/>
  <c r="G12" i="18" s="1"/>
  <c r="V325" i="25"/>
  <c r="V364" i="25"/>
  <c r="V408" i="25"/>
  <c r="G461" i="25"/>
  <c r="G187" i="19" s="1"/>
  <c r="G336" i="25"/>
  <c r="G47" i="16" s="1"/>
  <c r="G34" i="25"/>
  <c r="G307" i="19" s="1"/>
  <c r="G358" i="25"/>
  <c r="G249" i="19" s="1"/>
  <c r="V24" i="25"/>
  <c r="V442" i="25"/>
  <c r="G278" i="25"/>
  <c r="G15" i="15" s="1"/>
  <c r="G286" i="25"/>
  <c r="G344" i="19" s="1"/>
  <c r="G442" i="25"/>
  <c r="V399" i="25"/>
  <c r="V190" i="25"/>
  <c r="V60" i="25"/>
  <c r="V466" i="25"/>
  <c r="G29" i="25"/>
  <c r="G302" i="19" s="1"/>
  <c r="V260" i="25"/>
  <c r="V281" i="25"/>
  <c r="G337" i="25"/>
  <c r="G48" i="16" s="1"/>
  <c r="G299" i="25"/>
  <c r="G122" i="19" s="1"/>
  <c r="G284" i="25"/>
  <c r="G276" i="19" s="1"/>
  <c r="V131" i="25"/>
  <c r="G12" i="25"/>
  <c r="G19" i="18" s="1"/>
  <c r="V454" i="25"/>
  <c r="G258" i="25"/>
  <c r="G238" i="19" s="1"/>
  <c r="G178" i="25"/>
  <c r="G26" i="16" s="1"/>
  <c r="G168" i="25"/>
  <c r="G16" i="16" s="1"/>
  <c r="V440" i="25"/>
  <c r="W440" i="25" s="1"/>
  <c r="G419" i="25"/>
  <c r="G162" i="19" s="1"/>
  <c r="G84" i="25"/>
  <c r="G53" i="19" s="1"/>
  <c r="G395" i="25"/>
  <c r="G355" i="19" s="1"/>
  <c r="G353" i="25"/>
  <c r="G41" i="19" s="1"/>
  <c r="V307" i="25"/>
  <c r="W307" i="25" s="1"/>
  <c r="V217" i="25"/>
  <c r="G81" i="25"/>
  <c r="G50" i="19" s="1"/>
  <c r="V350" i="25"/>
  <c r="G9" i="25"/>
  <c r="G16" i="18" s="1"/>
  <c r="G206" i="25"/>
  <c r="G206" i="19" s="1"/>
  <c r="G105" i="25"/>
  <c r="G318" i="19" s="1"/>
  <c r="G372" i="25"/>
  <c r="G22" i="7" s="1"/>
  <c r="G104" i="25"/>
  <c r="G317" i="19" s="1"/>
  <c r="V55" i="25"/>
  <c r="V471" i="25"/>
  <c r="V432" i="25"/>
  <c r="G478" i="25"/>
  <c r="G44" i="19" s="1"/>
  <c r="V319" i="25"/>
  <c r="V420" i="25"/>
  <c r="V119" i="25"/>
  <c r="V213" i="25"/>
  <c r="W213" i="25" s="1"/>
  <c r="V140" i="25"/>
  <c r="G66" i="25"/>
  <c r="G283" i="19" s="1"/>
  <c r="V188" i="25"/>
  <c r="G456" i="25"/>
  <c r="G182" i="19" s="1"/>
  <c r="V378" i="25"/>
  <c r="V355" i="25"/>
  <c r="V27" i="25"/>
  <c r="G116" i="25"/>
  <c r="G67" i="19" s="1"/>
  <c r="V474" i="25"/>
  <c r="V238" i="25"/>
  <c r="V421" i="25"/>
  <c r="G318" i="25"/>
  <c r="G32" i="19" s="1"/>
  <c r="V171" i="25"/>
  <c r="G18" i="25"/>
  <c r="G15" i="17" s="1"/>
  <c r="V9" i="25"/>
  <c r="G297" i="25"/>
  <c r="G213" i="25"/>
  <c r="G214" i="25"/>
  <c r="G208" i="25"/>
  <c r="V311" i="25"/>
  <c r="G212" i="25"/>
  <c r="G22" i="25"/>
  <c r="G412" i="25"/>
  <c r="G372" i="19" s="1"/>
  <c r="G135" i="25"/>
  <c r="G198" i="19" s="1"/>
  <c r="G253" i="25"/>
  <c r="G233" i="19" s="1"/>
  <c r="V37" i="25"/>
  <c r="V100" i="25"/>
  <c r="V197" i="25"/>
  <c r="V255" i="25"/>
  <c r="V120" i="25"/>
  <c r="V450" i="25"/>
  <c r="G89" i="25"/>
  <c r="G58" i="19" s="1"/>
  <c r="V328" i="25"/>
  <c r="V313" i="25"/>
  <c r="W313" i="25" s="1"/>
  <c r="G172" i="25"/>
  <c r="G20" i="16" s="1"/>
  <c r="V167" i="25"/>
  <c r="G406" i="25"/>
  <c r="G366" i="19" s="1"/>
  <c r="G120" i="25"/>
  <c r="G195" i="19" s="1"/>
  <c r="V133" i="25"/>
  <c r="G422" i="25"/>
  <c r="G253" i="19" s="1"/>
  <c r="V479" i="25"/>
  <c r="V347" i="25"/>
  <c r="G60" i="25"/>
  <c r="G10" i="19" s="1"/>
  <c r="V234" i="25"/>
  <c r="V384" i="25"/>
  <c r="V151" i="25"/>
  <c r="V57" i="25"/>
  <c r="G255" i="25"/>
  <c r="G235" i="19" s="1"/>
  <c r="G146" i="25"/>
  <c r="G87" i="19" s="1"/>
  <c r="G270" i="25"/>
  <c r="G110" i="19" s="1"/>
  <c r="V116" i="25"/>
  <c r="G480" i="25"/>
  <c r="G19" i="15" s="1"/>
  <c r="V476" i="25"/>
  <c r="G352" i="25"/>
  <c r="G40" i="19" s="1"/>
  <c r="G149" i="25"/>
  <c r="G90" i="19" s="1"/>
  <c r="V433" i="25"/>
  <c r="G396" i="25"/>
  <c r="G356" i="19" s="1"/>
  <c r="V39" i="25"/>
  <c r="G264" i="25"/>
  <c r="G104" i="19" s="1"/>
  <c r="V388" i="25"/>
  <c r="V449" i="25"/>
  <c r="W449" i="25" s="1"/>
  <c r="V182" i="25"/>
  <c r="V17" i="25"/>
  <c r="V451" i="25"/>
  <c r="W451" i="25" s="1"/>
  <c r="V43" i="25"/>
  <c r="G72" i="25"/>
  <c r="G289" i="19" s="1"/>
  <c r="G316" i="25"/>
  <c r="G30" i="19" s="1"/>
  <c r="G143" i="25"/>
  <c r="G17" i="19" s="1"/>
  <c r="G154" i="25"/>
  <c r="G14" i="16" s="1"/>
  <c r="V208" i="25"/>
  <c r="G360" i="25"/>
  <c r="G251" i="19" s="1"/>
  <c r="G410" i="25"/>
  <c r="G370" i="19" s="1"/>
  <c r="V28" i="25"/>
  <c r="G388" i="25"/>
  <c r="G154" i="19" s="1"/>
  <c r="G401" i="25"/>
  <c r="G361" i="19" s="1"/>
  <c r="V397" i="25"/>
  <c r="V160" i="25"/>
  <c r="V356" i="25"/>
  <c r="V357" i="25"/>
  <c r="G17" i="25"/>
  <c r="G14" i="17" s="1"/>
  <c r="G209" i="25"/>
  <c r="G210" i="25"/>
  <c r="V435" i="25"/>
  <c r="G63" i="25"/>
  <c r="G13" i="19" s="1"/>
  <c r="V26" i="25"/>
  <c r="G397" i="25"/>
  <c r="G357" i="19" s="1"/>
  <c r="V173" i="25"/>
  <c r="V468" i="25"/>
  <c r="V52" i="25"/>
  <c r="G129" i="25"/>
  <c r="G77" i="19" s="1"/>
  <c r="G136" i="25"/>
  <c r="G199" i="19" s="1"/>
  <c r="V373" i="25"/>
  <c r="W373" i="25" s="1"/>
  <c r="V269" i="25"/>
  <c r="W269" i="25" s="1"/>
  <c r="G183" i="25"/>
  <c r="G31" i="16" s="1"/>
  <c r="V216" i="25"/>
  <c r="G233" i="25"/>
  <c r="G93" i="19" s="1"/>
  <c r="G69" i="25"/>
  <c r="G286" i="19" s="1"/>
  <c r="G71" i="25"/>
  <c r="G288" i="19" s="1"/>
  <c r="V79" i="25"/>
  <c r="G430" i="25"/>
  <c r="G56" i="16" s="1"/>
  <c r="G313" i="25"/>
  <c r="G12" i="14" s="1"/>
  <c r="G279" i="25"/>
  <c r="G16" i="15" s="1"/>
  <c r="V179" i="25"/>
  <c r="G177" i="25"/>
  <c r="G25" i="16" s="1"/>
  <c r="G403" i="25"/>
  <c r="G363" i="19" s="1"/>
  <c r="V452" i="25"/>
  <c r="V32" i="25"/>
  <c r="V418" i="25"/>
  <c r="G268" i="25"/>
  <c r="G108" i="19" s="1"/>
  <c r="G458" i="25"/>
  <c r="G184" i="19" s="1"/>
  <c r="V56" i="25"/>
  <c r="V352" i="25"/>
  <c r="V327" i="25"/>
  <c r="G470" i="25"/>
  <c r="G297" i="19" s="1"/>
  <c r="V11" i="25"/>
  <c r="V42" i="25"/>
  <c r="G400" i="25"/>
  <c r="G360" i="19" s="1"/>
  <c r="V19" i="25"/>
  <c r="W19" i="25" s="1"/>
  <c r="V76" i="25"/>
  <c r="V246" i="25"/>
  <c r="V318" i="25"/>
  <c r="V359" i="25"/>
  <c r="G323" i="25"/>
  <c r="G17" i="7" s="1"/>
  <c r="V129" i="25"/>
  <c r="V266" i="25"/>
  <c r="V294" i="25"/>
  <c r="G373" i="25"/>
  <c r="G23" i="7" s="1"/>
  <c r="V436" i="25"/>
  <c r="G447" i="25"/>
  <c r="G173" i="19" s="1"/>
  <c r="G413" i="25"/>
  <c r="G373" i="19" s="1"/>
  <c r="G190" i="25"/>
  <c r="G38" i="16" s="1"/>
  <c r="G21" i="25"/>
  <c r="G20" i="25"/>
  <c r="G215" i="25"/>
  <c r="W17" i="25" l="1"/>
  <c r="W190" i="25"/>
  <c r="W433" i="25"/>
  <c r="W246" i="25"/>
  <c r="W42" i="25"/>
  <c r="W57" i="25"/>
  <c r="W325" i="25"/>
  <c r="W276" i="25"/>
  <c r="W370" i="25"/>
  <c r="W352" i="25"/>
  <c r="W388" i="25"/>
  <c r="W260" i="25"/>
  <c r="W364" i="25"/>
  <c r="W177" i="25"/>
  <c r="W30" i="25"/>
  <c r="W4" i="25"/>
  <c r="W8" i="25"/>
  <c r="W463" i="25"/>
  <c r="W31" i="25"/>
  <c r="W411" i="25"/>
  <c r="W58" i="25"/>
  <c r="W317" i="25"/>
  <c r="W99" i="25"/>
  <c r="W210" i="25"/>
  <c r="W245" i="25"/>
  <c r="W295" i="25"/>
  <c r="W144" i="25"/>
  <c r="W293" i="25"/>
  <c r="W51" i="25"/>
  <c r="W206" i="25"/>
  <c r="W212" i="25"/>
  <c r="W127" i="25"/>
  <c r="W340" i="25"/>
  <c r="W125" i="25"/>
  <c r="W91" i="25"/>
  <c r="W103" i="25"/>
  <c r="W272" i="25"/>
  <c r="W460" i="25"/>
  <c r="W96" i="25"/>
  <c r="W141" i="25"/>
  <c r="W291" i="25"/>
  <c r="W334" i="25"/>
  <c r="W191" i="25"/>
  <c r="W48" i="25"/>
  <c r="W34" i="25"/>
  <c r="W366" i="25"/>
  <c r="W98" i="25"/>
  <c r="W77" i="25"/>
  <c r="W470" i="25"/>
  <c r="W219" i="25"/>
  <c r="W92" i="25"/>
  <c r="W20" i="25"/>
  <c r="W485" i="25"/>
  <c r="W448" i="25"/>
  <c r="W143" i="25"/>
  <c r="W278" i="25"/>
  <c r="W232" i="25"/>
  <c r="W284" i="25"/>
  <c r="W324" i="25"/>
  <c r="W393" i="25"/>
  <c r="W343" i="25"/>
  <c r="W467" i="25"/>
  <c r="W149" i="25"/>
  <c r="W181" i="25"/>
  <c r="W72" i="25"/>
  <c r="W153" i="25"/>
  <c r="W400" i="25"/>
  <c r="W404" i="25"/>
  <c r="W429" i="25"/>
  <c r="W402" i="25"/>
  <c r="W104" i="25"/>
  <c r="W346" i="25"/>
  <c r="W375" i="25"/>
  <c r="W25" i="25"/>
  <c r="W413" i="25"/>
  <c r="W137" i="25"/>
  <c r="W3" i="25"/>
  <c r="W223" i="25"/>
  <c r="W200" i="25"/>
  <c r="W147" i="25"/>
  <c r="W84" i="25"/>
  <c r="W423" i="25"/>
  <c r="W234" i="25"/>
  <c r="G23" i="25"/>
  <c r="G265" i="19" s="1"/>
  <c r="W173" i="25"/>
  <c r="W116" i="25"/>
  <c r="W9" i="25"/>
  <c r="W432" i="25"/>
  <c r="W253" i="25"/>
  <c r="W333" i="25"/>
  <c r="W186" i="25"/>
  <c r="W54" i="25"/>
  <c r="W63" i="25"/>
  <c r="W401" i="25"/>
  <c r="W412" i="25"/>
  <c r="W298" i="25"/>
  <c r="W107" i="25"/>
  <c r="W482" i="25"/>
  <c r="W83" i="25"/>
  <c r="W6" i="25"/>
  <c r="W310" i="25"/>
  <c r="W308" i="25"/>
  <c r="W288" i="25"/>
  <c r="W176" i="25"/>
  <c r="W348" i="25"/>
  <c r="W237" i="25"/>
  <c r="W53" i="25"/>
  <c r="W387" i="25"/>
  <c r="W33" i="25"/>
  <c r="W184" i="25"/>
  <c r="W62" i="25"/>
  <c r="W148" i="25"/>
  <c r="W50" i="25"/>
  <c r="W301" i="25"/>
  <c r="W297" i="25"/>
  <c r="W155" i="25"/>
  <c r="W157" i="25"/>
  <c r="W109" i="25"/>
  <c r="W300" i="25"/>
  <c r="W464" i="25"/>
  <c r="W73" i="25"/>
  <c r="W289" i="25"/>
  <c r="W239" i="25"/>
  <c r="W218" i="25"/>
  <c r="W389" i="25"/>
  <c r="W165" i="25"/>
  <c r="W353" i="25"/>
  <c r="W361" i="25"/>
  <c r="W331" i="25"/>
  <c r="W363" i="25"/>
  <c r="W257" i="25"/>
  <c r="W75" i="25"/>
  <c r="W150" i="25"/>
  <c r="W89" i="25"/>
  <c r="W87" i="25"/>
  <c r="W189" i="25"/>
  <c r="W330" i="25"/>
  <c r="W456" i="25"/>
  <c r="W396" i="25"/>
  <c r="W164" i="25"/>
  <c r="W365" i="25"/>
  <c r="W110" i="25"/>
  <c r="W106" i="25"/>
  <c r="W71" i="25"/>
  <c r="W47" i="25"/>
  <c r="W44" i="25"/>
  <c r="W169" i="25"/>
  <c r="W81" i="25"/>
  <c r="W280" i="25"/>
  <c r="W126" i="25"/>
  <c r="W45" i="25"/>
  <c r="W345" i="25"/>
  <c r="W372" i="25"/>
  <c r="W392" i="25"/>
  <c r="W233" i="25"/>
  <c r="W70" i="25"/>
  <c r="W305" i="25"/>
  <c r="W424" i="25"/>
  <c r="W265" i="25"/>
  <c r="W243" i="25"/>
  <c r="W306" i="25"/>
  <c r="W256" i="25"/>
  <c r="W10" i="25"/>
  <c r="W489" i="25"/>
  <c r="W129" i="25"/>
  <c r="W468" i="25"/>
  <c r="W197" i="25"/>
  <c r="W76" i="25"/>
  <c r="W179" i="25"/>
  <c r="W357" i="25"/>
  <c r="W450" i="25"/>
  <c r="W100" i="25"/>
  <c r="W188" i="25"/>
  <c r="W119" i="25"/>
  <c r="W105" i="25"/>
  <c r="W359" i="25"/>
  <c r="W452" i="25"/>
  <c r="W356" i="25"/>
  <c r="W208" i="25"/>
  <c r="W182" i="25"/>
  <c r="W39" i="25"/>
  <c r="W151" i="25"/>
  <c r="W37" i="25"/>
  <c r="W238" i="25"/>
  <c r="W355" i="25"/>
  <c r="W420" i="25"/>
  <c r="W471" i="25"/>
  <c r="W466" i="25"/>
  <c r="W369" i="25"/>
  <c r="W24" i="25"/>
  <c r="W417" i="25"/>
  <c r="W14" i="25"/>
  <c r="W166" i="25"/>
  <c r="G38" i="19"/>
  <c r="G35" i="19"/>
  <c r="W183" i="25"/>
  <c r="W163" i="25"/>
  <c r="W264" i="25"/>
  <c r="W111" i="25"/>
  <c r="W21" i="25"/>
  <c r="W368" i="25"/>
  <c r="W161" i="25"/>
  <c r="W112" i="25"/>
  <c r="W342" i="25"/>
  <c r="W196" i="25"/>
  <c r="W85" i="25"/>
  <c r="W329" i="25"/>
  <c r="W204" i="25"/>
  <c r="W194" i="25"/>
  <c r="W410" i="25"/>
  <c r="W117" i="25"/>
  <c r="W5" i="25"/>
  <c r="W101" i="25"/>
  <c r="W419" i="25"/>
  <c r="W187" i="25"/>
  <c r="W374" i="25"/>
  <c r="W398" i="25"/>
  <c r="W225" i="25"/>
  <c r="W68" i="25"/>
  <c r="W377" i="25"/>
  <c r="W477" i="25"/>
  <c r="W252" i="25"/>
  <c r="W170" i="25"/>
  <c r="W49" i="25"/>
  <c r="W275" i="25"/>
  <c r="W236" i="25"/>
  <c r="W203" i="25"/>
  <c r="W192" i="25"/>
  <c r="W431" i="25"/>
  <c r="W174" i="25"/>
  <c r="W462" i="25"/>
  <c r="W199" i="25"/>
  <c r="W201" i="25"/>
  <c r="W82" i="25"/>
  <c r="W487" i="25"/>
  <c r="W38" i="25"/>
  <c r="W394" i="25"/>
  <c r="W438" i="25"/>
  <c r="W46" i="25"/>
  <c r="W481" i="25"/>
  <c r="W486" i="25"/>
  <c r="W427" i="25"/>
  <c r="W322" i="25"/>
  <c r="W41" i="25"/>
  <c r="W146" i="25"/>
  <c r="W303" i="25"/>
  <c r="W88" i="25"/>
  <c r="W59" i="25"/>
  <c r="W7" i="25"/>
  <c r="W118" i="25"/>
  <c r="W36" i="25"/>
  <c r="W65" i="25"/>
  <c r="W385" i="25"/>
  <c r="W258" i="25"/>
  <c r="W483" i="25"/>
  <c r="W390" i="25"/>
  <c r="W78" i="25"/>
  <c r="W124" i="25"/>
  <c r="W335" i="25"/>
  <c r="W167" i="25"/>
  <c r="W11" i="25"/>
  <c r="W56" i="25"/>
  <c r="W435" i="25"/>
  <c r="W133" i="25"/>
  <c r="W421" i="25"/>
  <c r="W27" i="25"/>
  <c r="W399" i="25"/>
  <c r="W442" i="25"/>
  <c r="W221" i="25"/>
  <c r="W436" i="25"/>
  <c r="W318" i="25"/>
  <c r="W327" i="25"/>
  <c r="W52" i="25"/>
  <c r="W28" i="25"/>
  <c r="W43" i="25"/>
  <c r="W384" i="25"/>
  <c r="W479" i="25"/>
  <c r="W328" i="25"/>
  <c r="W255" i="25"/>
  <c r="W171" i="25"/>
  <c r="W474" i="25"/>
  <c r="W378" i="25"/>
  <c r="W140" i="25"/>
  <c r="W319" i="25"/>
  <c r="W55" i="25"/>
  <c r="W217" i="25"/>
  <c r="W131" i="25"/>
  <c r="W281" i="25"/>
  <c r="W408" i="25"/>
  <c r="W455" i="25"/>
  <c r="W267" i="25"/>
  <c r="W172" i="25"/>
  <c r="W193" i="25"/>
  <c r="W371" i="25"/>
  <c r="W407" i="25"/>
  <c r="W121" i="25"/>
  <c r="W154" i="25"/>
  <c r="W270" i="25"/>
  <c r="W240" i="25"/>
  <c r="W242" i="25"/>
  <c r="W395" i="25"/>
  <c r="W250" i="25"/>
  <c r="W18" i="25"/>
  <c r="W67" i="25"/>
  <c r="W249" i="25"/>
  <c r="W214" i="25"/>
  <c r="W379" i="25"/>
  <c r="W360" i="25"/>
  <c r="W251" i="25"/>
  <c r="W222" i="25"/>
  <c r="W241" i="25"/>
  <c r="W61" i="25"/>
  <c r="W380" i="25"/>
  <c r="W458" i="25"/>
  <c r="W338" i="25"/>
  <c r="W320" i="25"/>
  <c r="W122" i="25"/>
  <c r="W95" i="25"/>
  <c r="W113" i="25"/>
  <c r="W437" i="25"/>
  <c r="W185" i="25"/>
  <c r="W283" i="25"/>
  <c r="W341" i="25"/>
  <c r="W415" i="25"/>
  <c r="W207" i="25"/>
  <c r="W40" i="25"/>
  <c r="W472" i="25"/>
  <c r="W403" i="25"/>
  <c r="W247" i="25"/>
  <c r="W180" i="25"/>
  <c r="W351" i="25"/>
  <c r="W12" i="25"/>
  <c r="W227" i="25"/>
  <c r="W22" i="25"/>
  <c r="W224" i="25"/>
  <c r="W198" i="25"/>
  <c r="W430" i="25"/>
  <c r="W478" i="25"/>
  <c r="W93" i="25"/>
  <c r="W321" i="25"/>
  <c r="W263" i="25"/>
  <c r="W336" i="25"/>
  <c r="W80" i="25"/>
  <c r="W274" i="25"/>
  <c r="W261" i="25"/>
  <c r="W138" i="25"/>
  <c r="W136" i="25"/>
  <c r="W406" i="25"/>
  <c r="W349" i="25"/>
  <c r="W382" i="25"/>
  <c r="W444" i="25"/>
  <c r="W383" i="25"/>
  <c r="W134" i="25"/>
  <c r="W178" i="25"/>
  <c r="W323" i="25"/>
  <c r="W64" i="25"/>
  <c r="W162" i="25"/>
  <c r="W426" i="25"/>
  <c r="W475" i="25"/>
  <c r="W130" i="25"/>
  <c r="W175" i="25"/>
  <c r="W168" i="25"/>
  <c r="W428" i="25"/>
  <c r="W15" i="25"/>
  <c r="H23" i="25" l="1"/>
  <c r="H265" i="19" s="1"/>
  <c r="V23" i="25"/>
  <c r="W418" i="25" l="1"/>
  <c r="W309" i="25"/>
  <c r="W344" i="25"/>
  <c r="W66" i="25"/>
  <c r="W254" i="25"/>
  <c r="W386" i="25"/>
  <c r="W202" i="25"/>
  <c r="W132" i="25"/>
  <c r="W35" i="25"/>
  <c r="W205" i="25"/>
  <c r="W123" i="25"/>
  <c r="W220" i="25"/>
  <c r="W354" i="25"/>
  <c r="W235" i="25"/>
  <c r="W290" i="25"/>
  <c r="W90" i="25"/>
  <c r="W135" i="25"/>
  <c r="W128" i="25"/>
  <c r="W422" i="25"/>
  <c r="W434" i="25"/>
  <c r="W294" i="25"/>
  <c r="W347" i="25"/>
  <c r="W23" i="25"/>
  <c r="W302" i="25"/>
  <c r="W195" i="25"/>
  <c r="W266" i="25"/>
  <c r="W26" i="25"/>
  <c r="W476" i="25"/>
  <c r="W156" i="25"/>
  <c r="W292" i="25"/>
  <c r="W244" i="25"/>
  <c r="W259" i="25"/>
  <c r="W231" i="25"/>
  <c r="W79" i="25"/>
  <c r="W376" i="25"/>
  <c r="W296" i="25"/>
  <c r="W115" i="25"/>
  <c r="W102" i="25"/>
  <c r="W211" i="25"/>
  <c r="W443" i="25"/>
  <c r="W447" i="25"/>
  <c r="W108" i="25"/>
  <c r="W216" i="25"/>
  <c r="W282" i="25"/>
  <c r="W409" i="25"/>
  <c r="W299" i="25"/>
  <c r="W226" i="25"/>
  <c r="W457" i="25"/>
  <c r="W469" i="25"/>
  <c r="W120" i="25"/>
  <c r="W381" i="25"/>
  <c r="W139" i="25"/>
  <c r="W97" i="25"/>
  <c r="W405" i="25"/>
  <c r="W29" i="25"/>
  <c r="W367" i="25"/>
  <c r="W160" i="25"/>
  <c r="W414" i="25"/>
  <c r="W358" i="25"/>
  <c r="W473" i="25"/>
  <c r="W304" i="25"/>
  <c r="W362" i="25"/>
  <c r="W326" i="25"/>
  <c r="W316" i="25"/>
  <c r="W454" i="25"/>
  <c r="W86" i="25"/>
  <c r="W465" i="25"/>
  <c r="W69" i="25"/>
  <c r="W332" i="25"/>
  <c r="W142" i="25"/>
  <c r="W350" i="25"/>
  <c r="W94" i="25"/>
  <c r="W262" i="25"/>
  <c r="W74" i="25"/>
  <c r="W145" i="25"/>
  <c r="W425" i="25"/>
  <c r="W285" i="25"/>
  <c r="W397" i="25"/>
  <c r="W32" i="25"/>
  <c r="W60" i="25"/>
  <c r="W391" i="25"/>
  <c r="W248" i="25"/>
  <c r="W268" i="25"/>
  <c r="I23" i="25" l="1"/>
  <c r="I265" i="19" s="1"/>
  <c r="J23" i="25" l="1"/>
  <c r="J265" i="19" s="1"/>
  <c r="K23" i="25" l="1"/>
  <c r="K265" i="19" s="1"/>
  <c r="L23" i="25" l="1"/>
  <c r="L265" i="19" s="1"/>
  <c r="M23" i="25" l="1"/>
  <c r="N265" i="19" s="1"/>
  <c r="K331" i="25" l="1"/>
  <c r="K11" i="7" s="1"/>
  <c r="J331" i="25"/>
  <c r="J11" i="7" s="1"/>
  <c r="I331" i="25"/>
  <c r="I11" i="7" s="1"/>
  <c r="M331" i="25"/>
  <c r="N11" i="7" s="1"/>
  <c r="H331" i="25"/>
  <c r="H11" i="7" s="1"/>
  <c r="L331" i="25"/>
  <c r="L11" i="7" s="1"/>
  <c r="G331" i="25"/>
  <c r="G11" i="7" s="1"/>
  <c r="B331" i="25"/>
  <c r="A11" i="7" s="1"/>
  <c r="B6" i="7" s="1"/>
  <c r="C12" i="5" s="1"/>
  <c r="T331" i="25"/>
</calcChain>
</file>

<file path=xl/sharedStrings.xml><?xml version="1.0" encoding="utf-8"?>
<sst xmlns="http://schemas.openxmlformats.org/spreadsheetml/2006/main" count="22499" uniqueCount="2067">
  <si>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</si>
  <si>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</si>
  <si>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</si>
  <si>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</si>
  <si>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</si>
  <si>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</si>
  <si>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</si>
  <si>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</si>
  <si>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</si>
  <si>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</si>
  <si>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</si>
  <si>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</si>
  <si>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</si>
  <si>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</si>
  <si>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</si>
  <si>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</si>
  <si>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</si>
  <si>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</si>
  <si>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</si>
  <si>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</si>
  <si>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</si>
  <si>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</si>
  <si>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</si>
  <si>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</si>
  <si>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</si>
  <si>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</si>
  <si>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</si>
  <si>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</si>
  <si>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</si>
  <si>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</si>
  <si>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</si>
  <si>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</si>
  <si>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</si>
  <si>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</si>
  <si>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</si>
  <si>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</si>
  <si>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</si>
  <si>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</si>
  <si>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</si>
  <si>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</si>
  <si>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</si>
  <si>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</si>
  <si>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</si>
  <si>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</si>
  <si>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</si>
  <si>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</si>
  <si>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</si>
  <si>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</si>
  <si>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</si>
  <si>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</si>
  <si>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</si>
  <si>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</si>
  <si>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</si>
  <si>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</si>
  <si>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</si>
  <si>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</si>
  <si>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</si>
  <si>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</si>
  <si>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</si>
  <si>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</si>
  <si>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</si>
  <si>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</si>
  <si>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</si>
  <si>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</si>
  <si>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</si>
  <si>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</si>
  <si>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</si>
  <si>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</si>
  <si>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</si>
  <si>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</si>
  <si>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</si>
  <si>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</si>
  <si>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</si>
  <si>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</si>
  <si>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</si>
  <si>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</si>
  <si>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</si>
  <si>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</si>
  <si>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</si>
  <si>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</si>
  <si>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</si>
  <si>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</si>
  <si>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</si>
  <si>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</si>
  <si>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</si>
  <si>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</si>
  <si>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</si>
  <si>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</si>
  <si>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</si>
  <si>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</si>
  <si>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</si>
  <si>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</si>
  <si>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</si>
  <si>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</si>
  <si>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</si>
  <si>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</si>
  <si>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</si>
  <si>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</si>
  <si>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</si>
  <si>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</si>
  <si>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</si>
  <si>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</si>
  <si>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</si>
  <si>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</si>
  <si>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</si>
  <si>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</si>
  <si>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</si>
  <si>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</si>
  <si>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</si>
  <si>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</si>
  <si>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</si>
  <si>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</si>
  <si>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</si>
  <si>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</si>
  <si>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</si>
  <si>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</si>
  <si>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</si>
  <si>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</si>
  <si>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</si>
  <si>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</si>
  <si>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</si>
  <si>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</si>
  <si>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</si>
  <si>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</si>
  <si>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</si>
  <si>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</si>
  <si>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</si>
  <si>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</si>
  <si>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</si>
  <si>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</si>
  <si>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</si>
  <si>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</si>
  <si>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</si>
  <si>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</si>
  <si>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</si>
  <si>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</si>
  <si>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</si>
  <si>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</si>
  <si>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</si>
  <si>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</si>
  <si>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</si>
  <si>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</si>
  <si>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</si>
  <si>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</si>
  <si>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</si>
  <si>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</si>
  <si>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</si>
  <si>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</si>
  <si>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</si>
  <si>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</si>
  <si>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</si>
  <si>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</si>
  <si>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</si>
  <si>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</si>
  <si>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</si>
  <si>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</si>
  <si>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</si>
  <si>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</si>
  <si>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</si>
  <si>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</si>
  <si>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</si>
  <si>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</si>
  <si>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</si>
  <si>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</si>
  <si>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</si>
  <si>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</si>
  <si>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</si>
  <si>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</si>
  <si>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</si>
  <si>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</si>
  <si>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</si>
  <si>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</si>
  <si>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</si>
  <si>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</si>
  <si>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</si>
  <si>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</si>
  <si>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</si>
  <si>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</si>
  <si>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</si>
  <si>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</si>
  <si>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</si>
  <si>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</si>
  <si>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</si>
  <si>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</si>
  <si>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</si>
  <si>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</si>
  <si>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</si>
  <si>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</si>
  <si>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</si>
  <si>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</si>
  <si>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</si>
  <si>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</si>
  <si>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</si>
  <si>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</si>
  <si>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</si>
  <si>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</si>
  <si>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</si>
  <si>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</si>
  <si>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</si>
  <si>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</si>
  <si>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</si>
  <si>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</si>
  <si>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</si>
  <si>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</si>
  <si>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</si>
  <si>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</si>
  <si>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</si>
  <si>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</si>
  <si>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</si>
  <si>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</si>
  <si>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</si>
  <si>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</si>
  <si>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</si>
  <si>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</si>
  <si>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</si>
  <si>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</si>
  <si>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</si>
  <si>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</si>
  <si>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</si>
  <si>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</si>
  <si>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</si>
  <si>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</si>
  <si>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</si>
  <si>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</si>
  <si>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</si>
  <si>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</si>
  <si>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</si>
  <si>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</si>
  <si>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</si>
  <si>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</si>
  <si>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</si>
  <si>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</si>
  <si>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</si>
  <si>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</si>
  <si>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</si>
  <si>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</si>
  <si>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</si>
  <si>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</si>
  <si>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</si>
  <si>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</si>
  <si>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</si>
  <si>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</si>
  <si>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</si>
  <si>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</si>
  <si>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</si>
  <si>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</si>
  <si>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</si>
  <si>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</si>
  <si>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</si>
  <si>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</si>
  <si>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</si>
  <si>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</si>
  <si>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</si>
  <si>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</si>
  <si>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</si>
  <si>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</si>
  <si>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</si>
  <si>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</si>
  <si>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</si>
  <si>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</si>
  <si>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</si>
  <si>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</si>
  <si>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</si>
  <si>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</si>
  <si>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</si>
  <si>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</si>
  <si>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</si>
  <si>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</si>
  <si>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</si>
  <si>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</si>
  <si>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</si>
  <si>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</si>
  <si>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</si>
  <si>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</si>
  <si>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</si>
  <si>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</si>
  <si>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</si>
  <si>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</si>
  <si>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</si>
  <si>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</si>
  <si>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</si>
  <si>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</si>
  <si>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</si>
  <si>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</si>
  <si>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</si>
  <si>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</si>
  <si>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</si>
  <si>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</si>
  <si>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</si>
  <si>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</si>
  <si>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</si>
  <si>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</si>
  <si>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</si>
  <si>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</si>
  <si>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</si>
  <si>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</si>
  <si>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</si>
  <si>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</si>
  <si>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</si>
  <si>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</si>
  <si>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</si>
  <si>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</si>
  <si>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</si>
  <si>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</si>
  <si>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</si>
  <si>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</si>
  <si>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</si>
  <si>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</si>
  <si>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</si>
  <si>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</si>
  <si>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</si>
  <si>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</si>
  <si>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</si>
  <si>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</si>
  <si>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</si>
  <si>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</si>
  <si>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</si>
  <si>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</si>
  <si>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</si>
  <si>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</si>
  <si>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</si>
  <si>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</si>
  <si>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</si>
  <si>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</si>
  <si>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</si>
  <si>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</si>
  <si>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</si>
  <si>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</si>
  <si>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</si>
  <si>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</si>
  <si>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</si>
  <si>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</si>
  <si>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</si>
  <si>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</si>
  <si>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</si>
  <si>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</si>
  <si>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</si>
  <si>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</si>
  <si>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</si>
  <si>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</si>
  <si>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</si>
  <si>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</si>
  <si>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</si>
  <si>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</si>
  <si>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</si>
  <si>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</si>
  <si>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</si>
  <si>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</si>
  <si>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</si>
  <si>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</si>
  <si>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</si>
  <si>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</si>
  <si>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</si>
  <si>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</si>
  <si>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</si>
  <si>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</si>
  <si>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</si>
  <si>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</si>
  <si>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</si>
  <si>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</si>
  <si>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</si>
  <si>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</si>
  <si>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</si>
  <si>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</si>
  <si>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</si>
  <si>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</si>
  <si>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</si>
  <si>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</si>
  <si>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</si>
  <si>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</si>
  <si>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</si>
  <si>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</si>
  <si>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</si>
  <si>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</si>
  <si>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</si>
  <si>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</si>
  <si>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</si>
  <si>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</si>
  <si>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</si>
  <si>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</si>
  <si>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</si>
  <si>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</si>
  <si>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</si>
  <si>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</si>
  <si>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</si>
  <si>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</si>
  <si>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</si>
  <si>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</si>
  <si>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</si>
  <si>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</si>
  <si>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</si>
  <si>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</si>
  <si>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</si>
  <si>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</si>
  <si>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</si>
  <si>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</si>
  <si>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</si>
  <si>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</si>
  <si>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</si>
  <si>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</si>
  <si>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</si>
  <si>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</si>
  <si>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</si>
  <si>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</si>
  <si>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</si>
  <si>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</si>
  <si>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</si>
  <si>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</si>
  <si>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</si>
  <si>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</si>
  <si>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</si>
  <si>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</si>
  <si>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</si>
  <si>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</si>
  <si>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</si>
  <si>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</si>
  <si>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</si>
  <si>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</si>
  <si>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</si>
  <si>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</si>
  <si>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</si>
  <si>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</si>
  <si>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</si>
  <si>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</si>
  <si>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</si>
  <si>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</si>
  <si>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</si>
  <si>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</si>
  <si>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</si>
  <si>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</si>
  <si>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</si>
  <si>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</si>
  <si>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</si>
  <si>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</si>
  <si>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</si>
  <si>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</si>
  <si>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</si>
  <si>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</si>
  <si>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</si>
  <si>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</si>
  <si>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</si>
  <si>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</si>
  <si>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</si>
  <si>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</si>
  <si>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</si>
  <si>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</si>
  <si>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</si>
  <si>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</si>
  <si>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</si>
  <si>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</si>
  <si>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</si>
  <si>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</si>
  <si>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</si>
  <si>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</si>
  <si>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</si>
  <si>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</si>
  <si>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</si>
  <si>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</si>
  <si>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</si>
  <si>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</si>
  <si>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</si>
  <si>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</si>
  <si>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</si>
  <si>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</si>
  <si>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</si>
  <si>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</si>
  <si>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</si>
  <si>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</si>
  <si>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</si>
  <si>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</si>
  <si>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</si>
  <si>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</si>
  <si>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</si>
  <si>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</si>
  <si>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</si>
  <si>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</si>
  <si>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</si>
  <si>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</si>
  <si>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</si>
  <si>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</si>
  <si>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</si>
  <si>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</si>
  <si>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</si>
  <si>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</si>
  <si>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</si>
  <si>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</si>
  <si>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</si>
  <si>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</si>
  <si>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</si>
  <si>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</si>
  <si>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</si>
  <si>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</si>
  <si>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</si>
  <si>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</si>
  <si>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</si>
  <si>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</si>
  <si>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</si>
  <si>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</si>
  <si>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</si>
  <si>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</si>
  <si>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</si>
  <si>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</si>
  <si>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</si>
  <si>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</si>
  <si>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</si>
  <si>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</si>
  <si>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</si>
  <si>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</si>
  <si>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</si>
  <si>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</si>
  <si>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</si>
  <si>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</si>
  <si>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</si>
  <si>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</si>
  <si>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</si>
  <si>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</si>
  <si>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</si>
  <si>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</si>
  <si>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</si>
  <si>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</si>
  <si>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</si>
  <si>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</si>
  <si>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</si>
  <si>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</si>
  <si>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</si>
  <si>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</si>
  <si>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</si>
  <si>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</si>
  <si>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</si>
  <si>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</si>
  <si>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</si>
  <si>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</si>
  <si>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</si>
  <si>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</si>
  <si>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</si>
  <si>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</si>
  <si>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</si>
  <si>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</si>
  <si>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</si>
  <si>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</si>
  <si>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</si>
  <si>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</si>
  <si>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</si>
  <si>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</si>
  <si>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</si>
  <si>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</si>
  <si>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</si>
  <si>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</si>
  <si>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</si>
  <si>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</si>
  <si>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</si>
  <si>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</si>
  <si>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</si>
  <si>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</si>
  <si>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</si>
  <si>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</si>
  <si>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</si>
  <si>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</si>
  <si>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</si>
  <si>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</si>
  <si>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</si>
  <si>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</si>
  <si>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</si>
  <si>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</si>
  <si>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</si>
  <si>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</si>
  <si>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</si>
  <si>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</si>
  <si>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</si>
  <si>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</si>
  <si>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</si>
  <si>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</si>
  <si>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</si>
  <si>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</si>
  <si>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</si>
  <si>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</si>
  <si>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</si>
  <si>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</si>
  <si>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</si>
  <si>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</si>
  <si>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</si>
  <si>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</si>
  <si>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</si>
  <si>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</si>
  <si>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</si>
  <si>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</si>
  <si>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</si>
  <si>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</si>
  <si>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</si>
  <si>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</si>
  <si>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</si>
  <si>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</si>
  <si>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</si>
  <si>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</si>
  <si>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</si>
  <si>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</si>
  <si>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</si>
  <si>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</si>
  <si>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</si>
  <si>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</si>
  <si>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</si>
  <si>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</si>
  <si>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</si>
  <si>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</si>
  <si>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</si>
  <si>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</si>
  <si>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</si>
  <si>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</si>
  <si>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</si>
  <si>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</si>
  <si>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</si>
  <si>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</si>
  <si>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</si>
  <si>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</si>
  <si>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</si>
  <si>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</si>
  <si>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</si>
  <si>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</si>
  <si>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</si>
  <si>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</si>
  <si>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</si>
  <si>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</si>
  <si>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</si>
  <si>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</si>
  <si>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</si>
  <si>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</si>
  <si>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</si>
  <si>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</si>
  <si>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</si>
  <si>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</si>
  <si>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</si>
  <si>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</si>
  <si>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</si>
  <si>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</si>
  <si>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</si>
  <si>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</si>
  <si>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</si>
  <si>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</si>
  <si>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</si>
  <si>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</si>
  <si>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</si>
  <si>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</si>
  <si>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</si>
  <si>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</si>
  <si>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</si>
  <si>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</si>
  <si>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</si>
  <si>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</si>
  <si>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</si>
  <si>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</si>
  <si>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</si>
  <si>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</si>
  <si>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</si>
  <si>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</si>
  <si>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</si>
  <si>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</si>
  <si>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</si>
  <si>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</si>
  <si>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</si>
  <si>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</si>
  <si>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</si>
  <si>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</si>
  <si>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 de actuaciones oficiosas realizadas / 80 actuaciones oficiosas a realizar</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</si>
  <si>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</si>
  <si>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</si>
  <si>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</si>
  <si>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</si>
  <si>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</si>
  <si>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</si>
  <si>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</si>
  <si>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</si>
  <si>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</si>
  <si>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</si>
  <si>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</si>
  <si>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</si>
  <si>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</si>
  <si>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</si>
  <si>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</si>
  <si>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</si>
  <si>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</si>
  <si>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</si>
  <si>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</si>
  <si>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</si>
  <si>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</si>
  <si>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</si>
  <si>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</si>
  <si>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</si>
  <si>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</si>
  <si>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</si>
  <si>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</si>
  <si>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</si>
  <si>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</si>
  <si>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</si>
  <si>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</si>
  <si>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</si>
  <si>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</si>
  <si>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</si>
  <si>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</si>
  <si>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</si>
  <si>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</si>
  <si>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</si>
  <si>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</si>
  <si>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</si>
  <si>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</si>
  <si>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</si>
  <si>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</si>
  <si>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</si>
  <si>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</si>
  <si>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</si>
  <si>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</si>
  <si>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</si>
  <si>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</si>
  <si>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</si>
  <si>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</si>
  <si>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</si>
  <si>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</si>
  <si>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</si>
  <si>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</si>
  <si>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</si>
  <si>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</si>
  <si>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</si>
  <si>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</si>
  <si>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</si>
  <si>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</si>
  <si>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</si>
  <si>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</si>
  <si>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</si>
  <si>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</si>
  <si>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</si>
  <si>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</si>
  <si>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</si>
  <si>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</si>
  <si>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</si>
  <si>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</si>
  <si>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</si>
  <si>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</si>
  <si>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</si>
  <si>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</si>
  <si>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</si>
  <si>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</si>
  <si>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</si>
  <si>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</si>
  <si>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</si>
  <si>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</si>
  <si>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</si>
  <si>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</si>
  <si>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</si>
  <si>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</si>
  <si>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</si>
  <si>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</si>
  <si>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</si>
  <si>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</si>
  <si>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</si>
  <si>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</si>
  <si>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</si>
  <si>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</si>
  <si>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</si>
  <si>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</si>
  <si>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</si>
  <si>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</si>
  <si>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</si>
  <si>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</si>
  <si>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</si>
  <si>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</si>
  <si>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</si>
  <si>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</si>
  <si>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</si>
  <si>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</si>
  <si>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</si>
  <si>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</si>
  <si>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</si>
  <si>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</si>
  <si>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</si>
  <si>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</si>
  <si>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</si>
  <si>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</si>
  <si>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</si>
  <si>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</si>
  <si>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</si>
  <si>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</si>
  <si>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</si>
  <si>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</si>
  <si>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</si>
  <si>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</si>
  <si>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</si>
  <si>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</si>
  <si>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</si>
  <si>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</si>
  <si>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</si>
  <si>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</si>
  <si>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</si>
  <si>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</si>
  <si>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</si>
  <si>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</si>
  <si>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</si>
  <si>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</si>
  <si>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</si>
  <si>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</si>
  <si>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</si>
  <si>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</si>
  <si>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</si>
  <si>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</si>
  <si>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</si>
  <si>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</si>
  <si>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</si>
  <si>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</si>
  <si>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</si>
  <si>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</si>
  <si>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</si>
  <si>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</si>
  <si>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</si>
  <si>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</si>
  <si>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</si>
  <si>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</si>
  <si>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</si>
  <si>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</si>
  <si>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</si>
  <si>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</si>
  <si>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</si>
  <si>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</si>
  <si>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</si>
  <si>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</si>
  <si>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</si>
  <si>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</si>
  <si>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</si>
  <si>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</si>
  <si>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</si>
  <si>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</si>
  <si>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</si>
  <si>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</si>
  <si>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</si>
  <si>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</si>
  <si>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</si>
  <si>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</si>
  <si>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</si>
  <si>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</si>
  <si>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</si>
  <si>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</si>
  <si>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</si>
  <si>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</si>
  <si>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</si>
  <si>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</si>
  <si>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</si>
  <si>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</si>
  <si>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</si>
  <si>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</si>
  <si>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</si>
  <si>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</si>
  <si>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</si>
  <si>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</si>
  <si>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</si>
  <si>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</si>
  <si>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</si>
  <si>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</si>
  <si>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</si>
  <si>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</si>
  <si>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</si>
  <si>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</si>
  <si>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</si>
  <si>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</si>
  <si>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</si>
  <si>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</si>
  <si>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</si>
  <si>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</si>
  <si>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</si>
  <si>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</si>
  <si>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</si>
  <si>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</si>
  <si>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</si>
  <si>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</si>
  <si>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</si>
  <si>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</si>
  <si>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</si>
  <si>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</si>
  <si>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</si>
  <si>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</si>
  <si>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</si>
  <si>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</si>
  <si>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</si>
  <si>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</si>
  <si>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</si>
  <si>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</si>
  <si>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</si>
  <si>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</si>
  <si>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</si>
  <si>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</si>
  <si>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</si>
  <si>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</si>
  <si>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</si>
  <si>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</si>
  <si>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</si>
  <si>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</si>
  <si>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</si>
  <si>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</si>
  <si>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</si>
  <si>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</si>
  <si>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</si>
  <si>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</si>
  <si>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</si>
  <si>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</si>
  <si>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</si>
  <si>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</si>
  <si>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</si>
  <si>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</si>
  <si>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</si>
  <si>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</si>
  <si>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</si>
  <si>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</si>
  <si>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</si>
  <si>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</si>
  <si>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</si>
  <si>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</si>
  <si>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</si>
  <si>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</si>
  <si>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</si>
  <si>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</si>
  <si>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</si>
  <si>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</si>
  <si>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</si>
  <si>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</si>
  <si>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</si>
  <si>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</si>
  <si>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</si>
  <si>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</si>
  <si>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</si>
  <si>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</si>
  <si>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</si>
  <si>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</si>
  <si>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</si>
  <si>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</si>
  <si>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</si>
  <si>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</si>
  <si>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</si>
  <si>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</si>
  <si>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</si>
  <si>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</si>
  <si>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</si>
  <si>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</si>
  <si>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</si>
  <si>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</si>
  <si>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</si>
  <si>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</si>
  <si>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</si>
  <si>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</si>
  <si>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</si>
  <si>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</si>
  <si>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</si>
  <si>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</si>
  <si>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</si>
  <si>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</si>
  <si>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</si>
  <si>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</si>
  <si>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</si>
  <si>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</si>
  <si>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</si>
  <si>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</si>
  <si>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</si>
  <si>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</si>
  <si>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</si>
  <si>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</si>
  <si>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</si>
  <si>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</si>
  <si>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</si>
  <si>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</si>
  <si>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</si>
  <si>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</si>
  <si>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</si>
  <si>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</si>
  <si>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</si>
  <si>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</si>
  <si>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</si>
  <si>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</si>
  <si>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</si>
  <si>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</si>
  <si>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</si>
  <si>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</si>
  <si>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</si>
  <si>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</si>
  <si>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</si>
  <si>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</si>
  <si>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</si>
  <si>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</si>
  <si>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</si>
  <si>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</si>
  <si>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</si>
  <si>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</si>
  <si>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</si>
  <si>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</si>
  <si>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</si>
  <si>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</si>
  <si>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</si>
  <si>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</si>
  <si>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</si>
  <si>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</si>
  <si>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</si>
  <si>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</si>
  <si>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</si>
  <si>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</si>
  <si>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</si>
  <si>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</si>
  <si>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</si>
  <si>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</si>
  <si>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</si>
  <si>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</si>
  <si>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</si>
  <si>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</si>
  <si>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</si>
  <si>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</si>
  <si>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</si>
  <si>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</si>
  <si>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</si>
  <si>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</si>
  <si>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</si>
  <si>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</si>
  <si>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</si>
  <si>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</si>
  <si>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</si>
  <si>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</si>
  <si>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</si>
  <si>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</si>
  <si>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</si>
  <si>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</si>
  <si>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</si>
  <si>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</si>
  <si>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</si>
  <si>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</si>
  <si>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</si>
  <si>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</si>
  <si>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</si>
  <si>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</si>
  <si>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</si>
  <si>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</si>
  <si>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</si>
  <si>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</si>
  <si>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</si>
  <si>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</si>
  <si>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</si>
  <si>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</si>
  <si>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</si>
  <si>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</si>
  <si>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</si>
  <si>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</si>
  <si>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</si>
  <si>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</si>
  <si>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</si>
  <si>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</si>
  <si>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</si>
  <si>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</si>
  <si>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</si>
  <si>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</si>
  <si>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</si>
  <si>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</si>
  <si>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</si>
  <si>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</si>
  <si>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</si>
  <si>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</si>
  <si>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</si>
  <si>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</si>
  <si>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</si>
  <si>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</si>
  <si>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</si>
  <si>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</si>
  <si>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</si>
  <si>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</si>
  <si>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</si>
  <si>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</si>
  <si>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</si>
  <si>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</si>
  <si>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</si>
  <si>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</si>
  <si>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</si>
  <si>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</si>
  <si>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</si>
  <si>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</si>
  <si>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</si>
  <si>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</si>
  <si>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</si>
  <si>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</si>
  <si>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</si>
  <si>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</si>
  <si>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</si>
  <si>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</si>
  <si>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</si>
  <si>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</si>
  <si>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</si>
  <si>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</si>
  <si>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</si>
  <si>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</si>
  <si>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</si>
  <si>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</si>
  <si>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</si>
  <si>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</si>
  <si>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</si>
  <si>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</si>
  <si>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</si>
  <si>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</si>
  <si>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</si>
  <si>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</si>
  <si>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</si>
  <si>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</si>
  <si>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</si>
  <si>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</si>
  <si>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</si>
  <si>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</si>
  <si>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</si>
  <si>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</si>
  <si>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</si>
  <si>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</si>
  <si>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</si>
  <si>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</si>
  <si>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</si>
  <si>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</si>
  <si>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</si>
  <si>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</si>
  <si>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</si>
  <si>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</si>
  <si>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</si>
  <si>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</si>
  <si>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</si>
  <si>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</si>
  <si>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</si>
  <si>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</si>
  <si>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</si>
  <si>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</si>
  <si>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</si>
  <si>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</si>
  <si>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</si>
  <si>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</si>
  <si>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</si>
  <si>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</si>
  <si>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</si>
  <si>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</si>
  <si>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</si>
  <si>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</si>
  <si>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</si>
  <si>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</si>
  <si>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</si>
  <si>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</si>
  <si>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</si>
  <si>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</si>
  <si>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</si>
  <si>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</si>
  <si>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</si>
  <si>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</si>
  <si>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</si>
  <si>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</si>
  <si>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</si>
  <si>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</si>
  <si>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</si>
  <si>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</si>
  <si>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</si>
  <si>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</si>
  <si>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</si>
  <si>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</si>
  <si>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</si>
  <si>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</si>
  <si>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</si>
  <si>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</si>
  <si>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</si>
  <si>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</si>
  <si>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</si>
  <si>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</si>
  <si>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</si>
  <si>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</si>
  <si>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</si>
  <si>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</si>
  <si>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</si>
  <si>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</si>
  <si>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</si>
  <si>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</si>
  <si>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</si>
  <si>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</si>
  <si>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</si>
  <si>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</si>
  <si>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</si>
  <si>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</si>
  <si>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</si>
  <si>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</si>
  <si>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</si>
  <si>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</si>
  <si>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</si>
  <si>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</si>
  <si>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</si>
  <si>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</si>
  <si>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</si>
  <si>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</si>
  <si>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</si>
  <si>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</si>
  <si>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</si>
  <si>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</si>
  <si>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</si>
  <si>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</si>
  <si>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</si>
  <si>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</si>
  <si>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</si>
  <si>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</si>
  <si>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</si>
  <si>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</si>
  <si>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</si>
  <si>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</si>
  <si>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</si>
  <si>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</si>
  <si>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</si>
  <si>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</si>
  <si>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</si>
  <si>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</si>
  <si>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</si>
  <si>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</si>
  <si>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</si>
  <si>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</si>
  <si>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</si>
  <si>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</si>
  <si>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</si>
  <si>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</si>
  <si>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</si>
  <si>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</si>
  <si>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</si>
  <si>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</si>
  <si>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</si>
  <si>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</si>
  <si>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</si>
  <si>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</si>
  <si>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</si>
  <si>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</si>
  <si>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</si>
  <si>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</si>
  <si>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</si>
  <si>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</si>
  <si>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</si>
  <si>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</si>
  <si>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</si>
  <si>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</si>
  <si>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</si>
  <si>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</si>
  <si>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</si>
  <si>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</si>
  <si>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</si>
  <si>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</si>
  <si>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</si>
  <si>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</si>
  <si>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</si>
  <si>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</si>
  <si>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</si>
  <si>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</si>
  <si>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</si>
  <si>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</si>
  <si>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</si>
  <si>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</si>
  <si>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</si>
  <si>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</si>
  <si>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</si>
  <si>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</si>
  <si>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</si>
  <si>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</si>
  <si>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</si>
  <si>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</si>
  <si>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</si>
  <si>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</si>
  <si>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</si>
  <si>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</si>
  <si>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</si>
  <si>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</si>
  <si>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</si>
  <si>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</si>
  <si>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</si>
  <si>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</si>
  <si>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</si>
  <si>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</si>
  <si>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</si>
  <si>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</si>
  <si>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</si>
  <si>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</si>
  <si>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</si>
  <si>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</si>
  <si>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</si>
  <si>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</si>
  <si>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</si>
  <si>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</si>
  <si>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</si>
  <si>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</si>
  <si>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</si>
  <si>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</si>
  <si>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</si>
  <si>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</si>
  <si>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</si>
  <si>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</si>
  <si>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</si>
  <si>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</si>
  <si>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</si>
  <si>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</si>
  <si>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</si>
  <si>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</si>
  <si>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</si>
  <si>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</si>
  <si>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</si>
  <si>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</si>
  <si>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</si>
  <si>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</si>
  <si>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</si>
  <si>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</si>
  <si>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</si>
  <si>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</si>
  <si>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</si>
  <si>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</si>
  <si>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</si>
  <si>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</si>
  <si>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</si>
  <si>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</si>
  <si>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</si>
  <si>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</si>
  <si>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</si>
  <si>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</si>
  <si>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</si>
  <si>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</si>
  <si>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</si>
  <si>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</si>
  <si>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</si>
  <si>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</si>
  <si>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</si>
  <si>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</si>
  <si>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</si>
  <si>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</si>
  <si>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</si>
  <si>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</si>
  <si>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</si>
  <si>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</si>
  <si>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</si>
  <si>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</si>
  <si>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</si>
  <si>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</si>
  <si>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</si>
  <si>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</si>
  <si>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</si>
  <si>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</si>
  <si>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</si>
  <si>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</si>
  <si>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</si>
  <si>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</si>
  <si>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</si>
  <si>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</si>
  <si>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</si>
  <si>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</si>
  <si>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</si>
  <si>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</si>
  <si>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</si>
  <si>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</si>
  <si>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</si>
  <si>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</si>
  <si>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</si>
  <si>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</si>
  <si>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</si>
  <si>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</si>
  <si>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</si>
  <si>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</si>
  <si>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</si>
  <si>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</si>
  <si>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</si>
  <si>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</si>
  <si>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</si>
  <si>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</si>
  <si>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</si>
  <si>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</si>
  <si>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</si>
  <si>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</si>
  <si>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</si>
  <si>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</si>
  <si>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</si>
  <si>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</si>
  <si>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</si>
  <si>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</si>
  <si>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</si>
  <si>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</si>
  <si>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</si>
  <si>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</si>
  <si>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</si>
  <si>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</si>
  <si>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</si>
  <si>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</si>
  <si>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</si>
  <si>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</si>
  <si>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</si>
  <si>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</si>
  <si>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</si>
  <si>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</si>
  <si>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</si>
  <si>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</si>
  <si>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</si>
  <si>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</si>
  <si>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</si>
  <si>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</si>
  <si>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</si>
  <si>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</si>
  <si>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</si>
  <si>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</si>
  <si>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</si>
  <si>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</si>
  <si>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</si>
  <si>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</si>
  <si>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</si>
  <si>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</si>
  <si>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</si>
  <si>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</si>
  <si>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</si>
  <si>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</si>
  <si>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</si>
  <si>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</si>
  <si>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</si>
  <si>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</si>
  <si>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</si>
  <si>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</si>
  <si>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</si>
  <si>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</si>
  <si>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</si>
  <si>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</si>
  <si>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</si>
  <si>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</si>
  <si>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</si>
  <si>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</si>
  <si>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</si>
  <si>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</si>
  <si>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</si>
  <si>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</si>
  <si>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</si>
  <si>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</si>
  <si>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</si>
  <si>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</si>
  <si>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</si>
  <si>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</si>
  <si>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</si>
  <si>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</si>
  <si>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</si>
  <si>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</si>
  <si>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</si>
  <si>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</si>
  <si>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</si>
  <si>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</si>
  <si>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</si>
  <si>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</si>
  <si>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</si>
  <si>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</si>
  <si>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</si>
  <si>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</si>
  <si>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</si>
  <si>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</si>
  <si>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</si>
  <si>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</si>
  <si>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</si>
  <si>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</si>
  <si>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</si>
  <si>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</si>
  <si>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</si>
  <si>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</si>
  <si>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</si>
  <si>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</si>
  <si>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</si>
  <si>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</si>
  <si>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</si>
  <si>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</si>
  <si>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</si>
  <si>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</si>
  <si>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</si>
  <si>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</si>
  <si>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</si>
  <si>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</si>
  <si>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</si>
  <si>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</si>
  <si>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</si>
  <si>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</si>
  <si>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</si>
  <si>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</si>
  <si>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</si>
  <si>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</si>
  <si>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</si>
  <si>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</si>
  <si>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</si>
  <si>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</si>
  <si>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</si>
  <si>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</si>
  <si>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</si>
  <si>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</si>
  <si>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</si>
  <si>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</si>
  <si>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</si>
  <si>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</si>
  <si>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</si>
  <si>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</si>
  <si>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</si>
  <si>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</si>
  <si>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</si>
  <si>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</si>
  <si>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</si>
  <si>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</si>
  <si>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</si>
  <si>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</si>
  <si>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</si>
  <si>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</si>
  <si>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</si>
  <si>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</si>
  <si>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</si>
  <si>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</si>
  <si>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</si>
  <si>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</si>
  <si>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</si>
  <si>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</si>
  <si>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</si>
  <si>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</si>
  <si>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</si>
  <si>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</si>
  <si>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</si>
  <si>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</si>
  <si>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</si>
  <si>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</si>
  <si>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</si>
  <si>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</si>
  <si>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</si>
  <si>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</si>
  <si>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</si>
  <si>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</si>
  <si>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</si>
  <si>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</si>
  <si>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</si>
  <si>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</si>
  <si>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</si>
  <si>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</si>
  <si>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</si>
  <si>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</si>
  <si>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</si>
  <si>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</si>
  <si>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</si>
  <si>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</si>
  <si>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</si>
  <si>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</si>
  <si>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</si>
  <si>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</si>
  <si>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</si>
  <si>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</si>
  <si>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</si>
  <si>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</si>
  <si>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</si>
  <si>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</si>
  <si>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</si>
  <si>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</si>
  <si>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</si>
  <si>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</si>
  <si>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</si>
  <si>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</si>
  <si>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</si>
  <si>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</si>
  <si>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</si>
  <si>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</si>
  <si>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</si>
  <si>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</si>
  <si>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</si>
  <si>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</si>
  <si>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</si>
  <si>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</si>
  <si>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</si>
  <si>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</si>
  <si>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</si>
  <si>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</si>
  <si>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</si>
  <si>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</si>
  <si>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</si>
  <si>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</si>
  <si>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</si>
  <si>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</si>
  <si>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</si>
  <si>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</si>
  <si>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</si>
  <si>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</si>
  <si>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</si>
  <si>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</si>
  <si>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</si>
  <si>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</si>
  <si>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</si>
  <si>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</si>
  <si>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</si>
  <si>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</si>
  <si>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</si>
  <si>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</si>
  <si>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</si>
  <si>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</si>
  <si>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</si>
  <si>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</si>
  <si>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</si>
  <si>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</si>
  <si>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</si>
  <si>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</si>
  <si>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</si>
  <si>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</si>
  <si>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</si>
  <si>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</si>
  <si>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</si>
  <si>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</si>
  <si>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</si>
  <si>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</si>
  <si>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</si>
  <si>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</si>
  <si>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</si>
  <si>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</si>
  <si>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</si>
  <si>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</si>
  <si>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</si>
  <si>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</si>
  <si>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</si>
  <si>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</si>
  <si>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</si>
  <si>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</si>
  <si>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</si>
  <si>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</si>
  <si>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</si>
  <si>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</si>
  <si>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</si>
  <si>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</si>
  <si>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</si>
  <si>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</si>
  <si>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</si>
  <si>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</si>
  <si>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</si>
  <si>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</si>
  <si>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</si>
  <si>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</si>
  <si>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</si>
  <si>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</si>
  <si>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</si>
  <si>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</si>
  <si>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</si>
  <si>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</si>
  <si>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</si>
  <si>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</si>
  <si>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</si>
  <si>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</si>
  <si>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</si>
  <si>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</si>
  <si>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</si>
  <si>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</si>
  <si>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</si>
  <si>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</si>
  <si>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</si>
  <si>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</si>
  <si>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</si>
  <si>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</si>
  <si>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</si>
  <si>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</si>
  <si>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</si>
  <si>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</si>
  <si>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</si>
  <si>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</si>
  <si>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</si>
  <si>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</si>
  <si>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</si>
  <si>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</si>
  <si>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</si>
  <si>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</si>
  <si>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</si>
  <si>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</si>
  <si>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</si>
  <si>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</si>
  <si>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</si>
  <si>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</si>
  <si>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</si>
  <si>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</si>
  <si>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</si>
  <si>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</si>
  <si>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</si>
  <si>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</si>
  <si>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</si>
  <si>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</si>
  <si>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</si>
  <si>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</si>
  <si>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</si>
  <si>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</si>
  <si>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</si>
  <si>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</si>
  <si>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</si>
  <si>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</si>
  <si>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</si>
  <si>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</si>
  <si>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</si>
  <si>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</si>
  <si>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</si>
  <si>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</si>
  <si>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</si>
  <si>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</si>
  <si>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</si>
  <si>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</si>
  <si>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</si>
  <si>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</si>
  <si>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</si>
  <si>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</si>
  <si>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</si>
  <si>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</si>
  <si>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</si>
  <si>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</si>
  <si>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</si>
  <si>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</si>
  <si>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</si>
  <si>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</si>
  <si>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</si>
  <si>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</si>
  <si>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</si>
  <si>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</si>
  <si>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</si>
  <si>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</si>
  <si>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</si>
  <si>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</si>
  <si>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</si>
  <si>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</si>
  <si>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</si>
  <si>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</si>
  <si>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</si>
  <si>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</si>
  <si>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</si>
  <si>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</si>
  <si>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</si>
  <si>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</si>
  <si>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</si>
  <si>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</si>
  <si>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</si>
  <si>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</si>
  <si>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</si>
  <si>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</si>
  <si>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</si>
  <si>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</si>
  <si>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</si>
  <si>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</si>
  <si>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</si>
  <si>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</si>
  <si>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</si>
  <si>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</si>
  <si>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</si>
  <si>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</si>
  <si>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</si>
  <si>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</si>
  <si>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</si>
  <si>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</si>
  <si>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</si>
  <si>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</si>
  <si>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</si>
  <si>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</si>
  <si>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</si>
  <si>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</si>
  <si>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</si>
  <si>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</si>
  <si>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</si>
  <si>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</si>
  <si>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</si>
  <si>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</si>
  <si>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</si>
  <si>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</si>
  <si>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</si>
  <si>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</si>
  <si>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</si>
  <si>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</si>
  <si>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</si>
  <si>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</si>
  <si>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</si>
  <si>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</si>
  <si>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</si>
  <si>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</si>
  <si>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</si>
  <si>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</si>
  <si>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</si>
  <si>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</si>
  <si>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</si>
  <si>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</si>
  <si>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</si>
  <si>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</si>
  <si>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</si>
  <si>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</si>
  <si>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</si>
  <si>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</si>
  <si>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</si>
  <si>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</si>
  <si>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</si>
  <si>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</si>
  <si>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</si>
  <si>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</si>
  <si>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</si>
  <si>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</si>
  <si>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</si>
  <si>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</si>
  <si>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</si>
  <si>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</si>
  <si>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</si>
  <si>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</si>
  <si>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</si>
  <si>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</si>
  <si>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</si>
  <si>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</si>
  <si>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</si>
  <si>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</si>
  <si>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</si>
  <si>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</si>
  <si>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</si>
  <si>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</si>
  <si>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</si>
  <si>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</si>
  <si>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</si>
  <si>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</si>
  <si>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</si>
  <si>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</si>
  <si>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</si>
  <si>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</si>
  <si>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</si>
  <si>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</si>
  <si>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</si>
  <si>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</si>
  <si>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</si>
  <si>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</si>
  <si>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</si>
  <si>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</si>
  <si>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</si>
  <si>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</si>
  <si>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NA</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</si>
  <si>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</si>
  <si>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</si>
  <si>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</si>
  <si>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</si>
  <si>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</si>
  <si>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</si>
  <si>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</si>
  <si>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</si>
  <si>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</si>
  <si>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</si>
  <si>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</si>
  <si>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</si>
  <si>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</si>
  <si>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</si>
  <si>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</si>
  <si>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</si>
  <si>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</si>
  <si>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</si>
  <si>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</si>
  <si>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</si>
  <si>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</si>
  <si>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</si>
  <si>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E7;'Plantilla publicacion'!$A$3:$P$496;15;0)</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</si>
  <si>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</si>
  <si>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</si>
  <si>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</si>
  <si>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</si>
  <si>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</si>
  <si>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</si>
  <si>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</si>
  <si>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</si>
  <si>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</si>
  <si>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</si>
  <si>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</si>
  <si>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</si>
  <si>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</si>
  <si>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</si>
  <si>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</si>
  <si>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</si>
  <si>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</si>
  <si>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</si>
  <si>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</si>
  <si>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</si>
  <si>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</si>
  <si>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</si>
  <si>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</si>
  <si>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</si>
  <si>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</si>
  <si>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</si>
  <si>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</si>
  <si>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</si>
  <si>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</si>
  <si>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</si>
  <si>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</si>
  <si>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</si>
  <si>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</si>
  <si>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</si>
  <si>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</si>
  <si>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</si>
  <si>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</si>
  <si>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</si>
  <si>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</si>
  <si>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</si>
  <si>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</si>
  <si>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</si>
  <si>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</si>
  <si>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</si>
  <si>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</si>
  <si>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</si>
  <si>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</si>
  <si>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</si>
  <si>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</si>
  <si>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PLAN DE ACCION CONSOLIDADO 2025 VERSION 17  2025-07-28 09:00:00</t>
  </si>
  <si>
    <t xml:space="preserve">PND - 5-31-5-b- Convergencia regional - Entidades públicas territoriales y nacionales fortalecidas </t>
  </si>
  <si>
    <t>2025-02-03</t>
  </si>
  <si>
    <t>2025-11-28</t>
  </si>
  <si>
    <t>2025-04-01</t>
  </si>
  <si>
    <t>2025-04-30</t>
  </si>
  <si>
    <t>2025-06-03</t>
  </si>
  <si>
    <t>2025-07-01</t>
  </si>
  <si>
    <t>DECRETO 612;
PES_20240073</t>
  </si>
  <si>
    <t>2025-01-20</t>
  </si>
  <si>
    <t>2025-02-28</t>
  </si>
  <si>
    <t>2025-01-31</t>
  </si>
  <si>
    <t>2025-12-22</t>
  </si>
  <si>
    <t>2025-01-13</t>
  </si>
  <si>
    <t xml:space="preserve">PND - 2-03-9-b- Seguridad humana y justicia social - Aprovechamiento de la propiedad intelectual </t>
  </si>
  <si>
    <t>PEI_14;
PES_20230191;
PND_ 2_Fomentar estrategiasDe sensibilizaciónPara el reconocimiento, aprovechamiento y uso responsableDe losDerechosDePI</t>
  </si>
  <si>
    <t>2025-03-03</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</si>
  <si>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</si>
  <si>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</si>
  <si>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2025-03-31</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</si>
  <si>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</si>
  <si>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</si>
  <si>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2025-12-12</t>
  </si>
  <si>
    <t>CONPES 4062 Acción 4.7;
PEI_31;
PND_ 2_Fomentar estrategiasDe sensibilizaciónPara el reconocimiento, aprovechamiento y uso responsableDe losDerechosDePI</t>
  </si>
  <si>
    <t>2025-09-30</t>
  </si>
  <si>
    <t>2025-10-01</t>
  </si>
  <si>
    <t>PND_3_Brindar acompañamiento a inventores yPromover el usoDe la informaciónDePatentes ;
PND_4_ReinvertirParteDe las tasas recaudadasPorPropiedad industrial en el funcionamiento yPromociónDe la innovación</t>
  </si>
  <si>
    <t>2025-08-29</t>
  </si>
  <si>
    <t>2025-01-02</t>
  </si>
  <si>
    <t>2025-12-31</t>
  </si>
  <si>
    <t>2025-01-15</t>
  </si>
  <si>
    <t>2025-10-31</t>
  </si>
  <si>
    <t>2025-08-01</t>
  </si>
  <si>
    <t>PND_ 2_Fomentar estrategiasDe sensibilizaciónPara el reconocimiento, aprovechamiento y uso responsableDe losDerechosDePI</t>
  </si>
  <si>
    <t>2025-08-15</t>
  </si>
  <si>
    <t>2025-03-28</t>
  </si>
  <si>
    <t>2025-04-21</t>
  </si>
  <si>
    <t>2025-04-22</t>
  </si>
  <si>
    <t>2025-05-05</t>
  </si>
  <si>
    <t>2025-05-23</t>
  </si>
  <si>
    <t>2025-05-26</t>
  </si>
  <si>
    <t xml:space="preserve">PND - 5-31-5-d- Convergencia regional - Gobierno digital para la gente </t>
  </si>
  <si>
    <t>2025-10-30</t>
  </si>
  <si>
    <t>2025-05-02</t>
  </si>
  <si>
    <t>2025-07-31</t>
  </si>
  <si>
    <t>2025-07-04</t>
  </si>
  <si>
    <t>2025-03-04</t>
  </si>
  <si>
    <t>2025-06-27</t>
  </si>
  <si>
    <t>2025-01-27</t>
  </si>
  <si>
    <t>2025-12-10</t>
  </si>
  <si>
    <t>PEI_11;
PEI_12;
PEI_13;
PES_20230246;
PES_20230250</t>
  </si>
  <si>
    <t>2025-03-29</t>
  </si>
  <si>
    <t>2025-03-01</t>
  </si>
  <si>
    <t>PEI_25;
PES_20230249</t>
  </si>
  <si>
    <t>2025-12-02</t>
  </si>
  <si>
    <t>2025-11-21</t>
  </si>
  <si>
    <t>2025-11-24</t>
  </si>
  <si>
    <t>2025-03-14</t>
  </si>
  <si>
    <t>2025-02-07</t>
  </si>
  <si>
    <t>2025-12-19</t>
  </si>
  <si>
    <t>2025-04-11</t>
  </si>
  <si>
    <t>2025-11-04</t>
  </si>
  <si>
    <t>2025-11-18</t>
  </si>
  <si>
    <t>2025-12-01</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</si>
  <si>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</si>
  <si>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</si>
  <si>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2025-02-18</t>
  </si>
  <si>
    <t>2025-04-08</t>
  </si>
  <si>
    <t>PND_8_Fortalecer lasCapacidades yConocimiento sobreDerechos yDeberesDe las relacionesDeConsumo;
PND_9_Ampliar los instrumentosDePrevención</t>
  </si>
  <si>
    <t>2025-01-14</t>
  </si>
  <si>
    <t>PEI_19;
PES_20230253</t>
  </si>
  <si>
    <t>2025-12-15</t>
  </si>
  <si>
    <t>2025-12-16</t>
  </si>
  <si>
    <t>PEI_20;
PES_20230248</t>
  </si>
  <si>
    <t>2025-02-14</t>
  </si>
  <si>
    <t>2025-02-17</t>
  </si>
  <si>
    <t>2025-12-30</t>
  </si>
  <si>
    <t>2025-07-15</t>
  </si>
  <si>
    <t xml:space="preserve">PND 10_Fortalecer las actividades de inspección, vigilancia y Control </t>
  </si>
  <si>
    <t>2025-08-28</t>
  </si>
  <si>
    <t>PND_9_Ampliar los instrumentosDePrevención;
PND_18_Fortalecer institucionalmente el Subsistema NacionalDe laCalidad</t>
  </si>
  <si>
    <t>2025-10-17</t>
  </si>
  <si>
    <t>2025-03-17</t>
  </si>
  <si>
    <t>2025-04-04</t>
  </si>
  <si>
    <t>2025-04-07</t>
  </si>
  <si>
    <t>2025-06-20</t>
  </si>
  <si>
    <t>2025-02-19</t>
  </si>
  <si>
    <t>2025-03-05</t>
  </si>
  <si>
    <t>2025-03-06</t>
  </si>
  <si>
    <t>2025-03-20</t>
  </si>
  <si>
    <t>2025-03-21</t>
  </si>
  <si>
    <t>2025-04-25</t>
  </si>
  <si>
    <t>2025-07-18</t>
  </si>
  <si>
    <t>2025-07-21</t>
  </si>
  <si>
    <t>2025-09-01</t>
  </si>
  <si>
    <t>2025-10-03</t>
  </si>
  <si>
    <t>2025-10-06</t>
  </si>
  <si>
    <t>PND_18_Fortalecer institucionalmente el Subsistema NacionalDe laCalidad</t>
  </si>
  <si>
    <t>2025-03-10</t>
  </si>
  <si>
    <t>2025-11-07</t>
  </si>
  <si>
    <t>2025-09-26</t>
  </si>
  <si>
    <t>2025-09-29</t>
  </si>
  <si>
    <t>2025-10-20</t>
  </si>
  <si>
    <t>2025-01-30</t>
  </si>
  <si>
    <t>2025-07-11</t>
  </si>
  <si>
    <t>2025-02-25</t>
  </si>
  <si>
    <t>2025-03-25</t>
  </si>
  <si>
    <t>2025-03-26</t>
  </si>
  <si>
    <t>2025-04-28</t>
  </si>
  <si>
    <t>2025-05-30</t>
  </si>
  <si>
    <t>2025-06-24</t>
  </si>
  <si>
    <t>2025-04-15</t>
  </si>
  <si>
    <t>2025-02-01</t>
  </si>
  <si>
    <t>2025-09-15</t>
  </si>
  <si>
    <t>2025-11-15</t>
  </si>
  <si>
    <t>2025-02-24</t>
  </si>
  <si>
    <t>2025-08-18</t>
  </si>
  <si>
    <t>2025-11-14</t>
  </si>
  <si>
    <t>2025-06-15</t>
  </si>
  <si>
    <t>2025-10-15</t>
  </si>
  <si>
    <t>2025-05-01</t>
  </si>
  <si>
    <t>2025-03-15</t>
  </si>
  <si>
    <t>2025-04-05</t>
  </si>
  <si>
    <t>2025-05-16</t>
  </si>
  <si>
    <t>2025-05-19</t>
  </si>
  <si>
    <t>DECRETO 612;
PEI_26;
PES_20230204</t>
  </si>
  <si>
    <t>2025-12-05</t>
  </si>
  <si>
    <t>2025-09-05</t>
  </si>
  <si>
    <t>2025-09-08</t>
  </si>
  <si>
    <t>2025-11-10</t>
  </si>
  <si>
    <t>2025-11-17</t>
  </si>
  <si>
    <t>2025-06-02</t>
  </si>
  <si>
    <t>2025-02-21</t>
  </si>
  <si>
    <t>2025-11-03</t>
  </si>
  <si>
    <t>2025-07-25</t>
  </si>
  <si>
    <t>2025-01-07</t>
  </si>
  <si>
    <t>2025-03-18</t>
  </si>
  <si>
    <t>2025-06-04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</si>
  <si>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</si>
  <si>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</si>
  <si>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</si>
  <si>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</si>
  <si>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</si>
  <si>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2025-04-14</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</si>
  <si>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</si>
  <si>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</si>
  <si>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</si>
  <si>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</si>
  <si>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</si>
  <si>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2025-04-18</t>
  </si>
  <si>
    <t>2025-09-12</t>
  </si>
  <si>
    <t>2025-03-07</t>
  </si>
  <si>
    <t>2025-11-20</t>
  </si>
  <si>
    <t>2025-06-06</t>
  </si>
  <si>
    <t>2025-06-09</t>
  </si>
  <si>
    <t>2025-07-16</t>
  </si>
  <si>
    <t>2025-02-15</t>
  </si>
  <si>
    <t xml:space="preserve">PND - 2-01-4-c- Seguridad humana y justicia social - Portabilidad de datos para el empoderamiento ciudadano </t>
  </si>
  <si>
    <t>2025-02-04</t>
  </si>
  <si>
    <t>2025-02-11</t>
  </si>
  <si>
    <t>2025-05-29</t>
  </si>
  <si>
    <t>2025-07-14</t>
  </si>
  <si>
    <t>2025-07-02</t>
  </si>
  <si>
    <t>2025-11-26</t>
  </si>
  <si>
    <t>2025-05-12</t>
  </si>
  <si>
    <t>2025-05-13</t>
  </si>
  <si>
    <t>PEI_23;
PES_20230193</t>
  </si>
  <si>
    <t>PEI_22;
PES_20230041</t>
  </si>
  <si>
    <t>PND_1_Fortalecer el empoderamientoDe lasPersonas sobre susDatos</t>
  </si>
  <si>
    <t>2025-09-25</t>
  </si>
  <si>
    <t>2025-10-14</t>
  </si>
  <si>
    <t>2025-10-22</t>
  </si>
  <si>
    <t>2025-10-23</t>
  </si>
  <si>
    <t>2025-07-30</t>
  </si>
  <si>
    <t>2025-05-06</t>
  </si>
  <si>
    <t>2025-05-08</t>
  </si>
  <si>
    <t>2025-05-09</t>
  </si>
  <si>
    <t>2025-08-04</t>
  </si>
  <si>
    <t>Actividad sin participación Elimianda</t>
  </si>
  <si>
    <t>PLAN DE ACCION CONSOLIDADO 2025 VERSION 18  2025-08-04 09:00:00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</si>
</sst>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42"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sz val="11"/>
      <color theme="1"/>
      <name val="Calibri"/>
      <family val="2"/>
      <scheme val="minor"/>
    </font>
  </fonts>
  <fills count="29">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0" tint="-0.499984740745262"/>
        <bgColor indexed="64"/>
      </patternFill>
    </fill>
    <fill>
      <patternFill patternType="solid">
        <fgColor theme="0" tint="-0.34998626667073579"/>
        <bgColor indexed="64"/>
      </patternFill>
    </fill>
  </fills>
  <borders count="114">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s>
  <cellStyleXfs count="7">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xf numFmtId="43" fontId="41" fillId="0" borderId="0" applyFont="0" applyFill="0" applyBorder="0" applyAlignment="0" applyProtection="0"/>
  </cellStyleXfs>
  <cellXfs count="309">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30" fillId="0" borderId="0" xfId="0" applyFont="1" applyAlignment="1">
      <alignment vertical="top" wrapText="1"/>
    </xf>
    <xf numFmtId="0" fontId="29" fillId="0" borderId="0" xfId="0" applyFont="1" applyAlignment="1">
      <alignment vertical="top" wrapText="1"/>
    </xf>
    <xf numFmtId="0" fontId="31" fillId="18" borderId="70" xfId="0" applyFont="1" applyFill="1" applyBorder="1" applyAlignment="1">
      <alignment horizontal="center" vertical="center" wrapText="1"/>
    </xf>
    <xf numFmtId="0" fontId="31" fillId="18" borderId="71" xfId="0" applyFont="1" applyFill="1" applyBorder="1" applyAlignment="1">
      <alignment horizontal="center" vertical="center" wrapText="1"/>
    </xf>
    <xf numFmtId="0" fontId="31" fillId="18" borderId="72"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2" fillId="0" borderId="0" xfId="0" applyFont="1"/>
    <xf numFmtId="0" fontId="33" fillId="17" borderId="68" xfId="0" applyFont="1" applyFill="1" applyBorder="1" applyAlignment="1">
      <alignment vertical="center" wrapText="1"/>
    </xf>
    <xf numFmtId="0" fontId="33" fillId="0" borderId="0" xfId="0" applyFont="1" applyAlignment="1">
      <alignment wrapText="1"/>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5" xfId="1" applyNumberFormat="1" applyFont="1" applyFill="1" applyBorder="1" applyAlignment="1" applyProtection="1">
      <alignment horizontal="center" vertical="center" wrapText="1"/>
      <protection locked="0"/>
    </xf>
    <xf numFmtId="0" fontId="31"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4" fillId="12" borderId="69" xfId="0" applyFont="1" applyFill="1" applyBorder="1" applyAlignment="1">
      <alignment horizontal="center" vertical="center" wrapText="1"/>
    </xf>
    <xf numFmtId="0" fontId="35" fillId="23" borderId="69"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6" fillId="0" borderId="69" xfId="0" applyFont="1" applyBorder="1" applyAlignment="1">
      <alignment vertical="center" wrapText="1"/>
    </xf>
    <xf numFmtId="0" fontId="0" fillId="0" borderId="69" xfId="0" applyBorder="1" applyAlignment="1">
      <alignment vertical="center" wrapText="1"/>
    </xf>
    <xf numFmtId="0" fontId="37" fillId="0" borderId="69" xfId="0" applyFont="1" applyBorder="1" applyAlignment="1">
      <alignment horizontal="left" vertical="center" wrapText="1"/>
    </xf>
    <xf numFmtId="0" fontId="37"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9" xfId="0" applyBorder="1" applyAlignment="1">
      <alignment vertical="top" wrapText="1"/>
    </xf>
    <xf numFmtId="0" fontId="5" fillId="5" borderId="52"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5" borderId="89" xfId="0" applyFont="1" applyFill="1" applyBorder="1" applyAlignment="1">
      <alignment horizontal="center" vertical="center" wrapText="1"/>
    </xf>
    <xf numFmtId="0" fontId="5" fillId="3" borderId="90" xfId="0"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3" xfId="0" applyNumberFormat="1" applyFont="1" applyFill="1" applyBorder="1" applyAlignment="1">
      <alignment horizontal="center" vertical="center" wrapText="1"/>
    </xf>
    <xf numFmtId="0" fontId="5" fillId="3" borderId="94" xfId="0" applyFont="1" applyFill="1" applyBorder="1" applyAlignment="1">
      <alignment horizontal="center" vertical="center" wrapText="1"/>
    </xf>
    <xf numFmtId="49" fontId="8" fillId="3" borderId="98" xfId="1" applyNumberFormat="1" applyFont="1" applyFill="1" applyBorder="1" applyAlignment="1" applyProtection="1">
      <alignment horizontal="center" vertical="center" wrapText="1"/>
      <protection locked="0"/>
    </xf>
    <xf numFmtId="49" fontId="8" fillId="3" borderId="81" xfId="1" applyNumberFormat="1" applyFont="1" applyFill="1" applyBorder="1" applyAlignment="1" applyProtection="1">
      <alignment horizontal="center" vertical="center" wrapText="1"/>
      <protection locked="0"/>
    </xf>
    <xf numFmtId="14" fontId="8" fillId="3" borderId="81" xfId="1" applyNumberFormat="1" applyFont="1" applyFill="1" applyBorder="1" applyAlignment="1" applyProtection="1">
      <alignment horizontal="center" vertical="center" wrapText="1"/>
      <protection locked="0"/>
    </xf>
    <xf numFmtId="14" fontId="8" fillId="3" borderId="99" xfId="1" applyNumberFormat="1" applyFont="1" applyFill="1" applyBorder="1" applyAlignment="1" applyProtection="1">
      <alignment horizontal="center" vertical="center" wrapText="1"/>
      <protection locked="0"/>
    </xf>
    <xf numFmtId="49" fontId="8" fillId="3" borderId="100" xfId="1" applyNumberFormat="1" applyFont="1" applyFill="1" applyBorder="1" applyAlignment="1" applyProtection="1">
      <alignment horizontal="center" vertical="center" wrapText="1"/>
      <protection locked="0"/>
    </xf>
    <xf numFmtId="0" fontId="5" fillId="3" borderId="101" xfId="0" applyFont="1" applyFill="1" applyBorder="1" applyAlignment="1">
      <alignment horizontal="center" vertical="center" wrapText="1"/>
    </xf>
    <xf numFmtId="0" fontId="5" fillId="3" borderId="105" xfId="0" applyFont="1" applyFill="1" applyBorder="1" applyAlignment="1">
      <alignment horizontal="center" vertical="center" wrapText="1"/>
    </xf>
    <xf numFmtId="0" fontId="39"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6" xfId="0" applyFont="1" applyBorder="1" applyAlignment="1">
      <alignment horizontal="center" vertical="center" wrapText="1"/>
    </xf>
    <xf numFmtId="0" fontId="6" fillId="0" borderId="88"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0" fillId="0" borderId="108" xfId="0" applyBorder="1" applyAlignment="1">
      <alignment vertical="center"/>
    </xf>
    <xf numFmtId="0" fontId="19" fillId="5" borderId="109" xfId="0" applyFont="1" applyFill="1" applyBorder="1" applyAlignment="1">
      <alignment vertical="center"/>
    </xf>
    <xf numFmtId="0" fontId="19" fillId="5" borderId="102" xfId="0" applyFont="1" applyFill="1" applyBorder="1" applyAlignment="1">
      <alignment vertical="center"/>
    </xf>
    <xf numFmtId="0" fontId="5" fillId="3" borderId="110"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1" xfId="0"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0" fontId="6" fillId="0" borderId="105" xfId="0" applyFont="1" applyBorder="1" applyAlignment="1">
      <alignment horizontal="center" vertical="center" wrapText="1"/>
    </xf>
    <xf numFmtId="14" fontId="5" fillId="3" borderId="92" xfId="0" applyNumberFormat="1" applyFont="1" applyFill="1" applyBorder="1" applyAlignment="1">
      <alignment horizontal="center" vertical="center" wrapText="1"/>
    </xf>
    <xf numFmtId="0" fontId="0" fillId="26" borderId="0" xfId="0" applyFill="1"/>
    <xf numFmtId="0" fontId="21" fillId="27" borderId="69" xfId="2" applyFill="1" applyBorder="1" applyAlignment="1">
      <alignment vertical="top" wrapText="1"/>
    </xf>
    <xf numFmtId="0" fontId="21" fillId="27" borderId="0" xfId="2" applyFill="1" applyAlignment="1">
      <alignment vertical="top" wrapText="1"/>
    </xf>
    <xf numFmtId="0" fontId="21" fillId="0" borderId="69" xfId="2" applyBorder="1" applyAlignment="1">
      <alignment vertical="top" wrapText="1"/>
    </xf>
    <xf numFmtId="0" fontId="5" fillId="5" borderId="83"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1" fillId="18" borderId="71" xfId="0" applyNumberFormat="1" applyFont="1" applyFill="1" applyBorder="1" applyAlignment="1">
      <alignment horizontal="center" vertical="center" wrapText="1"/>
    </xf>
    <xf numFmtId="14" fontId="21" fillId="0" borderId="0" xfId="2" applyNumberFormat="1" applyAlignment="1">
      <alignment vertical="top" wrapText="1"/>
    </xf>
    <xf numFmtId="0" fontId="21" fillId="28" borderId="69" xfId="2" applyFill="1" applyBorder="1" applyAlignment="1">
      <alignment vertical="top" wrapText="1"/>
    </xf>
    <xf numFmtId="14" fontId="21" fillId="0" borderId="69" xfId="2" applyNumberFormat="1" applyBorder="1" applyAlignment="1">
      <alignment vertical="top" wrapText="1"/>
    </xf>
    <xf numFmtId="0" fontId="22" fillId="13" borderId="0" xfId="2" applyFont="1" applyFill="1" applyAlignment="1">
      <alignment horizontal="center"/>
    </xf>
    <xf numFmtId="0" fontId="21" fillId="5" borderId="69" xfId="2" applyFill="1" applyBorder="1" applyAlignment="1">
      <alignment vertical="top" wrapText="1"/>
    </xf>
    <xf numFmtId="14" fontId="21" fillId="5" borderId="69" xfId="2" applyNumberFormat="1" applyFill="1" applyBorder="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1" fillId="18" borderId="71" xfId="0" applyNumberFormat="1" applyFont="1" applyFill="1" applyBorder="1" applyAlignment="1">
      <alignment horizontal="center" vertical="center" wrapText="1"/>
    </xf>
    <xf numFmtId="1" fontId="21" fillId="5" borderId="69" xfId="2" applyNumberFormat="1" applyFill="1" applyBorder="1" applyAlignment="1">
      <alignment vertical="top" wrapText="1"/>
    </xf>
    <xf numFmtId="1" fontId="21" fillId="0" borderId="0" xfId="2" applyNumberFormat="1" applyAlignment="1">
      <alignment vertical="top" wrapText="1"/>
    </xf>
    <xf numFmtId="0" fontId="21" fillId="21" borderId="0" xfId="2" applyFill="1" applyAlignment="1">
      <alignment vertical="top" wrapText="1"/>
    </xf>
    <xf numFmtId="0" fontId="21" fillId="21" borderId="69" xfId="2" applyFill="1" applyBorder="1" applyAlignment="1">
      <alignment vertical="top" wrapText="1"/>
    </xf>
    <xf numFmtId="14" fontId="21" fillId="21" borderId="69" xfId="2" applyNumberFormat="1" applyFill="1" applyBorder="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4" xfId="0" applyNumberFormat="1" applyFont="1" applyFill="1" applyBorder="1" applyAlignment="1">
      <alignment horizontal="center" vertical="center" wrapText="1"/>
    </xf>
    <xf numFmtId="0" fontId="32" fillId="0" borderId="65" xfId="0" applyFont="1" applyBorder="1" applyAlignment="1">
      <alignment horizontal="left" vertical="top" wrapText="1"/>
    </xf>
    <xf numFmtId="0" fontId="32" fillId="0" borderId="66" xfId="0" applyFont="1" applyBorder="1" applyAlignment="1">
      <alignment horizontal="left" vertical="top" wrapText="1"/>
    </xf>
    <xf numFmtId="0" fontId="32"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2" fillId="17" borderId="65" xfId="0" applyFont="1" applyFill="1" applyBorder="1" applyAlignment="1">
      <alignment horizontal="center" vertical="center" wrapText="1"/>
    </xf>
    <xf numFmtId="0" fontId="32" fillId="17" borderId="66" xfId="0" applyFont="1" applyFill="1" applyBorder="1" applyAlignment="1">
      <alignment horizontal="center" vertical="center" wrapText="1"/>
    </xf>
    <xf numFmtId="0" fontId="32" fillId="17" borderId="67" xfId="0" applyFont="1" applyFill="1" applyBorder="1" applyAlignment="1">
      <alignment horizontal="center" vertical="center" wrapText="1"/>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0" fontId="5" fillId="5" borderId="83"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9"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80"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0" fontId="5" fillId="5" borderId="112" xfId="0" applyFont="1" applyFill="1" applyBorder="1" applyAlignment="1">
      <alignment horizontal="center" vertical="center" wrapText="1"/>
    </xf>
    <xf numFmtId="0" fontId="5" fillId="5" borderId="113" xfId="0" applyFont="1" applyFill="1" applyBorder="1" applyAlignment="1">
      <alignment horizontal="center" vertical="center" wrapText="1"/>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0" fontId="38" fillId="5" borderId="83" xfId="0" applyFont="1" applyFill="1" applyBorder="1" applyAlignment="1">
      <alignment horizontal="center" vertical="center" wrapText="1"/>
    </xf>
    <xf numFmtId="0" fontId="38" fillId="5" borderId="52" xfId="0" applyFont="1" applyFill="1" applyBorder="1" applyAlignment="1">
      <alignment horizontal="center" vertical="center" wrapText="1"/>
    </xf>
    <xf numFmtId="0" fontId="38" fillId="5" borderId="89"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4" fillId="21" borderId="69" xfId="0" applyFont="1" applyFill="1" applyBorder="1" applyAlignment="1">
      <alignment horizontal="center" vertical="center" wrapText="1"/>
    </xf>
    <xf numFmtId="0" fontId="34" fillId="22" borderId="78" xfId="0" applyFont="1" applyFill="1" applyBorder="1" applyAlignment="1">
      <alignment horizontal="center" vertical="center" wrapText="1"/>
    </xf>
    <xf numFmtId="0" fontId="34" fillId="22" borderId="3" xfId="0" applyFont="1" applyFill="1" applyBorder="1" applyAlignment="1">
      <alignment horizontal="center" vertical="center" wrapText="1"/>
    </xf>
    <xf numFmtId="0" fontId="34" fillId="22" borderId="4" xfId="0" applyFont="1" applyFill="1" applyBorder="1" applyAlignment="1">
      <alignment horizontal="center" vertical="center" wrapText="1"/>
    </xf>
    <xf numFmtId="0" fontId="40" fillId="0" borderId="0" xfId="0" applyFont="1" applyAlignment="1">
      <alignment horizontal="left"/>
    </xf>
    <xf numFmtId="0" fontId="0" fillId="0" borderId="0" xfId="0"/>
    <xf numFmtId="0" fontId="40" fillId="0" borderId="0" xfId="2" applyFont="1" applyAlignment="1">
      <alignment horizontal="left"/>
    </xf>
    <xf numFmtId="0" fontId="21" fillId="0" borderId="0" xfId="2"/>
    <xf numFmtId="14" fontId="0" fillId="26" borderId="0" xfId="0" applyNumberFormat="1" applyFill="1"/>
    <xf numFmtId="14" fontId="21" fillId="0" borderId="0" xfId="6" applyNumberFormat="1" applyFont="1"/>
  </cellXfs>
  <cellStyles count="7">
    <cellStyle name="Millares" xfId="6" builtinId="3"/>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42">
    <dxf>
      <fill>
        <patternFill patternType="solid">
          <fgColor rgb="FF808080"/>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V18 (4</a:t>
          </a:r>
          <a:r>
            <a:rPr lang="es-CO" sz="2400" b="1" kern="1200" baseline="0">
              <a:solidFill>
                <a:srgbClr val="962D46"/>
              </a:solidFill>
            </a:rPr>
            <a:t> Agosto</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3</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3</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1467</v>
      </c>
      <c r="E1" s="34">
        <v>1</v>
      </c>
    </row>
    <row r="2" spans="1:5" ht="18" customHeight="1" x14ac:dyDescent="0.25">
      <c r="D2" s="33" t="s">
        <v>1470</v>
      </c>
      <c r="E2" s="34">
        <v>1</v>
      </c>
    </row>
    <row r="3" spans="1:5" ht="18" customHeight="1" x14ac:dyDescent="0.25">
      <c r="D3" s="33" t="s">
        <v>1492</v>
      </c>
      <c r="E3" s="35">
        <v>6</v>
      </c>
    </row>
    <row r="4" spans="1:5" ht="18" customHeight="1" x14ac:dyDescent="0.25">
      <c r="A4" t="s">
        <v>1460</v>
      </c>
      <c r="B4" t="s">
        <v>1462</v>
      </c>
      <c r="D4" s="32" t="s">
        <v>1463</v>
      </c>
      <c r="E4" s="32" t="s">
        <v>1464</v>
      </c>
    </row>
    <row r="5" spans="1:5" ht="18" customHeight="1" x14ac:dyDescent="0.25">
      <c r="A5" t="s">
        <v>1146</v>
      </c>
      <c r="B5">
        <v>22</v>
      </c>
      <c r="C5">
        <v>2</v>
      </c>
      <c r="D5" s="33" t="s">
        <v>1465</v>
      </c>
      <c r="E5" s="34">
        <v>1</v>
      </c>
    </row>
    <row r="6" spans="1:5" ht="18" customHeight="1" x14ac:dyDescent="0.25">
      <c r="A6" t="s">
        <v>1391</v>
      </c>
      <c r="B6">
        <v>19</v>
      </c>
      <c r="C6" s="34">
        <v>1</v>
      </c>
      <c r="D6" s="33" t="s">
        <v>1466</v>
      </c>
      <c r="E6" s="34">
        <v>1</v>
      </c>
    </row>
    <row r="7" spans="1:5" ht="18" customHeight="1" x14ac:dyDescent="0.25">
      <c r="A7" t="s">
        <v>712</v>
      </c>
      <c r="B7">
        <v>3</v>
      </c>
      <c r="D7" s="33" t="s">
        <v>1467</v>
      </c>
      <c r="E7" s="34">
        <v>1</v>
      </c>
    </row>
    <row r="8" spans="1:5" ht="18" customHeight="1" x14ac:dyDescent="0.25">
      <c r="A8" t="s">
        <v>491</v>
      </c>
      <c r="B8">
        <v>10</v>
      </c>
      <c r="C8">
        <v>3</v>
      </c>
      <c r="D8" s="33" t="s">
        <v>1468</v>
      </c>
    </row>
    <row r="9" spans="1:5" ht="18" customHeight="1" x14ac:dyDescent="0.25">
      <c r="A9" t="s">
        <v>561</v>
      </c>
      <c r="B9">
        <v>22</v>
      </c>
      <c r="C9">
        <v>2</v>
      </c>
      <c r="D9" s="33" t="s">
        <v>1469</v>
      </c>
    </row>
    <row r="10" spans="1:5" ht="18" customHeight="1" x14ac:dyDescent="0.25">
      <c r="A10" t="s">
        <v>807</v>
      </c>
      <c r="B10">
        <v>8</v>
      </c>
      <c r="D10" s="33" t="s">
        <v>1470</v>
      </c>
      <c r="E10" s="34">
        <v>1</v>
      </c>
    </row>
    <row r="11" spans="1:5" ht="18" customHeight="1" x14ac:dyDescent="0.25">
      <c r="A11" t="s">
        <v>1215</v>
      </c>
      <c r="B11">
        <v>6</v>
      </c>
      <c r="D11" s="33" t="s">
        <v>1471</v>
      </c>
      <c r="E11" s="34">
        <v>1</v>
      </c>
    </row>
    <row r="12" spans="1:5" ht="18" customHeight="1" x14ac:dyDescent="0.25">
      <c r="A12" t="s">
        <v>797</v>
      </c>
      <c r="B12">
        <v>4</v>
      </c>
      <c r="D12" s="33" t="s">
        <v>1472</v>
      </c>
      <c r="E12" s="34">
        <v>1</v>
      </c>
    </row>
    <row r="13" spans="1:5" ht="18" customHeight="1" x14ac:dyDescent="0.25">
      <c r="A13" t="s">
        <v>1428</v>
      </c>
      <c r="B13">
        <v>10</v>
      </c>
      <c r="C13">
        <v>6</v>
      </c>
      <c r="D13" s="33" t="s">
        <v>1473</v>
      </c>
      <c r="E13" s="34">
        <v>1</v>
      </c>
    </row>
    <row r="14" spans="1:5" ht="18" customHeight="1" x14ac:dyDescent="0.25">
      <c r="A14" t="s">
        <v>603</v>
      </c>
      <c r="B14">
        <v>6</v>
      </c>
      <c r="D14" s="33" t="s">
        <v>1474</v>
      </c>
    </row>
    <row r="15" spans="1:5" ht="18" customHeight="1" x14ac:dyDescent="0.25">
      <c r="A15" t="s">
        <v>1005</v>
      </c>
      <c r="B15">
        <v>24</v>
      </c>
      <c r="D15" s="33" t="s">
        <v>1475</v>
      </c>
    </row>
    <row r="16" spans="1:5" ht="18" customHeight="1" x14ac:dyDescent="0.25">
      <c r="A16" t="s">
        <v>771</v>
      </c>
      <c r="B16">
        <v>11</v>
      </c>
      <c r="D16" s="33" t="s">
        <v>1476</v>
      </c>
    </row>
    <row r="17" spans="1:5" ht="18" customHeight="1" x14ac:dyDescent="0.25">
      <c r="A17" t="s">
        <v>760</v>
      </c>
      <c r="B17">
        <v>6</v>
      </c>
      <c r="D17" s="33" t="s">
        <v>1477</v>
      </c>
      <c r="E17" s="34">
        <v>1</v>
      </c>
    </row>
    <row r="18" spans="1:5" ht="18" customHeight="1" x14ac:dyDescent="0.25">
      <c r="A18" t="s">
        <v>721</v>
      </c>
      <c r="B18">
        <v>24</v>
      </c>
      <c r="D18" s="33" t="s">
        <v>1478</v>
      </c>
      <c r="E18" s="34">
        <v>1</v>
      </c>
    </row>
    <row r="19" spans="1:5" ht="18" customHeight="1" x14ac:dyDescent="0.25">
      <c r="A19" t="s">
        <v>540</v>
      </c>
      <c r="B19">
        <v>15</v>
      </c>
      <c r="C19" s="34">
        <v>3</v>
      </c>
      <c r="D19" s="33" t="s">
        <v>1479</v>
      </c>
      <c r="E19" s="34">
        <v>1</v>
      </c>
    </row>
    <row r="20" spans="1:5" ht="18" customHeight="1" x14ac:dyDescent="0.25">
      <c r="A20" t="s">
        <v>1301</v>
      </c>
      <c r="B20">
        <v>22</v>
      </c>
      <c r="C20">
        <v>1</v>
      </c>
      <c r="D20" s="33" t="s">
        <v>1480</v>
      </c>
      <c r="E20" s="34">
        <v>1</v>
      </c>
    </row>
    <row r="21" spans="1:5" ht="18" customHeight="1" x14ac:dyDescent="0.25">
      <c r="A21" t="s">
        <v>1293</v>
      </c>
      <c r="B21">
        <v>29</v>
      </c>
      <c r="C21">
        <v>6</v>
      </c>
      <c r="D21" s="33" t="s">
        <v>1481</v>
      </c>
      <c r="E21" s="34">
        <v>1</v>
      </c>
    </row>
    <row r="22" spans="1:5" ht="18" customHeight="1" x14ac:dyDescent="0.25">
      <c r="A22" t="s">
        <v>1097</v>
      </c>
      <c r="B22">
        <v>24</v>
      </c>
      <c r="D22" s="33" t="s">
        <v>1482</v>
      </c>
      <c r="E22" s="34">
        <v>1</v>
      </c>
    </row>
    <row r="23" spans="1:5" ht="18" customHeight="1" x14ac:dyDescent="0.25">
      <c r="A23" t="s">
        <v>660</v>
      </c>
      <c r="B23">
        <v>11</v>
      </c>
      <c r="C23">
        <v>1</v>
      </c>
      <c r="D23" s="33" t="s">
        <v>1483</v>
      </c>
      <c r="E23" s="34">
        <v>1</v>
      </c>
    </row>
    <row r="24" spans="1:5" ht="18" customHeight="1" x14ac:dyDescent="0.25">
      <c r="A24" t="s">
        <v>991</v>
      </c>
      <c r="B24">
        <v>7</v>
      </c>
      <c r="C24">
        <v>2</v>
      </c>
      <c r="D24" s="33" t="s">
        <v>1484</v>
      </c>
    </row>
    <row r="25" spans="1:5" ht="18" customHeight="1" x14ac:dyDescent="0.25">
      <c r="A25" t="s">
        <v>823</v>
      </c>
      <c r="B25">
        <v>27</v>
      </c>
      <c r="D25" s="33" t="s">
        <v>1485</v>
      </c>
    </row>
    <row r="26" spans="1:5" ht="18" customHeight="1" x14ac:dyDescent="0.25">
      <c r="A26" t="s">
        <v>1054</v>
      </c>
      <c r="B26">
        <v>27</v>
      </c>
      <c r="C26">
        <v>2</v>
      </c>
      <c r="D26" s="33" t="s">
        <v>1486</v>
      </c>
      <c r="E26" s="35"/>
    </row>
    <row r="27" spans="1:5" ht="18" customHeight="1" x14ac:dyDescent="0.25">
      <c r="A27" t="s">
        <v>522</v>
      </c>
      <c r="B27">
        <v>10</v>
      </c>
      <c r="C27" s="34">
        <v>1</v>
      </c>
      <c r="D27" s="33" t="s">
        <v>1487</v>
      </c>
      <c r="E27" s="35"/>
    </row>
    <row r="28" spans="1:5" ht="18" customHeight="1" x14ac:dyDescent="0.25">
      <c r="A28" t="s">
        <v>1231</v>
      </c>
      <c r="B28">
        <v>38</v>
      </c>
      <c r="D28" s="33" t="s">
        <v>1488</v>
      </c>
      <c r="E28" s="35"/>
    </row>
    <row r="29" spans="1:5" ht="18" customHeight="1" x14ac:dyDescent="0.25">
      <c r="A29" t="s">
        <v>682</v>
      </c>
      <c r="B29">
        <v>15</v>
      </c>
      <c r="D29" s="33" t="s">
        <v>1489</v>
      </c>
      <c r="E29" s="35"/>
    </row>
    <row r="30" spans="1:5" ht="18" customHeight="1" x14ac:dyDescent="0.25">
      <c r="A30" t="s">
        <v>869</v>
      </c>
      <c r="B30">
        <v>21</v>
      </c>
      <c r="C30" s="34">
        <v>1</v>
      </c>
      <c r="D30" s="33" t="s">
        <v>1490</v>
      </c>
      <c r="E30" s="35"/>
    </row>
    <row r="31" spans="1:5" ht="18" customHeight="1" x14ac:dyDescent="0.25">
      <c r="A31" t="s">
        <v>909</v>
      </c>
      <c r="B31">
        <v>10</v>
      </c>
      <c r="D31" s="33" t="s">
        <v>1491</v>
      </c>
    </row>
    <row r="32" spans="1:5" ht="18" customHeight="1" x14ac:dyDescent="0.25">
      <c r="A32" t="s">
        <v>1192</v>
      </c>
      <c r="B32">
        <v>16</v>
      </c>
      <c r="C32" s="34">
        <v>1</v>
      </c>
      <c r="D32" s="33" t="s">
        <v>1492</v>
      </c>
      <c r="E32" s="35"/>
    </row>
    <row r="33" spans="1:5" ht="18" customHeight="1" x14ac:dyDescent="0.25">
      <c r="A33" t="s">
        <v>927</v>
      </c>
      <c r="B33">
        <v>9</v>
      </c>
      <c r="C33" s="34">
        <v>1</v>
      </c>
      <c r="D33" s="33" t="s">
        <v>1493</v>
      </c>
      <c r="E33" s="35">
        <v>6</v>
      </c>
    </row>
    <row r="34" spans="1:5" ht="18" customHeight="1" x14ac:dyDescent="0.25">
      <c r="A34" t="s">
        <v>943</v>
      </c>
      <c r="B34">
        <v>24</v>
      </c>
      <c r="C34" s="34">
        <v>1</v>
      </c>
    </row>
    <row r="35" spans="1:5" ht="18" customHeight="1" x14ac:dyDescent="0.25">
      <c r="A35" t="s">
        <v>618</v>
      </c>
      <c r="B35">
        <v>20</v>
      </c>
      <c r="C35" s="34">
        <v>1</v>
      </c>
    </row>
    <row r="36" spans="1:5" ht="18" customHeight="1" x14ac:dyDescent="0.25">
      <c r="A36" t="s">
        <v>1461</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0"/>
  <sheetViews>
    <sheetView topLeftCell="H1" zoomScale="115" zoomScaleNormal="115" workbookViewId="0">
      <selection activeCell="F10" sqref="F10:F15"/>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81" customWidth="1"/>
    <col min="12" max="12" width="16.5703125" style="181"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81">
        <v>11</v>
      </c>
      <c r="L1" s="181">
        <v>12</v>
      </c>
      <c r="M1" s="31">
        <v>13</v>
      </c>
      <c r="N1" s="31">
        <v>14</v>
      </c>
      <c r="O1" s="31">
        <v>15</v>
      </c>
      <c r="P1" s="31">
        <v>16</v>
      </c>
      <c r="Q1" s="31">
        <v>17</v>
      </c>
    </row>
    <row r="2" spans="1:27" ht="31.5" x14ac:dyDescent="0.25">
      <c r="A2" s="77" t="s">
        <v>484</v>
      </c>
      <c r="B2" s="78"/>
      <c r="C2" s="85" t="s">
        <v>1575</v>
      </c>
      <c r="D2" s="85" t="s">
        <v>1793</v>
      </c>
      <c r="E2" s="85" t="s">
        <v>1794</v>
      </c>
      <c r="F2" s="85" t="s">
        <v>0</v>
      </c>
      <c r="G2" s="79" t="s">
        <v>1</v>
      </c>
      <c r="H2" s="79" t="s">
        <v>2</v>
      </c>
      <c r="I2" s="79" t="s">
        <v>3</v>
      </c>
      <c r="J2" s="79" t="s">
        <v>4</v>
      </c>
      <c r="K2" s="80" t="s">
        <v>5</v>
      </c>
      <c r="L2" s="80" t="s">
        <v>6</v>
      </c>
      <c r="M2" s="81" t="s">
        <v>7</v>
      </c>
      <c r="N2" s="85" t="s">
        <v>1494</v>
      </c>
      <c r="O2" s="85" t="s">
        <v>1550</v>
      </c>
      <c r="P2" s="85" t="s">
        <v>1548</v>
      </c>
      <c r="Q2" s="85" t="s">
        <v>1568</v>
      </c>
      <c r="S2" s="77" t="s">
        <v>484</v>
      </c>
      <c r="U2" s="85" t="s">
        <v>1575</v>
      </c>
      <c r="V2" s="31" t="s">
        <v>1816</v>
      </c>
      <c r="W2" s="31" t="s">
        <v>1817</v>
      </c>
      <c r="X2" s="31" t="s">
        <v>1818</v>
      </c>
      <c r="Y2" s="31" t="s">
        <v>1819</v>
      </c>
      <c r="Z2" s="31" t="s">
        <v>1881</v>
      </c>
      <c r="AA2" s="31" t="s">
        <v>1882</v>
      </c>
    </row>
    <row r="3" spans="1:27" x14ac:dyDescent="0.25">
      <c r="A3" s="83" t="s">
        <v>493</v>
      </c>
      <c r="B3" s="83" t="str">
        <f>VLOOKUP(A3,'PAI 2025 GPS rempl2)'!$A$3:$E$505,4,0)</f>
        <v>Producto</v>
      </c>
      <c r="C3" s="84" t="s">
        <v>1577</v>
      </c>
      <c r="D3" s="84" t="s">
        <v>1576</v>
      </c>
      <c r="E3" s="84" t="s">
        <v>496</v>
      </c>
      <c r="F3" s="84" t="s">
        <v>61</v>
      </c>
      <c r="G3" s="84" t="str">
        <f>VLOOKUP(A3,'PAI 2025 GPS rempl2)'!$E$4:$L$504,8,0)</f>
        <v>N/A</v>
      </c>
      <c r="H3" s="84" t="str">
        <f>VLOOKUP(A3,'PAI 2025 GPS rempl2)'!$A$4:$V$504,15,0)</f>
        <v>Plan anual de Previsión de Recursos Humanos, Elaborado y publicado en la página web de la SIC e Intrasic (Documento del Plan anual de Previsión de Recursos Humanos)</v>
      </c>
      <c r="I3" s="84">
        <f>VLOOKUP(A3,'PAI 2025 GPS rempl2)'!$A$4:$V$504,17,0)</f>
        <v>1</v>
      </c>
      <c r="J3" s="84" t="str">
        <f>VLOOKUP(A3,'PAI 2025 GPS rempl2)'!$A$4:$V$504,18,0)</f>
        <v>Númerica</v>
      </c>
      <c r="K3" s="182" t="str">
        <f>VLOOKUP(A3,'PAI 2025 GPS rempl2)'!$A$4:$V$504,20,0)</f>
        <v>2025-01-15</v>
      </c>
      <c r="L3" s="182" t="str">
        <f>VLOOKUP(A3,'PAI 2025 GPS rempl2)'!$A$4:$V$504,21,0)</f>
        <v>2025-01-31</v>
      </c>
      <c r="M3" s="84" t="str">
        <f>VLOOKUP(A3,'PAI 2025 GPS rempl2)'!$A$4:$V$504,22,0)</f>
        <v>111-GRUPO DE TRABAJO DE ADMINISTRACIÓN DE PERSONAL</v>
      </c>
      <c r="N3" s="84" t="s">
        <v>1795</v>
      </c>
      <c r="O3" s="84" t="s">
        <v>1451</v>
      </c>
      <c r="P3" s="84" t="s">
        <v>1600</v>
      </c>
      <c r="Q3" s="84" t="s">
        <v>1551</v>
      </c>
      <c r="S3" s="83" t="s">
        <v>493</v>
      </c>
      <c r="T3" s="83" t="str">
        <f>VLOOKUP(A3,'PAI 2025 GPS rempl2)'!$A$3:$E$505,4,0)</f>
        <v>Producto</v>
      </c>
      <c r="U3" s="84" t="s">
        <v>1577</v>
      </c>
      <c r="V3" s="31">
        <f>VLOOKUP(S3,'PAI 2025 GPS rempl2)'!$E$4:$P$504,12,0)</f>
        <v>20</v>
      </c>
      <c r="W3" s="31">
        <f>+(V3*100)/($V$3+$V$6+$V$9+$V$38+$V$43+$V$46+$V$49+$V$53+$V$57)</f>
        <v>10</v>
      </c>
      <c r="Z3" s="31" t="s">
        <v>1087</v>
      </c>
      <c r="AA3" s="159" t="s">
        <v>1875</v>
      </c>
    </row>
    <row r="4" spans="1:27" x14ac:dyDescent="0.25">
      <c r="A4" s="83" t="s">
        <v>500</v>
      </c>
      <c r="B4" s="83" t="str">
        <f>VLOOKUP(A4,'PAI 2025 GPS rempl2)'!$A$3:$E$505,4,0)</f>
        <v>Actividad propia</v>
      </c>
      <c r="C4" s="84" t="s">
        <v>1577</v>
      </c>
      <c r="D4" s="84" t="s">
        <v>1576</v>
      </c>
      <c r="E4" s="84" t="s">
        <v>496</v>
      </c>
      <c r="F4" s="84"/>
      <c r="G4" s="84" t="str">
        <f>VLOOKUP(A4,'PAI 2025 GPS rempl2)'!$E$4:$L$504,8,0)</f>
        <v>N/A</v>
      </c>
      <c r="H4" s="84" t="str">
        <f>VLOOKUP(A4,'PAI 2025 GPS rempl2)'!$A$4:$V$504,15,0)</f>
        <v>Elaborar el Plan anual de Previsión de Recursos Humanos (Único entregable) (Documento del Plan anual de Previsión de Recursos Humanos)</v>
      </c>
      <c r="I4" s="84">
        <f>VLOOKUP(A4,'PAI 2025 GPS rempl2)'!$A$4:$V$504,17,0)</f>
        <v>1</v>
      </c>
      <c r="J4" s="84" t="str">
        <f>VLOOKUP(A4,'PAI 2025 GPS rempl2)'!$A$4:$V$504,18,0)</f>
        <v>Númerica</v>
      </c>
      <c r="K4" s="182" t="str">
        <f>VLOOKUP(A4,'PAI 2025 GPS rempl2)'!$A$4:$V$504,20,0)</f>
        <v>2025-01-15</v>
      </c>
      <c r="L4" s="182" t="str">
        <f>VLOOKUP(A4,'PAI 2025 GPS rempl2)'!$A$4:$V$504,21,0)</f>
        <v>2025-01-31</v>
      </c>
      <c r="M4" s="84" t="str">
        <f>VLOOKUP(A4,'PAI 2025 GPS rempl2)'!$A$4:$V$504,22,0)</f>
        <v>111-GRUPO DE TRABAJO DE ADMINISTRACIÓN DE PERSONAL</v>
      </c>
      <c r="N4" s="84"/>
      <c r="O4" s="84"/>
      <c r="P4" s="84"/>
      <c r="Q4" s="84"/>
      <c r="S4" s="83" t="s">
        <v>500</v>
      </c>
      <c r="T4" s="83" t="str">
        <f>VLOOKUP(A4,'PAI 2025 GPS rempl2)'!$A$3:$E$505,4,0)</f>
        <v>Actividad propia</v>
      </c>
      <c r="U4" s="84" t="s">
        <v>1577</v>
      </c>
      <c r="V4" s="31">
        <f>VLOOKUP(S4,'PAI 2025 GPS rempl2)'!$E$4:$P$504,12,0)</f>
        <v>50</v>
      </c>
      <c r="W4" s="148">
        <f>+(V4*100)/($V$4+$V$5+$V$7+$V$8+$V$10+$V$11+$V$12+$V$39+$V$40+$V$41+$V$42+$V$44+$V$45+$V$47+$V$48+$V$50+$V$51+$V$52+$V$54+$V$55+$V$56+$V$58+$V$59)</f>
        <v>5.5555555555555554</v>
      </c>
      <c r="Z4" s="31" t="s">
        <v>1088</v>
      </c>
      <c r="AA4" s="159" t="s">
        <v>1842</v>
      </c>
    </row>
    <row r="5" spans="1:27" x14ac:dyDescent="0.25">
      <c r="A5" s="83" t="s">
        <v>502</v>
      </c>
      <c r="B5" s="83" t="str">
        <f>VLOOKUP(A5,'PAI 2025 GPS rempl2)'!$A$3:$E$505,4,0)</f>
        <v>Actividad propia</v>
      </c>
      <c r="C5" s="84" t="s">
        <v>1577</v>
      </c>
      <c r="D5" s="84" t="s">
        <v>1576</v>
      </c>
      <c r="E5" s="84" t="s">
        <v>496</v>
      </c>
      <c r="F5" s="84"/>
      <c r="G5" s="84" t="str">
        <f>VLOOKUP(A5,'PAI 2025 GPS rempl2)'!$E$4:$L$504,8,0)</f>
        <v>N/A</v>
      </c>
      <c r="H5" s="84" t="str">
        <f>VLOOKUP(A5,'PAI 2025 GPS rempl2)'!$A$4:$V$504,15,0)</f>
        <v>Publicar el Plan anual de Previsión de Recursos Humanos (Único entregable) (Captura de pantalla de la publicación en la página web de la SIC e Intrasic)</v>
      </c>
      <c r="I5" s="84">
        <f>VLOOKUP(A5,'PAI 2025 GPS rempl2)'!$A$4:$V$504,17,0)</f>
        <v>1</v>
      </c>
      <c r="J5" s="84" t="str">
        <f>VLOOKUP(A5,'PAI 2025 GPS rempl2)'!$A$4:$V$504,18,0)</f>
        <v>Númerica</v>
      </c>
      <c r="K5" s="182" t="str">
        <f>VLOOKUP(A5,'PAI 2025 GPS rempl2)'!$A$4:$V$504,20,0)</f>
        <v>2025-01-15</v>
      </c>
      <c r="L5" s="182" t="str">
        <f>VLOOKUP(A5,'PAI 2025 GPS rempl2)'!$A$4:$V$504,21,0)</f>
        <v>2025-01-31</v>
      </c>
      <c r="M5" s="84" t="str">
        <f>VLOOKUP(A5,'PAI 2025 GPS rempl2)'!$A$4:$V$504,22,0)</f>
        <v>111-GRUPO DE TRABAJO DE ADMINISTRACIÓN DE PERSONAL</v>
      </c>
      <c r="N5" s="84"/>
      <c r="O5" s="84"/>
      <c r="P5" s="84"/>
      <c r="Q5" s="84"/>
      <c r="S5" s="83" t="s">
        <v>502</v>
      </c>
      <c r="T5" s="83" t="str">
        <f>VLOOKUP(A5,'PAI 2025 GPS rempl2)'!$A$3:$E$505,4,0)</f>
        <v>Actividad propia</v>
      </c>
      <c r="U5" s="84" t="s">
        <v>1577</v>
      </c>
      <c r="V5" s="31">
        <f>VLOOKUP(S5,'PAI 2025 GPS rempl2)'!$E$4:$P$504,12,0)</f>
        <v>50</v>
      </c>
      <c r="W5" s="148">
        <f>+(V5*100)/($V$4+$V$5+$V$7+$V$8+$V$10+$V$11+$V$12+$V$39+$V$40+$V$41+$V$42+$V$44+$V$45+$V$47+$V$48+$V$50+$V$51+$V$52+$V$54+$V$55+$V$56+$V$58+$V$59)</f>
        <v>5.5555555555555554</v>
      </c>
      <c r="Z5" s="31" t="s">
        <v>1089</v>
      </c>
      <c r="AA5" s="159" t="s">
        <v>1843</v>
      </c>
    </row>
    <row r="6" spans="1:27" x14ac:dyDescent="0.25">
      <c r="A6" s="83" t="s">
        <v>504</v>
      </c>
      <c r="B6" s="83" t="str">
        <f>VLOOKUP(A6,'PAI 2025 GPS rempl2)'!$A$3:$E$505,4,0)</f>
        <v>Producto</v>
      </c>
      <c r="C6" s="84" t="s">
        <v>1577</v>
      </c>
      <c r="D6" s="84" t="s">
        <v>1576</v>
      </c>
      <c r="E6" s="84" t="s">
        <v>496</v>
      </c>
      <c r="F6" s="84" t="s">
        <v>61</v>
      </c>
      <c r="G6" s="84" t="str">
        <f>VLOOKUP(A6,'PAI 2025 GPS rempl2)'!$E$4:$L$504,8,0)</f>
        <v>N/A</v>
      </c>
      <c r="H6" s="84" t="str">
        <f>VLOOKUP(A6,'PAI 2025 GPS rempl2)'!$A$4:$V$504,15,0)</f>
        <v>Plan anual de Vacantes, Elaborado y publicado en la página web de la SIC e Intrasic (Documento del Plan anual de Vacantes)</v>
      </c>
      <c r="I6" s="84">
        <f>VLOOKUP(A6,'PAI 2025 GPS rempl2)'!$A$4:$V$504,17,0)</f>
        <v>1</v>
      </c>
      <c r="J6" s="84" t="str">
        <f>VLOOKUP(A6,'PAI 2025 GPS rempl2)'!$A$4:$V$504,18,0)</f>
        <v>Númerica</v>
      </c>
      <c r="K6" s="182" t="str">
        <f>VLOOKUP(A6,'PAI 2025 GPS rempl2)'!$A$4:$V$504,20,0)</f>
        <v>2025-01-15</v>
      </c>
      <c r="L6" s="182" t="str">
        <f>VLOOKUP(A6,'PAI 2025 GPS rempl2)'!$A$4:$V$504,21,0)</f>
        <v>2025-01-31</v>
      </c>
      <c r="M6" s="84" t="str">
        <f>VLOOKUP(A6,'PAI 2025 GPS rempl2)'!$A$4:$V$504,22,0)</f>
        <v>111-GRUPO DE TRABAJO DE ADMINISTRACIÓN DE PERSONAL</v>
      </c>
      <c r="N6" s="84" t="s">
        <v>1795</v>
      </c>
      <c r="O6" s="84" t="s">
        <v>1451</v>
      </c>
      <c r="P6" s="84" t="s">
        <v>1600</v>
      </c>
      <c r="Q6" s="84" t="s">
        <v>1551</v>
      </c>
      <c r="S6" s="83" t="s">
        <v>504</v>
      </c>
      <c r="T6" s="83" t="str">
        <f>VLOOKUP(A6,'PAI 2025 GPS rempl2)'!$A$3:$E$505,4,0)</f>
        <v>Producto</v>
      </c>
      <c r="U6" s="84" t="s">
        <v>1577</v>
      </c>
      <c r="V6" s="31">
        <f>VLOOKUP(S6,'PAI 2025 GPS rempl2)'!$E$4:$P$504,12,0)</f>
        <v>20</v>
      </c>
      <c r="W6" s="31">
        <f>+(V6*100)/($V$3+$V$6+$V$9+$V$38+$V$43+$V$46+$V$49+$V$53+$V$57)</f>
        <v>10</v>
      </c>
      <c r="Z6" s="31" t="s">
        <v>1090</v>
      </c>
      <c r="AA6" s="159" t="s">
        <v>1842</v>
      </c>
    </row>
    <row r="7" spans="1:27" x14ac:dyDescent="0.25">
      <c r="A7" s="83" t="s">
        <v>506</v>
      </c>
      <c r="B7" s="83" t="str">
        <f>VLOOKUP(A7,'PAI 2025 GPS rempl2)'!$A$3:$E$505,4,0)</f>
        <v>Actividad propia</v>
      </c>
      <c r="C7" s="84" t="s">
        <v>1577</v>
      </c>
      <c r="D7" s="84" t="s">
        <v>1576</v>
      </c>
      <c r="E7" s="84" t="s">
        <v>496</v>
      </c>
      <c r="F7" s="84"/>
      <c r="G7" s="84" t="str">
        <f>VLOOKUP(A7,'PAI 2025 GPS rempl2)'!$E$4:$L$504,8,0)</f>
        <v>N/A</v>
      </c>
      <c r="H7" s="84" t="str">
        <f>VLOOKUP(A7,'PAI 2025 GPS rempl2)'!$A$4:$V$504,15,0)</f>
        <v>Elaborar el Plan anual de Vacantes (Único entregable) (Documento del Plan anual de Vacantes)</v>
      </c>
      <c r="I7" s="84">
        <f>VLOOKUP(A7,'PAI 2025 GPS rempl2)'!$A$4:$V$504,17,0)</f>
        <v>1</v>
      </c>
      <c r="J7" s="84" t="str">
        <f>VLOOKUP(A7,'PAI 2025 GPS rempl2)'!$A$4:$V$504,18,0)</f>
        <v>Númerica</v>
      </c>
      <c r="K7" s="182" t="str">
        <f>VLOOKUP(A7,'PAI 2025 GPS rempl2)'!$A$4:$V$504,20,0)</f>
        <v>2025-01-15</v>
      </c>
      <c r="L7" s="182" t="str">
        <f>VLOOKUP(A7,'PAI 2025 GPS rempl2)'!$A$4:$V$504,21,0)</f>
        <v>2025-01-31</v>
      </c>
      <c r="M7" s="84" t="str">
        <f>VLOOKUP(A7,'PAI 2025 GPS rempl2)'!$A$4:$V$504,22,0)</f>
        <v>111-GRUPO DE TRABAJO DE ADMINISTRACIÓN DE PERSONAL</v>
      </c>
      <c r="N7" s="84"/>
      <c r="O7" s="84"/>
      <c r="P7" s="84"/>
      <c r="Q7" s="84"/>
      <c r="S7" s="83" t="s">
        <v>506</v>
      </c>
      <c r="T7" s="83" t="str">
        <f>VLOOKUP(A7,'PAI 2025 GPS rempl2)'!$A$3:$E$505,4,0)</f>
        <v>Actividad propia</v>
      </c>
      <c r="U7" s="84" t="s">
        <v>1577</v>
      </c>
      <c r="V7" s="31">
        <f>VLOOKUP(S7,'PAI 2025 GPS rempl2)'!$E$4:$P$504,12,0)</f>
        <v>50</v>
      </c>
      <c r="W7" s="148">
        <f t="shared" ref="W7:W8" si="0">+(V7*100)/($V$4+$V$5+$V$7+$V$8+$V$10+$V$11+$V$12+$V$39+$V$40+$V$41+$V$42+$V$44+$V$45+$V$47+$V$48+$V$50+$V$51+$V$52+$V$54+$V$55+$V$56+$V$58+$V$59)</f>
        <v>5.5555555555555554</v>
      </c>
      <c r="Z7" s="31" t="s">
        <v>1091</v>
      </c>
      <c r="AA7" s="159" t="s">
        <v>1842</v>
      </c>
    </row>
    <row r="8" spans="1:27" x14ac:dyDescent="0.25">
      <c r="A8" s="83" t="s">
        <v>508</v>
      </c>
      <c r="B8" s="83" t="str">
        <f>VLOOKUP(A8,'PAI 2025 GPS rempl2)'!$A$3:$E$505,4,0)</f>
        <v>Actividad propia</v>
      </c>
      <c r="C8" s="84" t="s">
        <v>1577</v>
      </c>
      <c r="D8" s="84" t="s">
        <v>1576</v>
      </c>
      <c r="E8" s="84" t="s">
        <v>496</v>
      </c>
      <c r="F8" s="84"/>
      <c r="G8" s="84" t="str">
        <f>VLOOKUP(A8,'PAI 2025 GPS rempl2)'!$E$4:$L$504,8,0)</f>
        <v>N/A</v>
      </c>
      <c r="H8" s="84" t="str">
        <f>VLOOKUP(A8,'PAI 2025 GPS rempl2)'!$A$4:$V$504,15,0)</f>
        <v>Publicar el Plan anual de Vacantes (Único entregable) (Captura de pantalla de la publicación en la página web de la SIC e Intrasic)</v>
      </c>
      <c r="I8" s="84">
        <f>VLOOKUP(A8,'PAI 2025 GPS rempl2)'!$A$4:$V$504,17,0)</f>
        <v>1</v>
      </c>
      <c r="J8" s="84" t="str">
        <f>VLOOKUP(A8,'PAI 2025 GPS rempl2)'!$A$4:$V$504,18,0)</f>
        <v>Númerica</v>
      </c>
      <c r="K8" s="182" t="str">
        <f>VLOOKUP(A8,'PAI 2025 GPS rempl2)'!$A$4:$V$504,20,0)</f>
        <v>2025-01-15</v>
      </c>
      <c r="L8" s="182" t="str">
        <f>VLOOKUP(A8,'PAI 2025 GPS rempl2)'!$A$4:$V$504,21,0)</f>
        <v>2025-01-31</v>
      </c>
      <c r="M8" s="84" t="str">
        <f>VLOOKUP(A8,'PAI 2025 GPS rempl2)'!$A$4:$V$504,22,0)</f>
        <v>111-GRUPO DE TRABAJO DE ADMINISTRACIÓN DE PERSONAL</v>
      </c>
      <c r="N8" s="84"/>
      <c r="O8" s="84"/>
      <c r="P8" s="84"/>
      <c r="Q8" s="84"/>
      <c r="S8" s="83" t="s">
        <v>508</v>
      </c>
      <c r="T8" s="83" t="str">
        <f>VLOOKUP(A8,'PAI 2025 GPS rempl2)'!$A$3:$E$505,4,0)</f>
        <v>Actividad propia</v>
      </c>
      <c r="U8" s="84" t="s">
        <v>1577</v>
      </c>
      <c r="V8" s="31">
        <f>VLOOKUP(S8,'PAI 2025 GPS rempl2)'!$E$4:$P$504,12,0)</f>
        <v>50</v>
      </c>
      <c r="W8" s="148">
        <f t="shared" si="0"/>
        <v>5.5555555555555554</v>
      </c>
      <c r="Z8" s="31" t="s">
        <v>1092</v>
      </c>
      <c r="AA8" s="159" t="s">
        <v>1843</v>
      </c>
    </row>
    <row r="9" spans="1:27" x14ac:dyDescent="0.25">
      <c r="A9" s="83" t="s">
        <v>510</v>
      </c>
      <c r="B9" s="83" t="str">
        <f>VLOOKUP(A9,'PAI 2025 GPS rempl2)'!$A$3:$E$505,4,0)</f>
        <v>Producto</v>
      </c>
      <c r="C9" s="84" t="s">
        <v>1577</v>
      </c>
      <c r="D9" s="84" t="s">
        <v>1576</v>
      </c>
      <c r="E9" s="84" t="s">
        <v>496</v>
      </c>
      <c r="F9" s="84" t="s">
        <v>12</v>
      </c>
      <c r="G9" s="84" t="str">
        <f>VLOOKUP(A9,'PAI 2025 GPS rempl2)'!$E$4:$L$504,8,0)</f>
        <v>C-3599-0200-0005-53105b</v>
      </c>
      <c r="H9" s="84" t="str">
        <f>VLOOKUP(A9,'PAI 2025 GPS rempl2)'!$A$4:$V$504,15,0)</f>
        <v>Estrategia que permita la continuidad en la prestación de servicio,  la garantía del bienestar integral y la adecuada gestión del conocimiento, implementada  (Herramienta tecnológica para retención del conocimiento)</v>
      </c>
      <c r="I9" s="84">
        <f>VLOOKUP(A9,'PAI 2025 GPS rempl2)'!$A$4:$V$504,17,0)</f>
        <v>1</v>
      </c>
      <c r="J9" s="84" t="str">
        <f>VLOOKUP(A9,'PAI 2025 GPS rempl2)'!$A$4:$V$504,18,0)</f>
        <v>Númerica</v>
      </c>
      <c r="K9" s="182" t="str">
        <f>VLOOKUP(A9,'PAI 2025 GPS rempl2)'!$A$4:$V$504,20,0)</f>
        <v>2025-01-02</v>
      </c>
      <c r="L9" s="182" t="str">
        <f>VLOOKUP(A9,'PAI 2025 GPS rempl2)'!$A$4:$V$504,21,0)</f>
        <v>2025-12-19</v>
      </c>
      <c r="M9" s="84" t="str">
        <f>VLOOKUP(A9,'PAI 2025 GPS rempl2)'!$A$4:$V$504,22,0)</f>
        <v>111-GRUPO DE TRABAJO DE ADMINISTRACIÓN DE PERSONAL;
20-OFICINA DE TECNOLOGÍA E INFORMÁTICA;
73-GRUPO DE TRABAJO DE COMUNICACION</v>
      </c>
      <c r="N9" s="84" t="s">
        <v>1452</v>
      </c>
      <c r="O9" s="84" t="s">
        <v>1453</v>
      </c>
      <c r="P9" s="84">
        <v>0</v>
      </c>
      <c r="Q9" s="84" t="s">
        <v>1551</v>
      </c>
      <c r="S9" s="83" t="s">
        <v>510</v>
      </c>
      <c r="T9" s="83" t="str">
        <f>VLOOKUP(A9,'PAI 2025 GPS rempl2)'!$A$3:$E$505,4,0)</f>
        <v>Producto</v>
      </c>
      <c r="U9" s="84" t="s">
        <v>1577</v>
      </c>
      <c r="V9" s="31">
        <f>VLOOKUP(S9,'PAI 2025 GPS rempl2)'!$E$4:$P$504,12,0)</f>
        <v>60</v>
      </c>
      <c r="W9" s="31">
        <f>+(V9*100)/($V$3+$V$6+$V$9+$V$38+$V$43+$V$46+$V$49+$V$53+$V$57)</f>
        <v>30</v>
      </c>
      <c r="Z9" s="31" t="s">
        <v>1093</v>
      </c>
      <c r="AA9" s="159" t="s">
        <v>1842</v>
      </c>
    </row>
    <row r="10" spans="1:27" x14ac:dyDescent="0.25">
      <c r="A10" s="83" t="s">
        <v>515</v>
      </c>
      <c r="B10" s="83" t="str">
        <f>VLOOKUP(A10,'PAI 2025 GPS rempl2)'!$A$3:$E$505,4,0)</f>
        <v>Actividad propia</v>
      </c>
      <c r="C10" s="84" t="s">
        <v>1577</v>
      </c>
      <c r="D10" s="84" t="s">
        <v>1576</v>
      </c>
      <c r="E10" s="84" t="s">
        <v>496</v>
      </c>
      <c r="F10" s="84"/>
      <c r="G10" s="84" t="str">
        <f>VLOOKUP(A10,'PAI 2025 GPS rempl2)'!$E$4:$L$504,8,0)</f>
        <v>N/A</v>
      </c>
      <c r="H10" s="84" t="str">
        <f>VLOOKUP(A10,'PAI 2025 GPS rempl2)'!$A$4:$V$504,15,0)</f>
        <v>Implementar una herramienta tecnológica para retención del conocimiento de los servidores públicos  de la entidad por retiro.  (Manual de usuario y acta de entrega de la herramienta)</v>
      </c>
      <c r="I10" s="84">
        <f>VLOOKUP(A10,'PAI 2025 GPS rempl2)'!$A$4:$V$504,17,0)</f>
        <v>2</v>
      </c>
      <c r="J10" s="84" t="str">
        <f>VLOOKUP(A10,'PAI 2025 GPS rempl2)'!$A$4:$V$504,18,0)</f>
        <v>Númerica</v>
      </c>
      <c r="K10" s="182" t="str">
        <f>VLOOKUP(A10,'PAI 2025 GPS rempl2)'!$A$4:$V$504,20,0)</f>
        <v>2025-01-02</v>
      </c>
      <c r="L10" s="182" t="str">
        <f>VLOOKUP(A10,'PAI 2025 GPS rempl2)'!$A$4:$V$504,21,0)</f>
        <v>2025-02-28</v>
      </c>
      <c r="M10" s="84" t="str">
        <f>VLOOKUP(A10,'PAI 2025 GPS rempl2)'!$A$4:$V$504,22,0)</f>
        <v>111-GRUPO DE TRABAJO DE ADMINISTRACIÓN DE PERSONAL;
20-OFICINA DE TECNOLOGÍA E INFORMÁTICA</v>
      </c>
      <c r="N10" s="84"/>
      <c r="O10" s="84"/>
      <c r="P10" s="84"/>
      <c r="Q10" s="84"/>
      <c r="S10" s="83" t="s">
        <v>515</v>
      </c>
      <c r="T10" s="83" t="str">
        <f>VLOOKUP(A10,'PAI 2025 GPS rempl2)'!$A$3:$E$505,4,0)</f>
        <v>Actividad propia</v>
      </c>
      <c r="U10" s="84" t="s">
        <v>1577</v>
      </c>
      <c r="V10" s="31">
        <f>VLOOKUP(S10,'PAI 2025 GPS rempl2)'!$E$4:$P$504,12,0)</f>
        <v>50</v>
      </c>
      <c r="W10" s="148">
        <f t="shared" ref="W10:W12" si="1">+(V10*100)/($V$4+$V$5+$V$7+$V$8+$V$10+$V$11+$V$12+$V$39+$V$40+$V$41+$V$42+$V$44+$V$45+$V$47+$V$48+$V$50+$V$51+$V$52+$V$54+$V$55+$V$56+$V$58+$V$59)</f>
        <v>5.5555555555555554</v>
      </c>
      <c r="Z10" s="31" t="s">
        <v>1415</v>
      </c>
      <c r="AA10" s="159" t="s">
        <v>1842</v>
      </c>
    </row>
    <row r="11" spans="1:27" x14ac:dyDescent="0.25">
      <c r="A11" s="83" t="s">
        <v>518</v>
      </c>
      <c r="B11" s="83" t="str">
        <f>VLOOKUP(A11,'PAI 2025 GPS rempl2)'!$A$3:$E$505,4,0)</f>
        <v>Actividad propia</v>
      </c>
      <c r="C11" s="84" t="s">
        <v>1577</v>
      </c>
      <c r="D11" s="84" t="s">
        <v>1576</v>
      </c>
      <c r="E11" s="84" t="s">
        <v>496</v>
      </c>
      <c r="F11" s="84"/>
      <c r="G11" s="84" t="str">
        <f>VLOOKUP(A11,'PAI 2025 GPS rempl2)'!$E$4:$L$504,8,0)</f>
        <v>N/A</v>
      </c>
      <c r="H11" s="84" t="str">
        <f>VLOOKUP(A11,'PAI 2025 GPS rempl2)'!$A$4:$V$504,15,0)</f>
        <v>Fomentar la apropiación de la herramienta a través de un recurso pedagógico y la encuesta de satisfacción   (Video didáctico para el diligenciamiento de la herramienta y resultados  de la encuesta de satisfacción)</v>
      </c>
      <c r="I11" s="84">
        <f>VLOOKUP(A11,'PAI 2025 GPS rempl2)'!$A$4:$V$504,17,0)</f>
        <v>2</v>
      </c>
      <c r="J11" s="84" t="str">
        <f>VLOOKUP(A11,'PAI 2025 GPS rempl2)'!$A$4:$V$504,18,0)</f>
        <v>Númerica</v>
      </c>
      <c r="K11" s="182" t="str">
        <f>VLOOKUP(A11,'PAI 2025 GPS rempl2)'!$A$4:$V$504,20,0)</f>
        <v>2025-02-03</v>
      </c>
      <c r="L11" s="182" t="str">
        <f>VLOOKUP(A11,'PAI 2025 GPS rempl2)'!$A$4:$V$504,21,0)</f>
        <v>2025-12-19</v>
      </c>
      <c r="M11" s="84" t="str">
        <f>VLOOKUP(A11,'PAI 2025 GPS rempl2)'!$A$4:$V$504,22,0)</f>
        <v>111-GRUPO DE TRABAJO DE ADMINISTRACIÓN DE PERSONAL;
20-OFICINA DE TECNOLOGÍA E INFORMÁTICA;
73-GRUPO DE TRABAJO DE COMUNICACION</v>
      </c>
      <c r="N11" s="84"/>
      <c r="O11" s="84"/>
      <c r="P11" s="84"/>
      <c r="Q11" s="84"/>
      <c r="S11" s="83" t="s">
        <v>518</v>
      </c>
      <c r="T11" s="83" t="str">
        <f>VLOOKUP(A11,'PAI 2025 GPS rempl2)'!$A$3:$E$505,4,0)</f>
        <v>Actividad propia</v>
      </c>
      <c r="U11" s="84" t="s">
        <v>1577</v>
      </c>
      <c r="V11" s="31">
        <f>VLOOKUP(S11,'PAI 2025 GPS rempl2)'!$E$4:$P$504,12,0)</f>
        <v>25</v>
      </c>
      <c r="W11" s="148">
        <f t="shared" si="1"/>
        <v>2.7777777777777777</v>
      </c>
      <c r="Z11" s="31" t="s">
        <v>1417</v>
      </c>
      <c r="AA11" s="159" t="s">
        <v>1842</v>
      </c>
    </row>
    <row r="12" spans="1:27" x14ac:dyDescent="0.25">
      <c r="A12" s="83" t="s">
        <v>520</v>
      </c>
      <c r="B12" s="83" t="str">
        <f>VLOOKUP(A12,'PAI 2025 GPS rempl2)'!$A$3:$E$505,4,0)</f>
        <v>Actividad propia</v>
      </c>
      <c r="C12" s="84" t="s">
        <v>1577</v>
      </c>
      <c r="D12" s="84" t="s">
        <v>1576</v>
      </c>
      <c r="E12" s="84" t="s">
        <v>496</v>
      </c>
      <c r="F12" s="84"/>
      <c r="G12" s="84" t="str">
        <f>VLOOKUP(A12,'PAI 2025 GPS rempl2)'!$E$4:$L$504,8,0)</f>
        <v>N/A</v>
      </c>
      <c r="H12" s="84" t="str">
        <f>VLOOKUP(A12,'PAI 2025 GPS rempl2)'!$A$4:$V$504,15,0)</f>
        <v>Realizar seguimiento trimestral  al diligenciamiento de la herramienta por parte de los servidores que se retiran y  apropiación por parte de los funcionarios que ingresan  y presentarlo al CIGD     (Informes (trimestrales)</v>
      </c>
      <c r="I12" s="84">
        <f>VLOOKUP(A12,'PAI 2025 GPS rempl2)'!$A$4:$V$504,17,0)</f>
        <v>2</v>
      </c>
      <c r="J12" s="84" t="str">
        <f>VLOOKUP(A12,'PAI 2025 GPS rempl2)'!$A$4:$V$504,18,0)</f>
        <v>Númerica</v>
      </c>
      <c r="K12" s="182" t="str">
        <f>VLOOKUP(A12,'PAI 2025 GPS rempl2)'!$A$4:$V$504,20,0)</f>
        <v>2025-06-03</v>
      </c>
      <c r="L12" s="182" t="str">
        <f>VLOOKUP(A12,'PAI 2025 GPS rempl2)'!$A$4:$V$504,21,0)</f>
        <v>2025-12-19</v>
      </c>
      <c r="M12" s="84" t="str">
        <f>VLOOKUP(A12,'PAI 2025 GPS rempl2)'!$A$4:$V$504,22,0)</f>
        <v>111-GRUPO DE TRABAJO DE ADMINISTRACIÓN DE PERSONAL</v>
      </c>
      <c r="N12" s="84"/>
      <c r="O12" s="84"/>
      <c r="P12" s="84"/>
      <c r="Q12" s="84"/>
      <c r="S12" s="83" t="s">
        <v>520</v>
      </c>
      <c r="T12" s="83" t="str">
        <f>VLOOKUP(A12,'PAI 2025 GPS rempl2)'!$A$3:$E$505,4,0)</f>
        <v>Actividad propia</v>
      </c>
      <c r="U12" s="84" t="s">
        <v>1577</v>
      </c>
      <c r="V12" s="31">
        <f>VLOOKUP(S12,'PAI 2025 GPS rempl2)'!$E$4:$P$504,12,0)</f>
        <v>25</v>
      </c>
      <c r="W12" s="148">
        <f t="shared" si="1"/>
        <v>2.7777777777777777</v>
      </c>
      <c r="Z12" s="31" t="s">
        <v>1425</v>
      </c>
      <c r="AA12" s="159" t="s">
        <v>1842</v>
      </c>
    </row>
    <row r="13" spans="1:27" x14ac:dyDescent="0.25">
      <c r="A13" s="83" t="s">
        <v>523</v>
      </c>
      <c r="B13" s="83" t="str">
        <f>VLOOKUP(A13,'PAI 2025 GPS rempl2)'!$A$3:$E$505,4,0)</f>
        <v>Producto</v>
      </c>
      <c r="C13" s="84" t="s">
        <v>1579</v>
      </c>
      <c r="D13" s="84" t="s">
        <v>1578</v>
      </c>
      <c r="E13" s="84" t="s">
        <v>524</v>
      </c>
      <c r="F13" s="84" t="s">
        <v>61</v>
      </c>
      <c r="G13" s="84" t="str">
        <f>VLOOKUP(A13,'PAI 2025 GPS rempl2)'!$E$4:$L$504,8,0)</f>
        <v>N/A</v>
      </c>
      <c r="H13" s="84" t="str">
        <f>VLOOKUP(A13,'PAI 2025 GPS rempl2)'!$A$4:$V$504,15,0)</f>
        <v>Plan Anual de Auditorías ejecutado y presentado al CICCI (actas del CICCI firmadas semestralmente por Superintendente y jefe OCI)</v>
      </c>
      <c r="I13" s="84">
        <f>VLOOKUP(A13,'PAI 2025 GPS rempl2)'!$A$4:$V$504,17,0)</f>
        <v>100</v>
      </c>
      <c r="J13" s="84" t="str">
        <f>VLOOKUP(A13,'PAI 2025 GPS rempl2)'!$A$4:$V$504,18,0)</f>
        <v>Porcentual</v>
      </c>
      <c r="K13" s="182" t="str">
        <f>VLOOKUP(A13,'PAI 2025 GPS rempl2)'!$A$4:$V$504,20,0)</f>
        <v>2025-01-02</v>
      </c>
      <c r="L13" s="182" t="str">
        <f>VLOOKUP(A13,'PAI 2025 GPS rempl2)'!$A$4:$V$504,21,0)</f>
        <v>2025-12-31</v>
      </c>
      <c r="M13" s="84" t="str">
        <f>VLOOKUP(A13,'PAI 2025 GPS rempl2)'!$A$4:$V$504,22,0)</f>
        <v>50-OFICINA DE CONTROL INTERNO</v>
      </c>
      <c r="N13" s="84" t="s">
        <v>1795</v>
      </c>
      <c r="O13" s="84" t="s">
        <v>1451</v>
      </c>
      <c r="P13" s="84">
        <v>0</v>
      </c>
      <c r="Q13" s="84" t="s">
        <v>1551</v>
      </c>
      <c r="S13" s="83" t="s">
        <v>523</v>
      </c>
      <c r="T13" s="83" t="str">
        <f>VLOOKUP(A13,'PAI 2025 GPS rempl2)'!$A$3:$E$505,4,0)</f>
        <v>Producto</v>
      </c>
      <c r="U13" s="84" t="s">
        <v>1579</v>
      </c>
      <c r="V13" s="31">
        <f>VLOOKUP(S13,'PAI 2025 GPS rempl2)'!$E$4:$P$504,12,0)</f>
        <v>50</v>
      </c>
      <c r="W13" s="31">
        <f>+V13</f>
        <v>50</v>
      </c>
      <c r="Z13" s="31" t="s">
        <v>1426</v>
      </c>
      <c r="AA13" s="159" t="s">
        <v>1842</v>
      </c>
    </row>
    <row r="14" spans="1:27" x14ac:dyDescent="0.25">
      <c r="A14" s="83" t="s">
        <v>527</v>
      </c>
      <c r="B14" s="83" t="str">
        <f>VLOOKUP(A14,'PAI 2025 GPS rempl2)'!$A$3:$E$505,4,0)</f>
        <v>Actividad propia</v>
      </c>
      <c r="C14" s="84" t="s">
        <v>1579</v>
      </c>
      <c r="D14" s="84" t="s">
        <v>1578</v>
      </c>
      <c r="E14" s="84" t="s">
        <v>524</v>
      </c>
      <c r="F14" s="84"/>
      <c r="G14" s="84" t="str">
        <f>VLOOKUP(A14,'PAI 2025 GPS rempl2)'!$E$4:$L$504,8,0)</f>
        <v>N/A</v>
      </c>
      <c r="H14" s="84"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4">
        <f>VLOOKUP(A14,'PAI 2025 GPS rempl2)'!$A$4:$V$504,17,0)</f>
        <v>100</v>
      </c>
      <c r="J14" s="84" t="str">
        <f>VLOOKUP(A14,'PAI 2025 GPS rempl2)'!$A$4:$V$504,18,0)</f>
        <v>Porcentual</v>
      </c>
      <c r="K14" s="182" t="str">
        <f>VLOOKUP(A14,'PAI 2025 GPS rempl2)'!$A$4:$V$504,20,0)</f>
        <v>2025-01-02</v>
      </c>
      <c r="L14" s="182" t="str">
        <f>VLOOKUP(A14,'PAI 2025 GPS rempl2)'!$A$4:$V$504,21,0)</f>
        <v>2025-12-31</v>
      </c>
      <c r="M14" s="84" t="str">
        <f>VLOOKUP(A14,'PAI 2025 GPS rempl2)'!$A$4:$V$504,22,0)</f>
        <v>50-OFICINA DE CONTROL INTERNO</v>
      </c>
      <c r="N14" s="84"/>
      <c r="O14" s="84"/>
      <c r="P14" s="84"/>
      <c r="Q14" s="84"/>
      <c r="S14" s="83" t="s">
        <v>527</v>
      </c>
      <c r="T14" s="83" t="str">
        <f>VLOOKUP(A14,'PAI 2025 GPS rempl2)'!$A$3:$E$505,4,0)</f>
        <v>Actividad propia</v>
      </c>
      <c r="U14" s="84" t="s">
        <v>1579</v>
      </c>
      <c r="V14" s="31">
        <f>VLOOKUP(S14,'PAI 2025 GPS rempl2)'!$E$4:$P$504,12,0)</f>
        <v>80</v>
      </c>
      <c r="W14" s="149">
        <f>+(V14*100)/($V$14+$V$15+$V$17+$V$18+$V$20+$V$21+$V$22)</f>
        <v>23.529411764705884</v>
      </c>
      <c r="Z14" s="31" t="s">
        <v>538</v>
      </c>
      <c r="AA14" s="159" t="s">
        <v>1842</v>
      </c>
    </row>
    <row r="15" spans="1:27" x14ac:dyDescent="0.25">
      <c r="A15" s="83" t="s">
        <v>528</v>
      </c>
      <c r="B15" s="83" t="str">
        <f>VLOOKUP(A15,'PAI 2025 GPS rempl2)'!$A$3:$E$505,4,0)</f>
        <v>Actividad propia</v>
      </c>
      <c r="C15" s="84" t="s">
        <v>1579</v>
      </c>
      <c r="D15" s="84" t="s">
        <v>1578</v>
      </c>
      <c r="E15" s="84" t="s">
        <v>524</v>
      </c>
      <c r="F15" s="84"/>
      <c r="G15" s="84" t="str">
        <f>VLOOKUP(A15,'PAI 2025 GPS rempl2)'!$E$4:$L$504,8,0)</f>
        <v>N/A</v>
      </c>
      <c r="H15" s="84"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4">
        <f>VLOOKUP(A15,'PAI 2025 GPS rempl2)'!$A$4:$V$504,17,0)</f>
        <v>2</v>
      </c>
      <c r="J15" s="84" t="str">
        <f>VLOOKUP(A15,'PAI 2025 GPS rempl2)'!$A$4:$V$504,18,0)</f>
        <v>Númerica</v>
      </c>
      <c r="K15" s="182" t="str">
        <f>VLOOKUP(A15,'PAI 2025 GPS rempl2)'!$A$4:$V$504,20,0)</f>
        <v>2025-06-03</v>
      </c>
      <c r="L15" s="182" t="str">
        <f>VLOOKUP(A15,'PAI 2025 GPS rempl2)'!$A$4:$V$504,21,0)</f>
        <v>2025-12-31</v>
      </c>
      <c r="M15" s="84" t="str">
        <f>VLOOKUP(A15,'PAI 2025 GPS rempl2)'!$A$4:$V$504,22,0)</f>
        <v>50-OFICINA DE CONTROL INTERNO</v>
      </c>
      <c r="N15" s="84"/>
      <c r="O15" s="84"/>
      <c r="P15" s="84"/>
      <c r="Q15" s="84"/>
      <c r="S15" s="83" t="s">
        <v>528</v>
      </c>
      <c r="T15" s="83" t="str">
        <f>VLOOKUP(A15,'PAI 2025 GPS rempl2)'!$A$3:$E$505,4,0)</f>
        <v>Actividad propia</v>
      </c>
      <c r="U15" s="84" t="s">
        <v>1579</v>
      </c>
      <c r="V15" s="31">
        <f>VLOOKUP(S15,'PAI 2025 GPS rempl2)'!$E$4:$P$504,12,0)</f>
        <v>20</v>
      </c>
      <c r="W15" s="149">
        <f>+(V15*100)/($V$14+$V$15+$V$17+$V$18+$V$20+$V$21+$V$22)</f>
        <v>5.882352941176471</v>
      </c>
      <c r="Z15" s="31" t="s">
        <v>977</v>
      </c>
      <c r="AA15" s="159" t="s">
        <v>1842</v>
      </c>
    </row>
    <row r="16" spans="1:27" x14ac:dyDescent="0.25">
      <c r="A16" s="83" t="s">
        <v>530</v>
      </c>
      <c r="B16" s="83" t="str">
        <f>VLOOKUP(A16,'PAI 2025 GPS rempl2)'!$A$3:$E$505,4,0)</f>
        <v>Producto</v>
      </c>
      <c r="C16" s="84" t="s">
        <v>1579</v>
      </c>
      <c r="D16" s="84" t="s">
        <v>1578</v>
      </c>
      <c r="E16" s="84" t="s">
        <v>524</v>
      </c>
      <c r="F16" s="84" t="s">
        <v>61</v>
      </c>
      <c r="G16" s="84" t="str">
        <f>VLOOKUP(A16,'PAI 2025 GPS rempl2)'!$E$4:$L$504,8,0)</f>
        <v>N/A</v>
      </c>
      <c r="H16" s="84" t="str">
        <f>VLOOKUP(A16,'PAI 2025 GPS rempl2)'!$A$4:$V$504,15,0)</f>
        <v>Seguimiento Planes de trabajo MIPG en el marco de la Política Control Interno, con seguimiento realizado y radicado ante la OAP  (Informe)Entregable: (Informes de seguimiento  a la implementación y actas del comité)</v>
      </c>
      <c r="I16" s="84">
        <f>VLOOKUP(A16,'PAI 2025 GPS rempl2)'!$A$4:$V$504,17,0)</f>
        <v>1</v>
      </c>
      <c r="J16" s="84" t="str">
        <f>VLOOKUP(A16,'PAI 2025 GPS rempl2)'!$A$4:$V$504,18,0)</f>
        <v>Númerica</v>
      </c>
      <c r="K16" s="182" t="str">
        <f>VLOOKUP(A16,'PAI 2025 GPS rempl2)'!$A$4:$V$504,20,0)</f>
        <v>2025-04-01</v>
      </c>
      <c r="L16" s="182" t="str">
        <f>VLOOKUP(A16,'PAI 2025 GPS rempl2)'!$A$4:$V$504,21,0)</f>
        <v>2025-07-31</v>
      </c>
      <c r="M16" s="84" t="str">
        <f>VLOOKUP(A16,'PAI 2025 GPS rempl2)'!$A$4:$V$504,22,0)</f>
        <v>50-OFICINA DE CONTROL INTERNO</v>
      </c>
      <c r="N16" s="84" t="s">
        <v>1795</v>
      </c>
      <c r="O16" s="84" t="s">
        <v>1451</v>
      </c>
      <c r="P16" s="84">
        <v>0</v>
      </c>
      <c r="Q16" s="84" t="s">
        <v>1551</v>
      </c>
      <c r="S16" s="83" t="s">
        <v>530</v>
      </c>
      <c r="T16" s="83" t="str">
        <f>VLOOKUP(A16,'PAI 2025 GPS rempl2)'!$A$3:$E$505,4,0)</f>
        <v>Producto</v>
      </c>
      <c r="U16" s="84" t="s">
        <v>1579</v>
      </c>
      <c r="V16" s="31">
        <f>VLOOKUP(S16,'PAI 2025 GPS rempl2)'!$E$4:$P$504,12,0)</f>
        <v>25</v>
      </c>
      <c r="W16" s="31">
        <f>+V16</f>
        <v>25</v>
      </c>
      <c r="Z16" s="31" t="s">
        <v>1341</v>
      </c>
      <c r="AA16" s="159" t="s">
        <v>1842</v>
      </c>
    </row>
    <row r="17" spans="1:27" x14ac:dyDescent="0.25">
      <c r="A17" s="83" t="s">
        <v>532</v>
      </c>
      <c r="B17" s="83" t="str">
        <f>VLOOKUP(A17,'PAI 2025 GPS rempl2)'!$A$3:$E$505,4,0)</f>
        <v>Actividad propia</v>
      </c>
      <c r="C17" s="84" t="s">
        <v>1579</v>
      </c>
      <c r="D17" s="84" t="s">
        <v>1578</v>
      </c>
      <c r="E17" s="84" t="s">
        <v>524</v>
      </c>
      <c r="F17" s="84"/>
      <c r="G17" s="84" t="str">
        <f>VLOOKUP(A17,'PAI 2025 GPS rempl2)'!$E$4:$L$504,8,0)</f>
        <v>N/A</v>
      </c>
      <c r="H17" s="84"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4">
        <f>VLOOKUP(A17,'PAI 2025 GPS rempl2)'!$A$4:$V$504,17,0)</f>
        <v>1</v>
      </c>
      <c r="J17" s="84" t="str">
        <f>VLOOKUP(A17,'PAI 2025 GPS rempl2)'!$A$4:$V$504,18,0)</f>
        <v>Númerica</v>
      </c>
      <c r="K17" s="182" t="str">
        <f>VLOOKUP(A17,'PAI 2025 GPS rempl2)'!$A$4:$V$504,20,0)</f>
        <v>2025-04-01</v>
      </c>
      <c r="L17" s="182" t="str">
        <f>VLOOKUP(A17,'PAI 2025 GPS rempl2)'!$A$4:$V$504,21,0)</f>
        <v>2025-07-31</v>
      </c>
      <c r="M17" s="84" t="str">
        <f>VLOOKUP(A17,'PAI 2025 GPS rempl2)'!$A$4:$V$504,22,0)</f>
        <v>50-OFICINA DE CONTROL INTERNO</v>
      </c>
      <c r="N17" s="84"/>
      <c r="O17" s="84"/>
      <c r="P17" s="84"/>
      <c r="Q17" s="84"/>
      <c r="S17" s="83" t="s">
        <v>532</v>
      </c>
      <c r="T17" s="83" t="str">
        <f>VLOOKUP(A17,'PAI 2025 GPS rempl2)'!$A$3:$E$505,4,0)</f>
        <v>Actividad propia</v>
      </c>
      <c r="U17" s="84" t="s">
        <v>1579</v>
      </c>
      <c r="V17" s="31">
        <f>VLOOKUP(S17,'PAI 2025 GPS rempl2)'!$E$4:$P$504,12,0)</f>
        <v>80</v>
      </c>
      <c r="W17" s="149">
        <f t="shared" ref="W17:W18" si="2">+(V17*100)/($V$14+$V$15+$V$17+$V$18+$V$20+$V$21+$V$22)</f>
        <v>23.529411764705884</v>
      </c>
      <c r="Z17" s="31" t="s">
        <v>1343</v>
      </c>
      <c r="AA17" s="159" t="s">
        <v>1843</v>
      </c>
    </row>
    <row r="18" spans="1:27" x14ac:dyDescent="0.25">
      <c r="A18" s="83" t="s">
        <v>533</v>
      </c>
      <c r="B18" s="83" t="str">
        <f>VLOOKUP(A18,'PAI 2025 GPS rempl2)'!$A$3:$E$505,4,0)</f>
        <v>Actividad propia</v>
      </c>
      <c r="C18" s="84" t="s">
        <v>1579</v>
      </c>
      <c r="D18" s="84" t="s">
        <v>1578</v>
      </c>
      <c r="E18" s="84" t="s">
        <v>524</v>
      </c>
      <c r="F18" s="84"/>
      <c r="G18" s="84" t="str">
        <f>VLOOKUP(A18,'PAI 2025 GPS rempl2)'!$E$4:$L$504,8,0)</f>
        <v>N/A</v>
      </c>
      <c r="H18" s="84" t="str">
        <f>VLOOKUP(A18,'PAI 2025 GPS rempl2)'!$A$4:$V$504,15,0)</f>
        <v>Elaborar y presentar al Comité Institucional de Gestión y Desempeño el informe de seguimiento a la implementación del MIPG (Actas de CIGD)</v>
      </c>
      <c r="I18" s="84">
        <f>VLOOKUP(A18,'PAI 2025 GPS rempl2)'!$A$4:$V$504,17,0)</f>
        <v>1</v>
      </c>
      <c r="J18" s="84" t="str">
        <f>VLOOKUP(A18,'PAI 2025 GPS rempl2)'!$A$4:$V$504,18,0)</f>
        <v>Númerica</v>
      </c>
      <c r="K18" s="182" t="str">
        <f>VLOOKUP(A18,'PAI 2025 GPS rempl2)'!$A$4:$V$504,20,0)</f>
        <v>2025-04-01</v>
      </c>
      <c r="L18" s="182" t="str">
        <f>VLOOKUP(A18,'PAI 2025 GPS rempl2)'!$A$4:$V$504,21,0)</f>
        <v>2025-07-31</v>
      </c>
      <c r="M18" s="84" t="str">
        <f>VLOOKUP(A18,'PAI 2025 GPS rempl2)'!$A$4:$V$504,22,0)</f>
        <v>50-OFICINA DE CONTROL INTERNO</v>
      </c>
      <c r="N18" s="84"/>
      <c r="O18" s="84"/>
      <c r="P18" s="84"/>
      <c r="Q18" s="84"/>
      <c r="S18" s="83" t="s">
        <v>533</v>
      </c>
      <c r="T18" s="83" t="str">
        <f>VLOOKUP(A18,'PAI 2025 GPS rempl2)'!$A$3:$E$505,4,0)</f>
        <v>Actividad propia</v>
      </c>
      <c r="U18" s="84" t="s">
        <v>1579</v>
      </c>
      <c r="V18" s="31">
        <f>VLOOKUP(S18,'PAI 2025 GPS rempl2)'!$E$4:$P$504,12,0)</f>
        <v>20</v>
      </c>
      <c r="W18" s="149">
        <f t="shared" si="2"/>
        <v>5.882352941176471</v>
      </c>
      <c r="Z18" s="31" t="s">
        <v>1345</v>
      </c>
      <c r="AA18" s="159" t="s">
        <v>1843</v>
      </c>
    </row>
    <row r="19" spans="1:27" x14ac:dyDescent="0.25">
      <c r="A19" s="83" t="s">
        <v>534</v>
      </c>
      <c r="B19" s="83" t="str">
        <f>VLOOKUP(A19,'PAI 2025 GPS rempl2)'!$A$3:$E$505,4,0)</f>
        <v>Producto</v>
      </c>
      <c r="C19" s="84" t="s">
        <v>1579</v>
      </c>
      <c r="D19" s="84" t="s">
        <v>1578</v>
      </c>
      <c r="E19" s="84" t="s">
        <v>524</v>
      </c>
      <c r="F19" s="84" t="s">
        <v>61</v>
      </c>
      <c r="G19" s="84" t="str">
        <f>VLOOKUP(A19,'PAI 2025 GPS rempl2)'!$E$4:$L$504,8,0)</f>
        <v>N/A</v>
      </c>
      <c r="H19" s="84" t="str">
        <f>VLOOKUP(A19,'PAI 2025 GPS rempl2)'!$A$4:$V$504,15,0)</f>
        <v>Objetivos estratégicos y orientaciones PND, evaluados frente a la planeación 2025 y el PES (Informe elaborado y enviado a Despacho y OAP/memorando o correo)</v>
      </c>
      <c r="I19" s="84">
        <f>VLOOKUP(A19,'PAI 2025 GPS rempl2)'!$A$4:$V$504,17,0)</f>
        <v>1</v>
      </c>
      <c r="J19" s="84" t="str">
        <f>VLOOKUP(A19,'PAI 2025 GPS rempl2)'!$A$4:$V$504,18,0)</f>
        <v>Númerica</v>
      </c>
      <c r="K19" s="182" t="str">
        <f>VLOOKUP(A19,'PAI 2025 GPS rempl2)'!$A$4:$V$504,20,0)</f>
        <v>2025-02-19</v>
      </c>
      <c r="L19" s="182" t="str">
        <f>VLOOKUP(A19,'PAI 2025 GPS rempl2)'!$A$4:$V$504,21,0)</f>
        <v>2025-08-04</v>
      </c>
      <c r="M19" s="84" t="str">
        <f>VLOOKUP(A19,'PAI 2025 GPS rempl2)'!$A$4:$V$504,22,0)</f>
        <v>50-OFICINA DE CONTROL INTERNO</v>
      </c>
      <c r="N19" s="84" t="s">
        <v>1795</v>
      </c>
      <c r="O19" s="84" t="s">
        <v>1451</v>
      </c>
      <c r="P19" s="84">
        <v>0</v>
      </c>
      <c r="Q19" s="84" t="s">
        <v>1551</v>
      </c>
      <c r="S19" s="83" t="s">
        <v>534</v>
      </c>
      <c r="T19" s="83" t="str">
        <f>VLOOKUP(A19,'PAI 2025 GPS rempl2)'!$A$3:$E$505,4,0)</f>
        <v>Producto</v>
      </c>
      <c r="U19" s="84" t="s">
        <v>1579</v>
      </c>
      <c r="V19" s="31">
        <f>VLOOKUP(S19,'PAI 2025 GPS rempl2)'!$E$4:$P$504,12,0)</f>
        <v>25</v>
      </c>
      <c r="W19" s="31">
        <f>+V19</f>
        <v>25</v>
      </c>
      <c r="Z19" s="31" t="s">
        <v>1347</v>
      </c>
      <c r="AA19" s="159" t="s">
        <v>1843</v>
      </c>
    </row>
    <row r="20" spans="1:27" x14ac:dyDescent="0.25">
      <c r="A20" s="83" t="s">
        <v>536</v>
      </c>
      <c r="B20" s="83" t="str">
        <f>VLOOKUP(A20,'PAI 2025 GPS rempl2)'!$A$3:$E$505,4,0)</f>
        <v>Actividad propia</v>
      </c>
      <c r="C20" s="84" t="s">
        <v>1579</v>
      </c>
      <c r="D20" s="84" t="s">
        <v>1578</v>
      </c>
      <c r="E20" s="84" t="s">
        <v>524</v>
      </c>
      <c r="F20" s="84"/>
      <c r="G20" s="84" t="str">
        <f>VLOOKUP(A20,'PAI 2025 GPS rempl2)'!$E$4:$L$504,8,0)</f>
        <v>N/A</v>
      </c>
      <c r="H20" s="84" t="str">
        <f>VLOOKUP(A20,'PAI 2025 GPS rempl2)'!$A$4:$V$504,15,0)</f>
        <v>Evaluar el cumplimiento de compromisos que la Superintendencia  tiene en el Plan Estratégico Sectorial frente a los objetivos estratégicos del ministerio (informe con los resultados de la evaluación elaborado)</v>
      </c>
      <c r="I20" s="84">
        <f>VLOOKUP(A20,'PAI 2025 GPS rempl2)'!$A$4:$V$504,17,0)</f>
        <v>1</v>
      </c>
      <c r="J20" s="84" t="str">
        <f>VLOOKUP(A20,'PAI 2025 GPS rempl2)'!$A$4:$V$504,18,0)</f>
        <v>Númerica</v>
      </c>
      <c r="K20" s="182" t="str">
        <f>VLOOKUP(A20,'PAI 2025 GPS rempl2)'!$A$4:$V$504,20,0)</f>
        <v>2025-02-19</v>
      </c>
      <c r="L20" s="182" t="str">
        <f>VLOOKUP(A20,'PAI 2025 GPS rempl2)'!$A$4:$V$504,21,0)</f>
        <v>2025-08-04</v>
      </c>
      <c r="M20" s="84" t="str">
        <f>VLOOKUP(A20,'PAI 2025 GPS rempl2)'!$A$4:$V$504,22,0)</f>
        <v>50-OFICINA DE CONTROL INTERNO</v>
      </c>
      <c r="N20" s="84"/>
      <c r="O20" s="84"/>
      <c r="P20" s="84"/>
      <c r="Q20" s="84"/>
      <c r="S20" s="83" t="s">
        <v>536</v>
      </c>
      <c r="T20" s="83" t="str">
        <f>VLOOKUP(A20,'PAI 2025 GPS rempl2)'!$A$3:$E$505,4,0)</f>
        <v>Actividad propia</v>
      </c>
      <c r="U20" s="84" t="s">
        <v>1579</v>
      </c>
      <c r="V20" s="31">
        <f>VLOOKUP(S20,'PAI 2025 GPS rempl2)'!$E$4:$P$504,12,0)</f>
        <v>80</v>
      </c>
      <c r="W20" s="149">
        <f t="shared" ref="W20:W22" si="3">+(V20*100)/($V$14+$V$15+$V$17+$V$18+$V$20+$V$21+$V$22)</f>
        <v>23.529411764705884</v>
      </c>
      <c r="Z20" s="31" t="s">
        <v>1348</v>
      </c>
      <c r="AA20" s="159" t="s">
        <v>1842</v>
      </c>
    </row>
    <row r="21" spans="1:27" x14ac:dyDescent="0.25">
      <c r="A21" s="83" t="s">
        <v>538</v>
      </c>
      <c r="B21" s="83" t="str">
        <f>VLOOKUP(A21,'PAI 2025 GPS rempl2)'!$A$3:$E$505,4,0)</f>
        <v>Actividad propia Eliminada</v>
      </c>
      <c r="C21" s="84" t="s">
        <v>1579</v>
      </c>
      <c r="D21" s="84" t="s">
        <v>1578</v>
      </c>
      <c r="E21" s="84" t="s">
        <v>524</v>
      </c>
      <c r="F21" s="84"/>
      <c r="G21" s="84" t="str">
        <f>VLOOKUP(A21,'PAI 2025 GPS rempl2)'!$E$4:$L$504,8,0)</f>
        <v>N/A</v>
      </c>
      <c r="H21" s="84" t="str">
        <f>VLOOKUP(A21,'PAI 2025 GPS rempl2)'!$A$4:$V$504,15,0)</f>
        <v>Evaluar cumplimiento de los Objetivos Estrategicos  y el Plan Nacional de Desarrollo frente a las responsabilidades determinadas por los mismos para la SIC. (informe con los resultados de la evaluación elaborado).</v>
      </c>
      <c r="I21" s="84">
        <f>VLOOKUP(A21,'PAI 2025 GPS rempl2)'!$A$4:$V$504,17,0)</f>
        <v>1</v>
      </c>
      <c r="J21" s="84" t="str">
        <f>VLOOKUP(A21,'PAI 2025 GPS rempl2)'!$A$4:$V$504,18,0)</f>
        <v>Númerica</v>
      </c>
      <c r="K21" s="182">
        <f>VLOOKUP(A21,'PAI 2025 GPS rempl2)'!$A$4:$V$504,20,0)</f>
        <v>45707</v>
      </c>
      <c r="L21" s="182">
        <f>VLOOKUP(A21,'PAI 2025 GPS rempl2)'!$A$4:$V$504,21,0)</f>
        <v>46010</v>
      </c>
      <c r="M21" s="84" t="str">
        <f>VLOOKUP(A21,'PAI 2025 GPS rempl2)'!$A$4:$V$504,22,0)</f>
        <v>50-OFICINA DE CONTROL INTERNO</v>
      </c>
      <c r="N21" s="84"/>
      <c r="O21" s="84"/>
      <c r="P21" s="84"/>
      <c r="Q21" s="84"/>
      <c r="S21" s="83" t="s">
        <v>538</v>
      </c>
      <c r="T21" s="83" t="str">
        <f>VLOOKUP(A21,'PAI 2025 GPS rempl2)'!$A$3:$E$505,4,0)</f>
        <v>Actividad propia Eliminada</v>
      </c>
      <c r="U21" s="84" t="s">
        <v>1579</v>
      </c>
      <c r="V21" s="31">
        <f>VLOOKUP(S21,'PAI 2025 GPS rempl2)'!$E$4:$P$504,12,0)</f>
        <v>40</v>
      </c>
      <c r="W21" s="149">
        <f t="shared" si="3"/>
        <v>11.764705882352942</v>
      </c>
      <c r="Z21" s="31" t="s">
        <v>1117</v>
      </c>
      <c r="AA21" s="159" t="s">
        <v>1875</v>
      </c>
    </row>
    <row r="22" spans="1:27" x14ac:dyDescent="0.25">
      <c r="A22" s="83" t="s">
        <v>539</v>
      </c>
      <c r="B22" s="83" t="str">
        <f>VLOOKUP(A22,'PAI 2025 GPS rempl2)'!$A$3:$E$505,4,0)</f>
        <v>Actividad propia</v>
      </c>
      <c r="C22" s="84" t="s">
        <v>1579</v>
      </c>
      <c r="D22" s="84" t="s">
        <v>1578</v>
      </c>
      <c r="E22" s="84" t="s">
        <v>524</v>
      </c>
      <c r="F22" s="84"/>
      <c r="G22" s="84" t="str">
        <f>VLOOKUP(A22,'PAI 2025 GPS rempl2)'!$E$4:$L$504,8,0)</f>
        <v>N/A</v>
      </c>
      <c r="H22" s="84" t="str">
        <f>VLOOKUP(A22,'PAI 2025 GPS rempl2)'!$A$4:$V$504,15,0)</f>
        <v>Elaborar y radicar ante los responsables, el informe. (informe con los resultados de la evaluación elaborado y radicado al Superintendente y OAP / Correo-Memorando)</v>
      </c>
      <c r="I22" s="84">
        <f>VLOOKUP(A22,'PAI 2025 GPS rempl2)'!$A$4:$V$504,17,0)</f>
        <v>1</v>
      </c>
      <c r="J22" s="84" t="str">
        <f>VLOOKUP(A22,'PAI 2025 GPS rempl2)'!$A$4:$V$504,18,0)</f>
        <v>Númerica</v>
      </c>
      <c r="K22" s="182" t="str">
        <f>VLOOKUP(A22,'PAI 2025 GPS rempl2)'!$A$4:$V$504,20,0)</f>
        <v>2025-02-19</v>
      </c>
      <c r="L22" s="182" t="str">
        <f>VLOOKUP(A22,'PAI 2025 GPS rempl2)'!$A$4:$V$504,21,0)</f>
        <v>2025-08-04</v>
      </c>
      <c r="M22" s="84" t="str">
        <f>VLOOKUP(A22,'PAI 2025 GPS rempl2)'!$A$4:$V$504,22,0)</f>
        <v>50-OFICINA DE CONTROL INTERNO</v>
      </c>
      <c r="N22" s="84"/>
      <c r="O22" s="84"/>
      <c r="P22" s="84"/>
      <c r="Q22" s="84"/>
      <c r="S22" s="83" t="s">
        <v>539</v>
      </c>
      <c r="T22" s="83" t="str">
        <f>VLOOKUP(A22,'PAI 2025 GPS rempl2)'!$A$3:$E$505,4,0)</f>
        <v>Actividad propia</v>
      </c>
      <c r="U22" s="84" t="s">
        <v>1579</v>
      </c>
      <c r="V22" s="31">
        <f>VLOOKUP(S22,'PAI 2025 GPS rempl2)'!$E$4:$P$504,12,0)</f>
        <v>20</v>
      </c>
      <c r="W22" s="149">
        <f t="shared" si="3"/>
        <v>5.882352941176471</v>
      </c>
      <c r="Z22" s="31" t="s">
        <v>1120</v>
      </c>
      <c r="AA22" s="159" t="s">
        <v>1842</v>
      </c>
    </row>
    <row r="23" spans="1:27" x14ac:dyDescent="0.25">
      <c r="A23" s="83" t="s">
        <v>541</v>
      </c>
      <c r="B23" s="83" t="str">
        <f>VLOOKUP(A23,'PAI 2025 GPS rempl2)'!$A$3:$E$505,4,0)</f>
        <v>Producto</v>
      </c>
      <c r="C23" s="84" t="s">
        <v>1581</v>
      </c>
      <c r="D23" s="84" t="s">
        <v>1580</v>
      </c>
      <c r="E23" s="84" t="s">
        <v>542</v>
      </c>
      <c r="F23" s="84" t="s">
        <v>12</v>
      </c>
      <c r="G23" s="84" t="str">
        <f>VLOOKUP(A23,'PAI 2025 GPS rempl2)'!$E$4:$L$504,8,0)</f>
        <v>C-3599-0200-0006-53105d</v>
      </c>
      <c r="H23" s="84" t="str">
        <f>VLOOKUP(A23,'PAI 2025 GPS rempl2)'!$A$4:$V$504,15,0)</f>
        <v>Plan de acción para el intercambio de información, implementado  (Informe semestral de  la implementación del plan de acción para el intercambio de información- soportes documentales de cumplimiento)</v>
      </c>
      <c r="I23" s="84">
        <f>VLOOKUP(A23,'PAI 2025 GPS rempl2)'!$A$4:$V$504,17,0)</f>
        <v>100</v>
      </c>
      <c r="J23" s="84" t="str">
        <f>VLOOKUP(A23,'PAI 2025 GPS rempl2)'!$A$4:$V$504,18,0)</f>
        <v>Porcentual</v>
      </c>
      <c r="K23" s="182" t="str">
        <f>VLOOKUP(A23,'PAI 2025 GPS rempl2)'!$A$4:$V$504,20,0)</f>
        <v>2025-02-03</v>
      </c>
      <c r="L23" s="182" t="str">
        <f>VLOOKUP(A23,'PAI 2025 GPS rempl2)'!$A$4:$V$504,21,0)</f>
        <v>2025-12-12</v>
      </c>
      <c r="M23" s="84" t="str">
        <f>VLOOKUP(A23,'PAI 2025 GPS rempl2)'!$A$4:$V$504,22,0)</f>
        <v>20-OFICINA DE TECNOLOGÍA E INFORMÁTICA</v>
      </c>
      <c r="N23" s="84" t="s">
        <v>1452</v>
      </c>
      <c r="O23" s="84" t="s">
        <v>1453</v>
      </c>
      <c r="P23" s="84" t="s">
        <v>1601</v>
      </c>
      <c r="Q23" s="84" t="s">
        <v>1551</v>
      </c>
      <c r="S23" s="83" t="s">
        <v>541</v>
      </c>
      <c r="T23" s="83" t="str">
        <f>VLOOKUP(A23,'PAI 2025 GPS rempl2)'!$A$3:$E$505,4,0)</f>
        <v>Producto</v>
      </c>
      <c r="U23" s="84" t="s">
        <v>1581</v>
      </c>
      <c r="V23" s="31">
        <f>VLOOKUP(S23,'PAI 2025 GPS rempl2)'!$E$4:$P$504,12,0)</f>
        <v>20</v>
      </c>
      <c r="W23" s="148">
        <f>(V23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c r="Z23" s="31" t="s">
        <v>1122</v>
      </c>
      <c r="AA23" s="159" t="s">
        <v>1842</v>
      </c>
    </row>
    <row r="24" spans="1:27" x14ac:dyDescent="0.25">
      <c r="A24" s="83" t="s">
        <v>543</v>
      </c>
      <c r="B24" s="83" t="str">
        <f>VLOOKUP(A24,'PAI 2025 GPS rempl2)'!$A$3:$E$505,4,0)</f>
        <v>Actividad propia</v>
      </c>
      <c r="C24" s="84" t="s">
        <v>1581</v>
      </c>
      <c r="D24" s="84" t="s">
        <v>1580</v>
      </c>
      <c r="E24" s="84" t="s">
        <v>542</v>
      </c>
      <c r="F24" s="84"/>
      <c r="G24" s="84" t="str">
        <f>VLOOKUP(A24,'PAI 2025 GPS rempl2)'!$E$4:$L$504,8,0)</f>
        <v>N/A</v>
      </c>
      <c r="H24" s="84" t="str">
        <f>VLOOKUP(A24,'PAI 2025 GPS rempl2)'!$A$4:$V$504,15,0)</f>
        <v>Definir plan de acción para el intercambio de información de acuerdo con el marco de Interoperabilidad  (Plan definido / único entregable)</v>
      </c>
      <c r="I24" s="84">
        <f>VLOOKUP(A24,'PAI 2025 GPS rempl2)'!$A$4:$V$504,17,0)</f>
        <v>1</v>
      </c>
      <c r="J24" s="84" t="str">
        <f>VLOOKUP(A24,'PAI 2025 GPS rempl2)'!$A$4:$V$504,18,0)</f>
        <v>Númerica</v>
      </c>
      <c r="K24" s="182" t="str">
        <f>VLOOKUP(A24,'PAI 2025 GPS rempl2)'!$A$4:$V$504,20,0)</f>
        <v>2025-02-03</v>
      </c>
      <c r="L24" s="182" t="str">
        <f>VLOOKUP(A24,'PAI 2025 GPS rempl2)'!$A$4:$V$504,21,0)</f>
        <v>2025-02-28</v>
      </c>
      <c r="M24" s="84" t="str">
        <f>VLOOKUP(A24,'PAI 2025 GPS rempl2)'!$A$4:$V$504,22,0)</f>
        <v>20-OFICINA DE TECNOLOGÍA E INFORMÁTICA</v>
      </c>
      <c r="N24" s="84"/>
      <c r="O24" s="84"/>
      <c r="P24" s="84"/>
      <c r="Q24" s="84"/>
      <c r="S24" s="83" t="s">
        <v>543</v>
      </c>
      <c r="T24" s="83" t="str">
        <f>VLOOKUP(A24,'PAI 2025 GPS rempl2)'!$A$3:$E$505,4,0)</f>
        <v>Actividad propia</v>
      </c>
      <c r="U24" s="84" t="s">
        <v>1581</v>
      </c>
      <c r="V24" s="31">
        <f>VLOOKUP(S24,'PAI 2025 GPS rempl2)'!$E$4:$P$504,12,0)</f>
        <v>20</v>
      </c>
      <c r="W24" s="150"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 spans="1:27" x14ac:dyDescent="0.25">
      <c r="A25" s="83" t="s">
        <v>545</v>
      </c>
      <c r="B25" s="83" t="str">
        <f>VLOOKUP(A25,'PAI 2025 GPS rempl2)'!$A$3:$E$505,4,0)</f>
        <v>Actividad propia</v>
      </c>
      <c r="C25" s="84" t="s">
        <v>1581</v>
      </c>
      <c r="D25" s="84" t="s">
        <v>1580</v>
      </c>
      <c r="E25" s="84" t="s">
        <v>542</v>
      </c>
      <c r="F25" s="84"/>
      <c r="G25" s="84" t="str">
        <f>VLOOKUP(A25,'PAI 2025 GPS rempl2)'!$E$4:$L$504,8,0)</f>
        <v>N/A</v>
      </c>
      <c r="H25" s="84"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4">
        <f>VLOOKUP(A25,'PAI 2025 GPS rempl2)'!$A$4:$V$504,17,0)</f>
        <v>100</v>
      </c>
      <c r="J25" s="84" t="str">
        <f>VLOOKUP(A25,'PAI 2025 GPS rempl2)'!$A$4:$V$504,18,0)</f>
        <v>Porcentual</v>
      </c>
      <c r="K25" s="182" t="str">
        <f>VLOOKUP(A25,'PAI 2025 GPS rempl2)'!$A$4:$V$504,20,0)</f>
        <v>2025-03-03</v>
      </c>
      <c r="L25" s="182" t="str">
        <f>VLOOKUP(A25,'PAI 2025 GPS rempl2)'!$A$4:$V$504,21,0)</f>
        <v>2025-12-12</v>
      </c>
      <c r="M25" s="84" t="str">
        <f>VLOOKUP(A25,'PAI 2025 GPS rempl2)'!$A$4:$V$504,22,0)</f>
        <v>20-OFICINA DE TECNOLOGÍA E INFORMÁTICA</v>
      </c>
      <c r="N25" s="84"/>
      <c r="O25" s="84"/>
      <c r="P25" s="84"/>
      <c r="Q25" s="84"/>
      <c r="S25" s="83" t="s">
        <v>545</v>
      </c>
      <c r="T25" s="83" t="str">
        <f>VLOOKUP(A25,'PAI 2025 GPS rempl2)'!$A$3:$E$505,4,0)</f>
        <v>Actividad propia</v>
      </c>
      <c r="U25" s="84" t="s">
        <v>1581</v>
      </c>
      <c r="V25" s="31">
        <f>VLOOKUP(S25,'PAI 2025 GPS rempl2)'!$E$4:$P$504,12,0)</f>
        <v>80</v>
      </c>
      <c r="W25" s="150"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 spans="1:27" x14ac:dyDescent="0.25">
      <c r="A26" s="83" t="s">
        <v>546</v>
      </c>
      <c r="B26" s="83" t="str">
        <f>VLOOKUP(A26,'PAI 2025 GPS rempl2)'!$A$3:$E$505,4,0)</f>
        <v>Producto</v>
      </c>
      <c r="C26" s="84" t="s">
        <v>1581</v>
      </c>
      <c r="D26" s="84" t="s">
        <v>1580</v>
      </c>
      <c r="E26" s="84" t="s">
        <v>542</v>
      </c>
      <c r="F26" s="84" t="s">
        <v>12</v>
      </c>
      <c r="G26" s="84" t="str">
        <f>VLOOKUP(A26,'PAI 2025 GPS rempl2)'!$E$4:$L$504,8,0)</f>
        <v>C-3599-0200-0006-53105d</v>
      </c>
      <c r="H26" s="84" t="str">
        <f>VLOOKUP(A26,'PAI 2025 GPS rempl2)'!$A$4:$V$504,15,0)</f>
        <v>Modelo de gobierno y gestión de datos en el marco del Plan Nacional de Infraestructura de Datos,  implementado  (Informes de seguimiento y avance trimestrales con soportes documentales del cumplimiento)</v>
      </c>
      <c r="I26" s="84">
        <f>VLOOKUP(A26,'PAI 2025 GPS rempl2)'!$A$4:$V$504,17,0)</f>
        <v>100</v>
      </c>
      <c r="J26" s="84" t="str">
        <f>VLOOKUP(A26,'PAI 2025 GPS rempl2)'!$A$4:$V$504,18,0)</f>
        <v>Porcentual</v>
      </c>
      <c r="K26" s="182" t="str">
        <f>VLOOKUP(A26,'PAI 2025 GPS rempl2)'!$A$4:$V$504,20,0)</f>
        <v>2025-02-03</v>
      </c>
      <c r="L26" s="182" t="str">
        <f>VLOOKUP(A26,'PAI 2025 GPS rempl2)'!$A$4:$V$504,21,0)</f>
        <v>2025-12-12</v>
      </c>
      <c r="M26" s="84" t="str">
        <f>VLOOKUP(A26,'PAI 2025 GPS rempl2)'!$A$4:$V$504,22,0)</f>
        <v>20-OFICINA DE TECNOLOGÍA E INFORMÁTICA</v>
      </c>
      <c r="N26" s="84" t="s">
        <v>1452</v>
      </c>
      <c r="O26" s="84" t="s">
        <v>1453</v>
      </c>
      <c r="P26" s="84">
        <v>0</v>
      </c>
      <c r="Q26" s="84" t="s">
        <v>1551</v>
      </c>
      <c r="S26" s="83" t="s">
        <v>546</v>
      </c>
      <c r="T26" s="83" t="str">
        <f>VLOOKUP(A26,'PAI 2025 GPS rempl2)'!$A$3:$E$505,4,0)</f>
        <v>Producto</v>
      </c>
      <c r="U26" s="84" t="s">
        <v>1581</v>
      </c>
      <c r="V26" s="31">
        <f>VLOOKUP(S26,'PAI 2025 GPS rempl2)'!$E$4:$P$504,12,0)</f>
        <v>20</v>
      </c>
      <c r="W26" s="148">
        <f>(V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c r="X26" s="31">
        <v>2023</v>
      </c>
    </row>
    <row r="27" spans="1:27" x14ac:dyDescent="0.25">
      <c r="A27" s="83" t="s">
        <v>547</v>
      </c>
      <c r="B27" s="83" t="str">
        <f>VLOOKUP(A27,'PAI 2025 GPS rempl2)'!$A$3:$E$505,4,0)</f>
        <v>Actividad propia</v>
      </c>
      <c r="C27" s="84" t="s">
        <v>1581</v>
      </c>
      <c r="D27" s="84" t="s">
        <v>1580</v>
      </c>
      <c r="E27" s="84" t="s">
        <v>542</v>
      </c>
      <c r="F27" s="84"/>
      <c r="G27" s="84" t="str">
        <f>VLOOKUP(A27,'PAI 2025 GPS rempl2)'!$E$4:$L$504,8,0)</f>
        <v>N/A</v>
      </c>
      <c r="H27" s="84" t="str">
        <f>VLOOKUP(A27,'PAI 2025 GPS rempl2)'!$A$4:$V$504,15,0)</f>
        <v>Definir el plan de trabajo para la estrategia de gobierno y calidad de datos para la SIC (Documento del Plan  de trabajo para la estrategia de gobierno y calidad de datos, elaborado / único entregable)</v>
      </c>
      <c r="I27" s="84">
        <f>VLOOKUP(A27,'PAI 2025 GPS rempl2)'!$A$4:$V$504,17,0)</f>
        <v>1</v>
      </c>
      <c r="J27" s="84" t="str">
        <f>VLOOKUP(A27,'PAI 2025 GPS rempl2)'!$A$4:$V$504,18,0)</f>
        <v>Númerica</v>
      </c>
      <c r="K27" s="182" t="str">
        <f>VLOOKUP(A27,'PAI 2025 GPS rempl2)'!$A$4:$V$504,20,0)</f>
        <v>2025-02-03</v>
      </c>
      <c r="L27" s="182" t="str">
        <f>VLOOKUP(A27,'PAI 2025 GPS rempl2)'!$A$4:$V$504,21,0)</f>
        <v>2025-03-29</v>
      </c>
      <c r="M27" s="84" t="str">
        <f>VLOOKUP(A27,'PAI 2025 GPS rempl2)'!$A$4:$V$504,22,0)</f>
        <v>20-OFICINA DE TECNOLOGÍA E INFORMÁTICA</v>
      </c>
      <c r="N27" s="84"/>
      <c r="O27" s="84"/>
      <c r="P27" s="84"/>
      <c r="Q27" s="84"/>
      <c r="S27" s="83" t="s">
        <v>547</v>
      </c>
      <c r="T27" s="83" t="str">
        <f>VLOOKUP(A27,'PAI 2025 GPS rempl2)'!$A$3:$E$505,4,0)</f>
        <v>Actividad propia</v>
      </c>
      <c r="U27" s="84" t="s">
        <v>1581</v>
      </c>
      <c r="V27" s="31">
        <f>VLOOKUP(S27,'PAI 2025 GPS rempl2)'!$E$4:$P$504,12,0)</f>
        <v>20</v>
      </c>
      <c r="W27" s="150"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 spans="1:27" x14ac:dyDescent="0.25">
      <c r="A28" s="83" t="s">
        <v>548</v>
      </c>
      <c r="B28" s="83" t="str">
        <f>VLOOKUP(A28,'PAI 2025 GPS rempl2)'!$A$3:$E$505,4,0)</f>
        <v>Actividad propia</v>
      </c>
      <c r="C28" s="84" t="s">
        <v>1581</v>
      </c>
      <c r="D28" s="84" t="s">
        <v>1580</v>
      </c>
      <c r="E28" s="84" t="s">
        <v>542</v>
      </c>
      <c r="F28" s="84"/>
      <c r="G28" s="84" t="str">
        <f>VLOOKUP(A28,'PAI 2025 GPS rempl2)'!$E$4:$L$504,8,0)</f>
        <v>N/A</v>
      </c>
      <c r="H28" s="84" t="str">
        <f>VLOOKUP(A28,'PAI 2025 GPS rempl2)'!$A$4:$V$504,15,0)</f>
        <v>Implementar el plan de trabajo para la estrategia de gobierno y calidad de datos   (Informes de seguimiento y avance trimestrales con soportes documentales del cumplimiento con corte  marzo, junio, septiembre, diciembre)</v>
      </c>
      <c r="I28" s="84">
        <f>VLOOKUP(A28,'PAI 2025 GPS rempl2)'!$A$4:$V$504,17,0)</f>
        <v>100</v>
      </c>
      <c r="J28" s="84" t="str">
        <f>VLOOKUP(A28,'PAI 2025 GPS rempl2)'!$A$4:$V$504,18,0)</f>
        <v>Porcentual</v>
      </c>
      <c r="K28" s="182" t="str">
        <f>VLOOKUP(A28,'PAI 2025 GPS rempl2)'!$A$4:$V$504,20,0)</f>
        <v>2025-03-03</v>
      </c>
      <c r="L28" s="182" t="str">
        <f>VLOOKUP(A28,'PAI 2025 GPS rempl2)'!$A$4:$V$504,21,0)</f>
        <v>2025-12-12</v>
      </c>
      <c r="M28" s="84" t="str">
        <f>VLOOKUP(A28,'PAI 2025 GPS rempl2)'!$A$4:$V$504,22,0)</f>
        <v>20-OFICINA DE TECNOLOGÍA E INFORMÁTICA</v>
      </c>
      <c r="N28" s="84"/>
      <c r="O28" s="84"/>
      <c r="P28" s="84"/>
      <c r="Q28" s="84"/>
      <c r="S28" s="83" t="s">
        <v>548</v>
      </c>
      <c r="T28" s="83" t="str">
        <f>VLOOKUP(A28,'PAI 2025 GPS rempl2)'!$A$3:$E$505,4,0)</f>
        <v>Actividad propia</v>
      </c>
      <c r="U28" s="84" t="s">
        <v>1581</v>
      </c>
      <c r="V28" s="31">
        <f>VLOOKUP(S28,'PAI 2025 GPS rempl2)'!$E$4:$P$504,12,0)</f>
        <v>80</v>
      </c>
      <c r="W28" s="150"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 spans="1:27" x14ac:dyDescent="0.25">
      <c r="A29" s="83" t="s">
        <v>549</v>
      </c>
      <c r="B29" s="83" t="str">
        <f>VLOOKUP(A29,'PAI 2025 GPS rempl2)'!$A$3:$E$505,4,0)</f>
        <v>Producto</v>
      </c>
      <c r="C29" s="84" t="s">
        <v>1581</v>
      </c>
      <c r="D29" s="84" t="s">
        <v>1582</v>
      </c>
      <c r="E29" s="84" t="s">
        <v>1495</v>
      </c>
      <c r="F29" s="84" t="s">
        <v>61</v>
      </c>
      <c r="G29" s="84" t="str">
        <f>VLOOKUP(A29,'PAI 2025 GPS rempl2)'!$E$4:$L$504,8,0)</f>
        <v>C-3599-0200-0006-53105d</v>
      </c>
      <c r="H29" s="84" t="str">
        <f>VLOOKUP(A29,'PAI 2025 GPS rempl2)'!$A$4:$V$504,15,0)</f>
        <v>Plan de implementación de Seguridad y privacidad de la información, ejecutado (Informes de seguimiento y avance trimestrales con soportes documentales del cumplimiento)</v>
      </c>
      <c r="I29" s="84">
        <f>VLOOKUP(A29,'PAI 2025 GPS rempl2)'!$A$4:$V$504,17,0)</f>
        <v>100</v>
      </c>
      <c r="J29" s="84" t="str">
        <f>VLOOKUP(A29,'PAI 2025 GPS rempl2)'!$A$4:$V$504,18,0)</f>
        <v>Porcentual</v>
      </c>
      <c r="K29" s="182" t="str">
        <f>VLOOKUP(A29,'PAI 2025 GPS rempl2)'!$A$4:$V$504,20,0)</f>
        <v>2025-01-13</v>
      </c>
      <c r="L29" s="182" t="str">
        <f>VLOOKUP(A29,'PAI 2025 GPS rempl2)'!$A$4:$V$504,21,0)</f>
        <v>2025-12-12</v>
      </c>
      <c r="M29" s="84" t="str">
        <f>VLOOKUP(A29,'PAI 2025 GPS rempl2)'!$A$4:$V$504,22,0)</f>
        <v>20-OFICINA DE TECNOLOGÍA E INFORMÁTICA</v>
      </c>
      <c r="N29" s="84" t="s">
        <v>1795</v>
      </c>
      <c r="O29" s="84" t="s">
        <v>1451</v>
      </c>
      <c r="P29" s="84" t="s">
        <v>1602</v>
      </c>
      <c r="Q29" s="84" t="s">
        <v>1551</v>
      </c>
      <c r="S29" s="83" t="s">
        <v>549</v>
      </c>
      <c r="T29" s="83" t="str">
        <f>VLOOKUP(A29,'PAI 2025 GPS rempl2)'!$A$3:$E$505,4,0)</f>
        <v>Producto</v>
      </c>
      <c r="U29" s="84" t="s">
        <v>1581</v>
      </c>
      <c r="V29" s="31">
        <f>VLOOKUP(S29,'PAI 2025 GPS rempl2)'!$E$4:$P$504,12,0)</f>
        <v>20</v>
      </c>
      <c r="W29" s="148">
        <f>(V29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0" spans="1:27" x14ac:dyDescent="0.25">
      <c r="A30" s="83" t="s">
        <v>550</v>
      </c>
      <c r="B30" s="83" t="str">
        <f>VLOOKUP(A30,'PAI 2025 GPS rempl2)'!$A$3:$E$505,4,0)</f>
        <v>Actividad propia</v>
      </c>
      <c r="C30" s="84" t="s">
        <v>1581</v>
      </c>
      <c r="D30" s="84" t="s">
        <v>1582</v>
      </c>
      <c r="E30" s="84" t="s">
        <v>1495</v>
      </c>
      <c r="F30" s="84"/>
      <c r="G30" s="84" t="str">
        <f>VLOOKUP(A30,'PAI 2025 GPS rempl2)'!$E$4:$L$504,8,0)</f>
        <v>N/A</v>
      </c>
      <c r="H30" s="84"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4">
        <f>VLOOKUP(A30,'PAI 2025 GPS rempl2)'!$A$4:$V$504,17,0)</f>
        <v>1</v>
      </c>
      <c r="J30" s="84" t="str">
        <f>VLOOKUP(A30,'PAI 2025 GPS rempl2)'!$A$4:$V$504,18,0)</f>
        <v>Númerica</v>
      </c>
      <c r="K30" s="182" t="str">
        <f>VLOOKUP(A30,'PAI 2025 GPS rempl2)'!$A$4:$V$504,20,0)</f>
        <v>2025-01-13</v>
      </c>
      <c r="L30" s="182" t="str">
        <f>VLOOKUP(A30,'PAI 2025 GPS rempl2)'!$A$4:$V$504,21,0)</f>
        <v>2025-01-31</v>
      </c>
      <c r="M30" s="84" t="str">
        <f>VLOOKUP(A30,'PAI 2025 GPS rempl2)'!$A$4:$V$504,22,0)</f>
        <v>20-OFICINA DE TECNOLOGÍA E INFORMÁTICA</v>
      </c>
      <c r="N30" s="84"/>
      <c r="O30" s="84"/>
      <c r="P30" s="84"/>
      <c r="Q30" s="84"/>
      <c r="S30" s="83" t="s">
        <v>550</v>
      </c>
      <c r="T30" s="83" t="str">
        <f>VLOOKUP(A30,'PAI 2025 GPS rempl2)'!$A$3:$E$505,4,0)</f>
        <v>Actividad propia</v>
      </c>
      <c r="U30" s="84" t="s">
        <v>1581</v>
      </c>
      <c r="V30" s="31">
        <f>VLOOKUP(S30,'PAI 2025 GPS rempl2)'!$E$4:$P$504,12,0)</f>
        <v>20</v>
      </c>
      <c r="W30" s="150"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 spans="1:27" x14ac:dyDescent="0.25">
      <c r="A31" s="83" t="s">
        <v>551</v>
      </c>
      <c r="B31" s="83" t="str">
        <f>VLOOKUP(A31,'PAI 2025 GPS rempl2)'!$A$3:$E$505,4,0)</f>
        <v>Actividad propia</v>
      </c>
      <c r="C31" s="84" t="s">
        <v>1581</v>
      </c>
      <c r="D31" s="84" t="s">
        <v>1582</v>
      </c>
      <c r="E31" s="84" t="s">
        <v>1495</v>
      </c>
      <c r="F31" s="84"/>
      <c r="G31" s="84" t="str">
        <f>VLOOKUP(A31,'PAI 2025 GPS rempl2)'!$E$4:$L$504,8,0)</f>
        <v>N/A</v>
      </c>
      <c r="H31" s="84" t="str">
        <f>VLOOKUP(A31,'PAI 2025 GPS rempl2)'!$A$4:$V$504,15,0)</f>
        <v>Implementar el Plan de Seguridad  y Privacidad de la información aprobado (Informes de seguimiento y avance trimestrales con soportes documentales del cumplimiento con corte  marzo, junio, septiembre, diciembre)</v>
      </c>
      <c r="I31" s="84">
        <f>VLOOKUP(A31,'PAI 2025 GPS rempl2)'!$A$4:$V$504,17,0)</f>
        <v>100</v>
      </c>
      <c r="J31" s="84" t="str">
        <f>VLOOKUP(A31,'PAI 2025 GPS rempl2)'!$A$4:$V$504,18,0)</f>
        <v>Porcentual</v>
      </c>
      <c r="K31" s="182" t="str">
        <f>VLOOKUP(A31,'PAI 2025 GPS rempl2)'!$A$4:$V$504,20,0)</f>
        <v>2025-02-03</v>
      </c>
      <c r="L31" s="182" t="str">
        <f>VLOOKUP(A31,'PAI 2025 GPS rempl2)'!$A$4:$V$504,21,0)</f>
        <v>2025-12-12</v>
      </c>
      <c r="M31" s="84" t="str">
        <f>VLOOKUP(A31,'PAI 2025 GPS rempl2)'!$A$4:$V$504,22,0)</f>
        <v>20-OFICINA DE TECNOLOGÍA E INFORMÁTICA</v>
      </c>
      <c r="N31" s="84"/>
      <c r="O31" s="84"/>
      <c r="P31" s="84"/>
      <c r="Q31" s="84"/>
      <c r="S31" s="83" t="s">
        <v>551</v>
      </c>
      <c r="T31" s="83" t="str">
        <f>VLOOKUP(A31,'PAI 2025 GPS rempl2)'!$A$3:$E$505,4,0)</f>
        <v>Actividad propia</v>
      </c>
      <c r="U31" s="84" t="s">
        <v>1581</v>
      </c>
      <c r="V31" s="31">
        <f>VLOOKUP(S31,'PAI 2025 GPS rempl2)'!$E$4:$P$504,12,0)</f>
        <v>80</v>
      </c>
      <c r="W31" s="150"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 spans="1:27" x14ac:dyDescent="0.25">
      <c r="A32" s="83" t="s">
        <v>552</v>
      </c>
      <c r="B32" s="83" t="str">
        <f>VLOOKUP(A32,'PAI 2025 GPS rempl2)'!$A$3:$E$505,4,0)</f>
        <v>Producto</v>
      </c>
      <c r="C32" s="84" t="s">
        <v>1581</v>
      </c>
      <c r="D32" s="84" t="s">
        <v>1582</v>
      </c>
      <c r="E32" s="84" t="s">
        <v>1495</v>
      </c>
      <c r="F32" s="84" t="s">
        <v>61</v>
      </c>
      <c r="G32" s="84" t="str">
        <f>VLOOKUP(A32,'PAI 2025 GPS rempl2)'!$E$4:$L$504,8,0)</f>
        <v>C-3599-0200-0006-53105d</v>
      </c>
      <c r="H32" s="84" t="str">
        <f>VLOOKUP(A32,'PAI 2025 GPS rempl2)'!$A$4:$V$504,15,0)</f>
        <v>Plan de tratamiento de riesgos de Seguridad y Privacidad de la información, monitoreado (Informes de seguimiento y avance trimestrales con soportes documentales del cumplimiento)</v>
      </c>
      <c r="I32" s="84">
        <f>VLOOKUP(A32,'PAI 2025 GPS rempl2)'!$A$4:$V$504,17,0)</f>
        <v>100</v>
      </c>
      <c r="J32" s="84" t="str">
        <f>VLOOKUP(A32,'PAI 2025 GPS rempl2)'!$A$4:$V$504,18,0)</f>
        <v>Porcentual</v>
      </c>
      <c r="K32" s="182" t="str">
        <f>VLOOKUP(A32,'PAI 2025 GPS rempl2)'!$A$4:$V$504,20,0)</f>
        <v>2025-01-27</v>
      </c>
      <c r="L32" s="182" t="str">
        <f>VLOOKUP(A32,'PAI 2025 GPS rempl2)'!$A$4:$V$504,21,0)</f>
        <v>2025-12-12</v>
      </c>
      <c r="M32" s="84" t="str">
        <f>VLOOKUP(A32,'PAI 2025 GPS rempl2)'!$A$4:$V$504,22,0)</f>
        <v>20-OFICINA DE TECNOLOGÍA E INFORMÁTICA</v>
      </c>
      <c r="N32" s="84" t="s">
        <v>1795</v>
      </c>
      <c r="O32" s="84" t="s">
        <v>1451</v>
      </c>
      <c r="P32" s="84" t="s">
        <v>1600</v>
      </c>
      <c r="Q32" s="84" t="s">
        <v>1551</v>
      </c>
      <c r="S32" s="83" t="s">
        <v>552</v>
      </c>
      <c r="T32" s="83" t="str">
        <f>VLOOKUP(A32,'PAI 2025 GPS rempl2)'!$A$3:$E$505,4,0)</f>
        <v>Producto</v>
      </c>
      <c r="U32" s="84" t="s">
        <v>1581</v>
      </c>
      <c r="V32" s="31">
        <f>VLOOKUP(S32,'PAI 2025 GPS rempl2)'!$E$4:$P$504,12,0)</f>
        <v>20</v>
      </c>
      <c r="W32" s="148">
        <f>(V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3" spans="1:23" x14ac:dyDescent="0.25">
      <c r="A33" s="83" t="s">
        <v>554</v>
      </c>
      <c r="B33" s="83" t="str">
        <f>VLOOKUP(A33,'PAI 2025 GPS rempl2)'!$A$3:$E$505,4,0)</f>
        <v>Actividad propia</v>
      </c>
      <c r="C33" s="84" t="s">
        <v>1581</v>
      </c>
      <c r="D33" s="84" t="s">
        <v>1582</v>
      </c>
      <c r="E33" s="84" t="s">
        <v>1495</v>
      </c>
      <c r="F33" s="84"/>
      <c r="G33" s="84" t="str">
        <f>VLOOKUP(A33,'PAI 2025 GPS rempl2)'!$E$4:$L$504,8,0)</f>
        <v>N/A</v>
      </c>
      <c r="H33" s="84" t="str">
        <f>VLOOKUP(A33,'PAI 2025 GPS rempl2)'!$A$4:$V$504,15,0)</f>
        <v>Consolidar los riesgos de seguridad de la información con sus respectivos tratamientos, fechas y responsables  (Excel del plan de tratamiento de riesgos de seguridad y privacidad de la información/ único entregable)</v>
      </c>
      <c r="I33" s="84">
        <f>VLOOKUP(A33,'PAI 2025 GPS rempl2)'!$A$4:$V$504,17,0)</f>
        <v>1</v>
      </c>
      <c r="J33" s="84" t="str">
        <f>VLOOKUP(A33,'PAI 2025 GPS rempl2)'!$A$4:$V$504,18,0)</f>
        <v>Númerica</v>
      </c>
      <c r="K33" s="182" t="str">
        <f>VLOOKUP(A33,'PAI 2025 GPS rempl2)'!$A$4:$V$504,20,0)</f>
        <v>2025-01-27</v>
      </c>
      <c r="L33" s="182" t="str">
        <f>VLOOKUP(A33,'PAI 2025 GPS rempl2)'!$A$4:$V$504,21,0)</f>
        <v>2025-04-30</v>
      </c>
      <c r="M33" s="84" t="str">
        <f>VLOOKUP(A33,'PAI 2025 GPS rempl2)'!$A$4:$V$504,22,0)</f>
        <v>20-OFICINA DE TECNOLOGÍA E INFORMÁTICA</v>
      </c>
      <c r="N33" s="84"/>
      <c r="O33" s="84"/>
      <c r="P33" s="84"/>
      <c r="Q33" s="84"/>
      <c r="S33" s="83" t="s">
        <v>554</v>
      </c>
      <c r="T33" s="83" t="str">
        <f>VLOOKUP(A33,'PAI 2025 GPS rempl2)'!$A$3:$E$505,4,0)</f>
        <v>Actividad propia</v>
      </c>
      <c r="U33" s="84" t="s">
        <v>1581</v>
      </c>
      <c r="V33" s="31">
        <f>VLOOKUP(S33,'PAI 2025 GPS rempl2)'!$E$4:$P$504,12,0)</f>
        <v>40</v>
      </c>
      <c r="W33" s="150"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 spans="1:23" x14ac:dyDescent="0.25">
      <c r="A34" s="83" t="s">
        <v>556</v>
      </c>
      <c r="B34" s="83" t="str">
        <f>VLOOKUP(A34,'PAI 2025 GPS rempl2)'!$A$3:$E$505,4,0)</f>
        <v>Actividad propia</v>
      </c>
      <c r="C34" s="84" t="s">
        <v>1581</v>
      </c>
      <c r="D34" s="84" t="s">
        <v>1582</v>
      </c>
      <c r="E34" s="84" t="s">
        <v>1495</v>
      </c>
      <c r="F34" s="84"/>
      <c r="G34" s="84" t="str">
        <f>VLOOKUP(A34,'PAI 2025 GPS rempl2)'!$E$4:$L$504,8,0)</f>
        <v>N/A</v>
      </c>
      <c r="H34" s="84"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4">
        <f>VLOOKUP(A34,'PAI 2025 GPS rempl2)'!$A$4:$V$504,17,0)</f>
        <v>100</v>
      </c>
      <c r="J34" s="84" t="str">
        <f>VLOOKUP(A34,'PAI 2025 GPS rempl2)'!$A$4:$V$504,18,0)</f>
        <v>Porcentual</v>
      </c>
      <c r="K34" s="182" t="str">
        <f>VLOOKUP(A34,'PAI 2025 GPS rempl2)'!$A$4:$V$504,20,0)</f>
        <v>2025-04-01</v>
      </c>
      <c r="L34" s="182" t="str">
        <f>VLOOKUP(A34,'PAI 2025 GPS rempl2)'!$A$4:$V$504,21,0)</f>
        <v>2025-12-12</v>
      </c>
      <c r="M34" s="84" t="str">
        <f>VLOOKUP(A34,'PAI 2025 GPS rempl2)'!$A$4:$V$504,22,0)</f>
        <v>20-OFICINA DE TECNOLOGÍA E INFORMÁTICA</v>
      </c>
      <c r="N34" s="84"/>
      <c r="O34" s="84"/>
      <c r="P34" s="84"/>
      <c r="Q34" s="84"/>
      <c r="S34" s="83" t="s">
        <v>556</v>
      </c>
      <c r="T34" s="83" t="str">
        <f>VLOOKUP(A34,'PAI 2025 GPS rempl2)'!$A$3:$E$505,4,0)</f>
        <v>Actividad propia</v>
      </c>
      <c r="U34" s="84" t="s">
        <v>1581</v>
      </c>
      <c r="V34" s="31">
        <f>VLOOKUP(S34,'PAI 2025 GPS rempl2)'!$E$4:$P$504,12,0)</f>
        <v>60</v>
      </c>
      <c r="W34" s="150"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 spans="1:23" x14ac:dyDescent="0.25">
      <c r="A35" s="83" t="s">
        <v>557</v>
      </c>
      <c r="B35" s="83" t="str">
        <f>VLOOKUP(A35,'PAI 2025 GPS rempl2)'!$A$3:$E$505,4,0)</f>
        <v>Producto</v>
      </c>
      <c r="C35" s="84" t="s">
        <v>1581</v>
      </c>
      <c r="D35" s="84" t="s">
        <v>1580</v>
      </c>
      <c r="E35" s="84" t="s">
        <v>542</v>
      </c>
      <c r="F35" s="84" t="s">
        <v>11</v>
      </c>
      <c r="G35" s="84" t="str">
        <f>VLOOKUP(A35,'PAI 2025 GPS rempl2)'!$E$4:$L$504,8,0)</f>
        <v>C-3599-0200-0006-53105d</v>
      </c>
      <c r="H35" s="84" t="str">
        <f>VLOOKUP(A35,'PAI 2025 GPS rempl2)'!$A$4:$V$504,15,0)</f>
        <v>Plan estratégico de tecnologías de información, ejecutado (Informes de seguimiento y avance trimestrales con soportes documentales del cumplimiento)</v>
      </c>
      <c r="I35" s="84">
        <f>VLOOKUP(A35,'PAI 2025 GPS rempl2)'!$A$4:$V$504,17,0)</f>
        <v>100</v>
      </c>
      <c r="J35" s="84" t="str">
        <f>VLOOKUP(A35,'PAI 2025 GPS rempl2)'!$A$4:$V$504,18,0)</f>
        <v>Porcentual</v>
      </c>
      <c r="K35" s="182" t="str">
        <f>VLOOKUP(A35,'PAI 2025 GPS rempl2)'!$A$4:$V$504,20,0)</f>
        <v>2025-01-13</v>
      </c>
      <c r="L35" s="182" t="str">
        <f>VLOOKUP(A35,'PAI 2025 GPS rempl2)'!$A$4:$V$504,21,0)</f>
        <v>2025-12-12</v>
      </c>
      <c r="M35" s="84" t="str">
        <f>VLOOKUP(A35,'PAI 2025 GPS rempl2)'!$A$4:$V$504,22,0)</f>
        <v>20-OFICINA DE TECNOLOGÍA E INFORMÁTICA</v>
      </c>
      <c r="N35" s="84" t="s">
        <v>1454</v>
      </c>
      <c r="O35" s="84" t="s">
        <v>1455</v>
      </c>
      <c r="P35" s="84" t="s">
        <v>1600</v>
      </c>
      <c r="Q35" s="84" t="s">
        <v>1552</v>
      </c>
      <c r="S35" s="83" t="s">
        <v>557</v>
      </c>
      <c r="T35" s="83" t="str">
        <f>VLOOKUP(A35,'PAI 2025 GPS rempl2)'!$A$3:$E$505,4,0)</f>
        <v>Producto</v>
      </c>
      <c r="U35" s="84" t="s">
        <v>1581</v>
      </c>
      <c r="V35" s="31">
        <f>VLOOKUP(S35,'PAI 2025 GPS rempl2)'!$E$4:$P$504,12,0)</f>
        <v>20</v>
      </c>
      <c r="W35" s="148">
        <f>(V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6" spans="1:23" x14ac:dyDescent="0.25">
      <c r="A36" s="83" t="s">
        <v>559</v>
      </c>
      <c r="B36" s="83" t="str">
        <f>VLOOKUP(A36,'PAI 2025 GPS rempl2)'!$A$3:$E$505,4,0)</f>
        <v>Actividad propia</v>
      </c>
      <c r="C36" s="84" t="s">
        <v>1581</v>
      </c>
      <c r="D36" s="84" t="s">
        <v>1580</v>
      </c>
      <c r="E36" s="84" t="s">
        <v>542</v>
      </c>
      <c r="F36" s="84"/>
      <c r="G36" s="84" t="str">
        <f>VLOOKUP(A36,'PAI 2025 GPS rempl2)'!$E$4:$L$504,8,0)</f>
        <v>N/A</v>
      </c>
      <c r="H36" s="84" t="str">
        <f>VLOOKUP(A36,'PAI 2025 GPS rempl2)'!$A$4:$V$504,15,0)</f>
        <v>Formular plan estratégico de tecnologías de información PETI incluyendo hoja de ruta para la vigencia   (Hoja de ruta del PETI actualizada/ único entregable)</v>
      </c>
      <c r="I36" s="84">
        <f>VLOOKUP(A36,'PAI 2025 GPS rempl2)'!$A$4:$V$504,17,0)</f>
        <v>1</v>
      </c>
      <c r="J36" s="84" t="str">
        <f>VLOOKUP(A36,'PAI 2025 GPS rempl2)'!$A$4:$V$504,18,0)</f>
        <v>Númerica</v>
      </c>
      <c r="K36" s="182" t="str">
        <f>VLOOKUP(A36,'PAI 2025 GPS rempl2)'!$A$4:$V$504,20,0)</f>
        <v>2025-01-13</v>
      </c>
      <c r="L36" s="182" t="str">
        <f>VLOOKUP(A36,'PAI 2025 GPS rempl2)'!$A$4:$V$504,21,0)</f>
        <v>2025-01-31</v>
      </c>
      <c r="M36" s="84" t="str">
        <f>VLOOKUP(A36,'PAI 2025 GPS rempl2)'!$A$4:$V$504,22,0)</f>
        <v>20-OFICINA DE TECNOLOGÍA E INFORMÁTICA</v>
      </c>
      <c r="N36" s="84"/>
      <c r="O36" s="84"/>
      <c r="P36" s="84"/>
      <c r="Q36" s="84"/>
      <c r="S36" s="83" t="s">
        <v>559</v>
      </c>
      <c r="T36" s="83" t="str">
        <f>VLOOKUP(A36,'PAI 2025 GPS rempl2)'!$A$3:$E$505,4,0)</f>
        <v>Actividad propia</v>
      </c>
      <c r="U36" s="84" t="s">
        <v>1581</v>
      </c>
      <c r="V36" s="31">
        <f>VLOOKUP(S36,'PAI 2025 GPS rempl2)'!$E$4:$P$504,12,0)</f>
        <v>20</v>
      </c>
      <c r="W36" s="150"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 spans="1:23" x14ac:dyDescent="0.25">
      <c r="A37" s="83" t="s">
        <v>560</v>
      </c>
      <c r="B37" s="83" t="str">
        <f>VLOOKUP(A37,'PAI 2025 GPS rempl2)'!$A$3:$E$505,4,0)</f>
        <v>Actividad propia</v>
      </c>
      <c r="C37" s="84" t="s">
        <v>1581</v>
      </c>
      <c r="D37" s="84" t="s">
        <v>1580</v>
      </c>
      <c r="E37" s="84" t="s">
        <v>542</v>
      </c>
      <c r="F37" s="84"/>
      <c r="G37" s="84" t="str">
        <f>VLOOKUP(A37,'PAI 2025 GPS rempl2)'!$E$4:$L$504,8,0)</f>
        <v>N/A</v>
      </c>
      <c r="H37" s="84" t="str">
        <f>VLOOKUP(A37,'PAI 2025 GPS rempl2)'!$A$4:$V$504,15,0)</f>
        <v>Realizar seguimiento trimestral a la ejecución del PETI. (Informes de seguimiento y avance trimestrales con soportes documentales del cumplimiento con corte  marzo, junio, septiembre, diciembre)</v>
      </c>
      <c r="I37" s="84">
        <f>VLOOKUP(A37,'PAI 2025 GPS rempl2)'!$A$4:$V$504,17,0)</f>
        <v>100</v>
      </c>
      <c r="J37" s="84" t="str">
        <f>VLOOKUP(A37,'PAI 2025 GPS rempl2)'!$A$4:$V$504,18,0)</f>
        <v>Porcentual</v>
      </c>
      <c r="K37" s="182" t="str">
        <f>VLOOKUP(A37,'PAI 2025 GPS rempl2)'!$A$4:$V$504,20,0)</f>
        <v>2025-02-03</v>
      </c>
      <c r="L37" s="182" t="str">
        <f>VLOOKUP(A37,'PAI 2025 GPS rempl2)'!$A$4:$V$504,21,0)</f>
        <v>2025-12-12</v>
      </c>
      <c r="M37" s="84" t="str">
        <f>VLOOKUP(A37,'PAI 2025 GPS rempl2)'!$A$4:$V$504,22,0)</f>
        <v>20-OFICINA DE TECNOLOGÍA E INFORMÁTICA</v>
      </c>
      <c r="N37" s="84"/>
      <c r="O37" s="84"/>
      <c r="P37" s="84"/>
      <c r="Q37" s="84"/>
      <c r="S37" s="83" t="s">
        <v>560</v>
      </c>
      <c r="T37" s="83" t="str">
        <f>VLOOKUP(A37,'PAI 2025 GPS rempl2)'!$A$3:$E$505,4,0)</f>
        <v>Actividad propia</v>
      </c>
      <c r="U37" s="84" t="s">
        <v>1581</v>
      </c>
      <c r="V37" s="31">
        <f>VLOOKUP(S37,'PAI 2025 GPS rempl2)'!$E$4:$P$504,12,0)</f>
        <v>80</v>
      </c>
      <c r="W37" s="150"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 spans="1:23" x14ac:dyDescent="0.25">
      <c r="A38" s="83" t="s">
        <v>562</v>
      </c>
      <c r="B38" s="83" t="str">
        <f>VLOOKUP(A38,'PAI 2025 GPS rempl2)'!$A$3:$E$505,4,0)</f>
        <v>Producto</v>
      </c>
      <c r="C38" s="84" t="s">
        <v>1577</v>
      </c>
      <c r="D38" s="84" t="s">
        <v>1576</v>
      </c>
      <c r="E38" s="84" t="s">
        <v>496</v>
      </c>
      <c r="F38" s="84" t="s">
        <v>12</v>
      </c>
      <c r="G38" s="84" t="str">
        <f>VLOOKUP(A38,'PAI 2025 GPS rempl2)'!$E$4:$L$504,8,0)</f>
        <v>N/A</v>
      </c>
      <c r="H38" s="84" t="str">
        <f>VLOOKUP(A38,'PAI 2025 GPS rempl2)'!$A$4:$V$504,15,0)</f>
        <v>Estrategia de ingreso efectivo de nuevos funcionarios que conduzca a la garantía del bienestar integral implementada. (Informe final de la implementación de la estrategia)</v>
      </c>
      <c r="I38" s="84">
        <f>VLOOKUP(A38,'PAI 2025 GPS rempl2)'!$A$4:$V$504,17,0)</f>
        <v>100</v>
      </c>
      <c r="J38" s="84" t="str">
        <f>VLOOKUP(A38,'PAI 2025 GPS rempl2)'!$A$4:$V$504,18,0)</f>
        <v>Porcentual</v>
      </c>
      <c r="K38" s="182" t="str">
        <f>VLOOKUP(A38,'PAI 2025 GPS rempl2)'!$A$4:$V$504,20,0)</f>
        <v>2025-02-03</v>
      </c>
      <c r="L38" s="182" t="str">
        <f>VLOOKUP(A38,'PAI 2025 GPS rempl2)'!$A$4:$V$504,21,0)</f>
        <v>2025-11-28</v>
      </c>
      <c r="M38" s="84" t="str">
        <f>VLOOKUP(A38,'PAI 2025 GPS rempl2)'!$A$4:$V$504,22,0)</f>
        <v>117-GRUPO DE TRABAJO DE DESARROLLO DE TALENTO HUMANO</v>
      </c>
      <c r="N38" s="84" t="s">
        <v>1452</v>
      </c>
      <c r="O38" s="84" t="s">
        <v>1453</v>
      </c>
      <c r="P38" s="84">
        <v>0</v>
      </c>
      <c r="Q38" s="84" t="s">
        <v>1551</v>
      </c>
      <c r="S38" s="83" t="s">
        <v>562</v>
      </c>
      <c r="T38" s="83" t="str">
        <f>VLOOKUP(A38,'PAI 2025 GPS rempl2)'!$A$3:$E$505,4,0)</f>
        <v>Producto</v>
      </c>
      <c r="U38" s="84" t="s">
        <v>1577</v>
      </c>
      <c r="V38" s="31">
        <f>VLOOKUP(S38,'PAI 2025 GPS rempl2)'!$E$4:$P$504,12,0)</f>
        <v>15</v>
      </c>
      <c r="W38" s="31">
        <f>+(V38*100)/($V$3+$V$6+$V$9+$V$38+$V$43+$V$46+$V$49+$V$53+$V$57)</f>
        <v>7.5</v>
      </c>
    </row>
    <row r="39" spans="1:23" x14ac:dyDescent="0.25">
      <c r="A39" s="83" t="s">
        <v>564</v>
      </c>
      <c r="B39" s="83" t="str">
        <f>VLOOKUP(A39,'PAI 2025 GPS rempl2)'!$A$3:$E$505,4,0)</f>
        <v>Actividad propia</v>
      </c>
      <c r="C39" s="84" t="s">
        <v>1577</v>
      </c>
      <c r="D39" s="84" t="s">
        <v>1576</v>
      </c>
      <c r="E39" s="84" t="s">
        <v>496</v>
      </c>
      <c r="F39" s="84"/>
      <c r="G39" s="84" t="str">
        <f>VLOOKUP(A39,'PAI 2025 GPS rempl2)'!$E$4:$L$504,8,0)</f>
        <v>N/A</v>
      </c>
      <c r="H39" s="84"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4">
        <f>VLOOKUP(A39,'PAI 2025 GPS rempl2)'!$A$4:$V$504,17,0)</f>
        <v>100</v>
      </c>
      <c r="J39" s="84" t="str">
        <f>VLOOKUP(A39,'PAI 2025 GPS rempl2)'!$A$4:$V$504,18,0)</f>
        <v>Porcentual</v>
      </c>
      <c r="K39" s="182" t="str">
        <f>VLOOKUP(A39,'PAI 2025 GPS rempl2)'!$A$4:$V$504,20,0)</f>
        <v>2025-02-03</v>
      </c>
      <c r="L39" s="182" t="str">
        <f>VLOOKUP(A39,'PAI 2025 GPS rempl2)'!$A$4:$V$504,21,0)</f>
        <v>2025-11-28</v>
      </c>
      <c r="M39" s="84" t="str">
        <f>VLOOKUP(A39,'PAI 2025 GPS rempl2)'!$A$4:$V$504,22,0)</f>
        <v>117-GRUPO DE TRABAJO DE DESARROLLO DE TALENTO HUMANO</v>
      </c>
      <c r="N39" s="84"/>
      <c r="O39" s="84"/>
      <c r="P39" s="84"/>
      <c r="Q39" s="84"/>
      <c r="S39" s="83" t="s">
        <v>564</v>
      </c>
      <c r="T39" s="83" t="str">
        <f>VLOOKUP(A39,'PAI 2025 GPS rempl2)'!$A$3:$E$505,4,0)</f>
        <v>Actividad propia</v>
      </c>
      <c r="U39" s="84" t="s">
        <v>1577</v>
      </c>
      <c r="V39" s="31">
        <f>VLOOKUP(S39,'PAI 2025 GPS rempl2)'!$E$4:$P$504,12,0)</f>
        <v>25</v>
      </c>
      <c r="W39" s="148">
        <f t="shared" ref="W39:W42" si="4">+(V39*100)/($V$4+$V$5+$V$7+$V$8+$V$10+$V$11+$V$12+$V$39+$V$40+$V$41+$V$42+$V$44+$V$45+$V$47+$V$48+$V$50+$V$51+$V$52+$V$54+$V$55+$V$56+$V$58+$V$59)</f>
        <v>2.7777777777777777</v>
      </c>
    </row>
    <row r="40" spans="1:23" x14ac:dyDescent="0.25">
      <c r="A40" s="83" t="s">
        <v>566</v>
      </c>
      <c r="B40" s="83" t="str">
        <f>VLOOKUP(A40,'PAI 2025 GPS rempl2)'!$A$3:$E$505,4,0)</f>
        <v>Actividad propia</v>
      </c>
      <c r="C40" s="84" t="s">
        <v>1577</v>
      </c>
      <c r="D40" s="84" t="s">
        <v>1576</v>
      </c>
      <c r="E40" s="84" t="s">
        <v>496</v>
      </c>
      <c r="F40" s="84"/>
      <c r="G40" s="84" t="str">
        <f>VLOOKUP(A40,'PAI 2025 GPS rempl2)'!$E$4:$L$504,8,0)</f>
        <v>N/A</v>
      </c>
      <c r="H40" s="84" t="str">
        <f>VLOOKUP(A40,'PAI 2025 GPS rempl2)'!$A$4:$V$504,15,0)</f>
        <v>Realizar un Taller de adaptación al cambio dirigido a los líderes de las área (Listado de asistencia del taller)</v>
      </c>
      <c r="I40" s="84">
        <f>VLOOKUP(A40,'PAI 2025 GPS rempl2)'!$A$4:$V$504,17,0)</f>
        <v>1</v>
      </c>
      <c r="J40" s="84" t="str">
        <f>VLOOKUP(A40,'PAI 2025 GPS rempl2)'!$A$4:$V$504,18,0)</f>
        <v>Númerica</v>
      </c>
      <c r="K40" s="182" t="str">
        <f>VLOOKUP(A40,'PAI 2025 GPS rempl2)'!$A$4:$V$504,20,0)</f>
        <v>2025-04-01</v>
      </c>
      <c r="L40" s="182" t="str">
        <f>VLOOKUP(A40,'PAI 2025 GPS rempl2)'!$A$4:$V$504,21,0)</f>
        <v>2025-04-30</v>
      </c>
      <c r="M40" s="84" t="str">
        <f>VLOOKUP(A40,'PAI 2025 GPS rempl2)'!$A$4:$V$504,22,0)</f>
        <v>117-GRUPO DE TRABAJO DE DESARROLLO DE TALENTO HUMANO</v>
      </c>
      <c r="N40" s="84"/>
      <c r="O40" s="84"/>
      <c r="P40" s="84"/>
      <c r="Q40" s="84"/>
      <c r="S40" s="83" t="s">
        <v>566</v>
      </c>
      <c r="T40" s="83" t="str">
        <f>VLOOKUP(A40,'PAI 2025 GPS rempl2)'!$A$3:$E$505,4,0)</f>
        <v>Actividad propia</v>
      </c>
      <c r="U40" s="84" t="s">
        <v>1577</v>
      </c>
      <c r="V40" s="31">
        <f>VLOOKUP(S40,'PAI 2025 GPS rempl2)'!$E$4:$P$504,12,0)</f>
        <v>25</v>
      </c>
      <c r="W40" s="148">
        <f t="shared" si="4"/>
        <v>2.7777777777777777</v>
      </c>
    </row>
    <row r="41" spans="1:23" x14ac:dyDescent="0.25">
      <c r="A41" s="83" t="s">
        <v>568</v>
      </c>
      <c r="B41" s="83" t="str">
        <f>VLOOKUP(A41,'PAI 2025 GPS rempl2)'!$A$3:$E$505,4,0)</f>
        <v>Actividad propia</v>
      </c>
      <c r="C41" s="84" t="s">
        <v>1577</v>
      </c>
      <c r="D41" s="84" t="s">
        <v>1576</v>
      </c>
      <c r="E41" s="84" t="s">
        <v>496</v>
      </c>
      <c r="F41" s="84"/>
      <c r="G41" s="84" t="str">
        <f>VLOOKUP(A41,'PAI 2025 GPS rempl2)'!$E$4:$L$504,8,0)</f>
        <v>N/A</v>
      </c>
      <c r="H41" s="84"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4">
        <f>VLOOKUP(A41,'PAI 2025 GPS rempl2)'!$A$4:$V$504,17,0)</f>
        <v>1</v>
      </c>
      <c r="J41" s="84" t="str">
        <f>VLOOKUP(A41,'PAI 2025 GPS rempl2)'!$A$4:$V$504,18,0)</f>
        <v>Númerica</v>
      </c>
      <c r="K41" s="182" t="str">
        <f>VLOOKUP(A41,'PAI 2025 GPS rempl2)'!$A$4:$V$504,20,0)</f>
        <v>2025-06-03</v>
      </c>
      <c r="L41" s="182" t="str">
        <f>VLOOKUP(A41,'PAI 2025 GPS rempl2)'!$A$4:$V$504,21,0)</f>
        <v>2025-07-01</v>
      </c>
      <c r="M41" s="84" t="str">
        <f>VLOOKUP(A41,'PAI 2025 GPS rempl2)'!$A$4:$V$504,22,0)</f>
        <v>117-GRUPO DE TRABAJO DE DESARROLLO DE TALENTO HUMANO</v>
      </c>
      <c r="N41" s="84"/>
      <c r="O41" s="84"/>
      <c r="P41" s="84"/>
      <c r="Q41" s="84"/>
      <c r="S41" s="83" t="s">
        <v>568</v>
      </c>
      <c r="T41" s="83" t="str">
        <f>VLOOKUP(A41,'PAI 2025 GPS rempl2)'!$A$3:$E$505,4,0)</f>
        <v>Actividad propia</v>
      </c>
      <c r="U41" s="84" t="s">
        <v>1577</v>
      </c>
      <c r="V41" s="31">
        <f>VLOOKUP(S41,'PAI 2025 GPS rempl2)'!$E$4:$P$504,12,0)</f>
        <v>25</v>
      </c>
      <c r="W41" s="148">
        <f t="shared" si="4"/>
        <v>2.7777777777777777</v>
      </c>
    </row>
    <row r="42" spans="1:23" x14ac:dyDescent="0.25">
      <c r="A42" s="83" t="s">
        <v>570</v>
      </c>
      <c r="B42" s="83" t="str">
        <f>VLOOKUP(A42,'PAI 2025 GPS rempl2)'!$A$3:$E$505,4,0)</f>
        <v>Actividad propia</v>
      </c>
      <c r="C42" s="84" t="s">
        <v>1577</v>
      </c>
      <c r="D42" s="84" t="s">
        <v>1576</v>
      </c>
      <c r="E42" s="84" t="s">
        <v>496</v>
      </c>
      <c r="F42" s="84"/>
      <c r="G42" s="84" t="str">
        <f>VLOOKUP(A42,'PAI 2025 GPS rempl2)'!$E$4:$L$504,8,0)</f>
        <v>N/A</v>
      </c>
      <c r="H42" s="84" t="str">
        <f>VLOOKUP(A42,'PAI 2025 GPS rempl2)'!$A$4:$V$504,15,0)</f>
        <v>Realizar campañas "escuchando tus emociones" (Informe con estadísticas de las personas que participaron de la campaña)</v>
      </c>
      <c r="I42" s="84">
        <f>VLOOKUP(A42,'PAI 2025 GPS rempl2)'!$A$4:$V$504,17,0)</f>
        <v>6</v>
      </c>
      <c r="J42" s="84" t="str">
        <f>VLOOKUP(A42,'PAI 2025 GPS rempl2)'!$A$4:$V$504,18,0)</f>
        <v>Númerica</v>
      </c>
      <c r="K42" s="182" t="str">
        <f>VLOOKUP(A42,'PAI 2025 GPS rempl2)'!$A$4:$V$504,20,0)</f>
        <v>2025-06-03</v>
      </c>
      <c r="L42" s="182" t="str">
        <f>VLOOKUP(A42,'PAI 2025 GPS rempl2)'!$A$4:$V$504,21,0)</f>
        <v>2025-11-28</v>
      </c>
      <c r="M42" s="84" t="str">
        <f>VLOOKUP(A42,'PAI 2025 GPS rempl2)'!$A$4:$V$504,22,0)</f>
        <v>117-GRUPO DE TRABAJO DE DESARROLLO DE TALENTO HUMANO</v>
      </c>
      <c r="N42" s="84"/>
      <c r="O42" s="84"/>
      <c r="P42" s="84"/>
      <c r="Q42" s="84"/>
      <c r="S42" s="83" t="s">
        <v>570</v>
      </c>
      <c r="T42" s="83" t="str">
        <f>VLOOKUP(A42,'PAI 2025 GPS rempl2)'!$A$3:$E$505,4,0)</f>
        <v>Actividad propia</v>
      </c>
      <c r="U42" s="84" t="s">
        <v>1577</v>
      </c>
      <c r="V42" s="31">
        <f>VLOOKUP(S42,'PAI 2025 GPS rempl2)'!$E$4:$P$504,12,0)</f>
        <v>25</v>
      </c>
      <c r="W42" s="148">
        <f t="shared" si="4"/>
        <v>2.7777777777777777</v>
      </c>
    </row>
    <row r="43" spans="1:23" x14ac:dyDescent="0.25">
      <c r="A43" s="83" t="s">
        <v>572</v>
      </c>
      <c r="B43" s="83" t="str">
        <f>VLOOKUP(A43,'PAI 2025 GPS rempl2)'!$A$3:$E$505,4,0)</f>
        <v>Producto</v>
      </c>
      <c r="C43" s="84" t="s">
        <v>1577</v>
      </c>
      <c r="D43" s="84" t="s">
        <v>1576</v>
      </c>
      <c r="E43" s="84" t="s">
        <v>496</v>
      </c>
      <c r="F43" s="84" t="s">
        <v>61</v>
      </c>
      <c r="G43" s="84" t="str">
        <f>VLOOKUP(A43,'PAI 2025 GPS rempl2)'!$E$4:$L$504,8,0)</f>
        <v>N/A</v>
      </c>
      <c r="H43" s="84" t="str">
        <f>VLOOKUP(A43,'PAI 2025 GPS rempl2)'!$A$4:$V$504,15,0)</f>
        <v>Documento del Plan Estratégico de Talento Humano, elaborado y publicado  (Plan elaborado y captura de pantalla de la publicación en página web de la SIC e Intrasic)</v>
      </c>
      <c r="I43" s="84">
        <f>VLOOKUP(A43,'PAI 2025 GPS rempl2)'!$A$4:$V$504,17,0)</f>
        <v>1</v>
      </c>
      <c r="J43" s="84" t="str">
        <f>VLOOKUP(A43,'PAI 2025 GPS rempl2)'!$A$4:$V$504,18,0)</f>
        <v>Númerica</v>
      </c>
      <c r="K43" s="182" t="str">
        <f>VLOOKUP(A43,'PAI 2025 GPS rempl2)'!$A$4:$V$504,20,0)</f>
        <v>2025-01-20</v>
      </c>
      <c r="L43" s="182" t="str">
        <f>VLOOKUP(A43,'PAI 2025 GPS rempl2)'!$A$4:$V$504,21,0)</f>
        <v>2025-02-28</v>
      </c>
      <c r="M43" s="84" t="str">
        <f>VLOOKUP(A43,'PAI 2025 GPS rempl2)'!$A$4:$V$504,22,0)</f>
        <v>117-GRUPO DE TRABAJO DE DESARROLLO DE TALENTO HUMANO</v>
      </c>
      <c r="N43" s="84" t="s">
        <v>1795</v>
      </c>
      <c r="O43" s="84" t="s">
        <v>1451</v>
      </c>
      <c r="P43" s="84" t="s">
        <v>1603</v>
      </c>
      <c r="Q43" s="84" t="s">
        <v>1551</v>
      </c>
      <c r="S43" s="83" t="s">
        <v>572</v>
      </c>
      <c r="T43" s="83" t="str">
        <f>VLOOKUP(A43,'PAI 2025 GPS rempl2)'!$A$3:$E$505,4,0)</f>
        <v>Producto</v>
      </c>
      <c r="U43" s="84" t="s">
        <v>1577</v>
      </c>
      <c r="V43" s="31">
        <f>VLOOKUP(S43,'PAI 2025 GPS rempl2)'!$E$4:$P$504,12,0)</f>
        <v>17</v>
      </c>
      <c r="W43" s="31">
        <f>+(V43*100)/($V$3+$V$6+$V$9+$V$38+$V$43+$V$46+$V$49+$V$53+$V$57)</f>
        <v>8.5</v>
      </c>
    </row>
    <row r="44" spans="1:23" x14ac:dyDescent="0.25">
      <c r="A44" s="83" t="s">
        <v>574</v>
      </c>
      <c r="B44" s="83" t="str">
        <f>VLOOKUP(A44,'PAI 2025 GPS rempl2)'!$A$3:$E$505,4,0)</f>
        <v>Actividad propia</v>
      </c>
      <c r="C44" s="84" t="s">
        <v>1577</v>
      </c>
      <c r="D44" s="84" t="s">
        <v>1576</v>
      </c>
      <c r="E44" s="84" t="s">
        <v>496</v>
      </c>
      <c r="F44" s="84"/>
      <c r="G44" s="84" t="str">
        <f>VLOOKUP(A44,'PAI 2025 GPS rempl2)'!$E$4:$L$504,8,0)</f>
        <v>N/A</v>
      </c>
      <c r="H44" s="84" t="str">
        <f>VLOOKUP(A44,'PAI 2025 GPS rempl2)'!$A$4:$V$504,15,0)</f>
        <v>Elaborar el documento del Plan Estratégico de Talento Humano (Documento del plan/único entregable)</v>
      </c>
      <c r="I44" s="84">
        <f>VLOOKUP(A44,'PAI 2025 GPS rempl2)'!$A$4:$V$504,17,0)</f>
        <v>1</v>
      </c>
      <c r="J44" s="84" t="str">
        <f>VLOOKUP(A44,'PAI 2025 GPS rempl2)'!$A$4:$V$504,18,0)</f>
        <v>Númerica</v>
      </c>
      <c r="K44" s="182" t="str">
        <f>VLOOKUP(A44,'PAI 2025 GPS rempl2)'!$A$4:$V$504,20,0)</f>
        <v>2025-01-20</v>
      </c>
      <c r="L44" s="182" t="str">
        <f>VLOOKUP(A44,'PAI 2025 GPS rempl2)'!$A$4:$V$504,21,0)</f>
        <v>2025-01-31</v>
      </c>
      <c r="M44" s="84" t="str">
        <f>VLOOKUP(A44,'PAI 2025 GPS rempl2)'!$A$4:$V$504,22,0)</f>
        <v>117-GRUPO DE TRABAJO DE DESARROLLO DE TALENTO HUMANO</v>
      </c>
      <c r="N44" s="84"/>
      <c r="O44" s="84"/>
      <c r="P44" s="84"/>
      <c r="Q44" s="84"/>
      <c r="S44" s="83" t="s">
        <v>574</v>
      </c>
      <c r="T44" s="83" t="str">
        <f>VLOOKUP(A44,'PAI 2025 GPS rempl2)'!$A$3:$E$505,4,0)</f>
        <v>Actividad propia</v>
      </c>
      <c r="U44" s="84" t="s">
        <v>1577</v>
      </c>
      <c r="V44" s="31">
        <f>VLOOKUP(S44,'PAI 2025 GPS rempl2)'!$E$4:$P$504,12,0)</f>
        <v>60</v>
      </c>
      <c r="W44" s="148">
        <f t="shared" ref="W44:W45" si="5">+(V44*100)/($V$4+$V$5+$V$7+$V$8+$V$10+$V$11+$V$12+$V$39+$V$40+$V$41+$V$42+$V$44+$V$45+$V$47+$V$48+$V$50+$V$51+$V$52+$V$54+$V$55+$V$56+$V$58+$V$59)</f>
        <v>6.666666666666667</v>
      </c>
    </row>
    <row r="45" spans="1:23" x14ac:dyDescent="0.25">
      <c r="A45" s="83" t="s">
        <v>576</v>
      </c>
      <c r="B45" s="83" t="str">
        <f>VLOOKUP(A45,'PAI 2025 GPS rempl2)'!$A$3:$E$505,4,0)</f>
        <v>Actividad propia</v>
      </c>
      <c r="C45" s="84" t="s">
        <v>1577</v>
      </c>
      <c r="D45" s="84" t="s">
        <v>1576</v>
      </c>
      <c r="E45" s="84" t="s">
        <v>496</v>
      </c>
      <c r="F45" s="84"/>
      <c r="G45" s="84" t="str">
        <f>VLOOKUP(A45,'PAI 2025 GPS rempl2)'!$E$4:$L$504,8,0)</f>
        <v>N/A</v>
      </c>
      <c r="H45" s="84" t="str">
        <f>VLOOKUP(A45,'PAI 2025 GPS rempl2)'!$A$4:$V$504,15,0)</f>
        <v>Publicar el Plan Estratégico de Talento Humano  (Captura de pantalla de la publicación en página web de la SIC e Intrasic)</v>
      </c>
      <c r="I45" s="84">
        <f>VLOOKUP(A45,'PAI 2025 GPS rempl2)'!$A$4:$V$504,17,0)</f>
        <v>1</v>
      </c>
      <c r="J45" s="84" t="str">
        <f>VLOOKUP(A45,'PAI 2025 GPS rempl2)'!$A$4:$V$504,18,0)</f>
        <v>Númerica</v>
      </c>
      <c r="K45" s="182" t="str">
        <f>VLOOKUP(A45,'PAI 2025 GPS rempl2)'!$A$4:$V$504,20,0)</f>
        <v>2025-02-03</v>
      </c>
      <c r="L45" s="182" t="str">
        <f>VLOOKUP(A45,'PAI 2025 GPS rempl2)'!$A$4:$V$504,21,0)</f>
        <v>2025-02-28</v>
      </c>
      <c r="M45" s="84" t="str">
        <f>VLOOKUP(A45,'PAI 2025 GPS rempl2)'!$A$4:$V$504,22,0)</f>
        <v>117-GRUPO DE TRABAJO DE DESARROLLO DE TALENTO HUMANO</v>
      </c>
      <c r="N45" s="84"/>
      <c r="O45" s="84"/>
      <c r="P45" s="84"/>
      <c r="Q45" s="84"/>
      <c r="S45" s="83" t="s">
        <v>576</v>
      </c>
      <c r="T45" s="83" t="str">
        <f>VLOOKUP(A45,'PAI 2025 GPS rempl2)'!$A$3:$E$505,4,0)</f>
        <v>Actividad propia</v>
      </c>
      <c r="U45" s="84" t="s">
        <v>1577</v>
      </c>
      <c r="V45" s="31">
        <f>VLOOKUP(S45,'PAI 2025 GPS rempl2)'!$E$4:$P$504,12,0)</f>
        <v>40</v>
      </c>
      <c r="W45" s="148">
        <f t="shared" si="5"/>
        <v>4.4444444444444446</v>
      </c>
    </row>
    <row r="46" spans="1:23" x14ac:dyDescent="0.25">
      <c r="A46" s="83" t="s">
        <v>578</v>
      </c>
      <c r="B46" s="83" t="str">
        <f>VLOOKUP(A46,'PAI 2025 GPS rempl2)'!$A$3:$E$505,4,0)</f>
        <v>Producto</v>
      </c>
      <c r="C46" s="84" t="s">
        <v>1577</v>
      </c>
      <c r="D46" s="84" t="s">
        <v>1576</v>
      </c>
      <c r="E46" s="84" t="s">
        <v>496</v>
      </c>
      <c r="F46" s="84" t="s">
        <v>61</v>
      </c>
      <c r="G46" s="84" t="str">
        <f>VLOOKUP(A46,'PAI 2025 GPS rempl2)'!$E$4:$L$504,8,0)</f>
        <v>N/A</v>
      </c>
      <c r="H46" s="84" t="str">
        <f>VLOOKUP(A46,'PAI 2025 GPS rempl2)'!$A$4:$V$504,15,0)</f>
        <v>Objetivo de mejora Empresas Familiarmente responsables efr, cumplidos (Informe consolidado de cumplimiento de objetivos de mejora, único entregable)</v>
      </c>
      <c r="I46" s="84">
        <f>VLOOKUP(A46,'PAI 2025 GPS rempl2)'!$A$4:$V$504,17,0)</f>
        <v>1</v>
      </c>
      <c r="J46" s="84" t="str">
        <f>VLOOKUP(A46,'PAI 2025 GPS rempl2)'!$A$4:$V$504,18,0)</f>
        <v>Númerica</v>
      </c>
      <c r="K46" s="182" t="str">
        <f>VLOOKUP(A46,'PAI 2025 GPS rempl2)'!$A$4:$V$504,20,0)</f>
        <v>2025-01-20</v>
      </c>
      <c r="L46" s="182" t="str">
        <f>VLOOKUP(A46,'PAI 2025 GPS rempl2)'!$A$4:$V$504,21,0)</f>
        <v>2025-12-22</v>
      </c>
      <c r="M46" s="84" t="str">
        <f>VLOOKUP(A46,'PAI 2025 GPS rempl2)'!$A$4:$V$504,22,0)</f>
        <v>117-GRUPO DE TRABAJO DE DESARROLLO DE TALENTO HUMANO</v>
      </c>
      <c r="N46" s="84" t="s">
        <v>1795</v>
      </c>
      <c r="O46" s="84" t="s">
        <v>1451</v>
      </c>
      <c r="P46" s="84">
        <v>0</v>
      </c>
      <c r="Q46" s="84" t="s">
        <v>1551</v>
      </c>
      <c r="S46" s="83" t="s">
        <v>578</v>
      </c>
      <c r="T46" s="83" t="str">
        <f>VLOOKUP(A46,'PAI 2025 GPS rempl2)'!$A$3:$E$505,4,0)</f>
        <v>Producto</v>
      </c>
      <c r="U46" s="84" t="s">
        <v>1577</v>
      </c>
      <c r="V46" s="31">
        <f>VLOOKUP(S46,'PAI 2025 GPS rempl2)'!$E$4:$P$504,12,0)</f>
        <v>17</v>
      </c>
      <c r="W46" s="31">
        <f>+(V46*100)/($V$3+$V$6+$V$9+$V$38+$V$43+$V$46+$V$49+$V$53+$V$57)</f>
        <v>8.5</v>
      </c>
    </row>
    <row r="47" spans="1:23" x14ac:dyDescent="0.25">
      <c r="A47" s="83" t="s">
        <v>580</v>
      </c>
      <c r="B47" s="83" t="str">
        <f>VLOOKUP(A47,'PAI 2025 GPS rempl2)'!$A$3:$E$505,4,0)</f>
        <v>Actividad propia</v>
      </c>
      <c r="C47" s="84" t="s">
        <v>1577</v>
      </c>
      <c r="D47" s="84" t="s">
        <v>1576</v>
      </c>
      <c r="E47" s="84" t="s">
        <v>496</v>
      </c>
      <c r="F47" s="84"/>
      <c r="G47" s="84" t="str">
        <f>VLOOKUP(A47,'PAI 2025 GPS rempl2)'!$E$4:$L$504,8,0)</f>
        <v>N/A</v>
      </c>
      <c r="H47" s="84" t="str">
        <f>VLOOKUP(A47,'PAI 2025 GPS rempl2)'!$A$4:$V$504,15,0)</f>
        <v>Establecer plan de trabajo con acciones, fechas y responsables, para el cumplimiento de los objetivos de mejora efr   (Plan de trabajo / único entregable)</v>
      </c>
      <c r="I47" s="84">
        <f>VLOOKUP(A47,'PAI 2025 GPS rempl2)'!$A$4:$V$504,17,0)</f>
        <v>1</v>
      </c>
      <c r="J47" s="84" t="str">
        <f>VLOOKUP(A47,'PAI 2025 GPS rempl2)'!$A$4:$V$504,18,0)</f>
        <v>Númerica</v>
      </c>
      <c r="K47" s="182" t="str">
        <f>VLOOKUP(A47,'PAI 2025 GPS rempl2)'!$A$4:$V$504,20,0)</f>
        <v>2025-01-20</v>
      </c>
      <c r="L47" s="182" t="str">
        <f>VLOOKUP(A47,'PAI 2025 GPS rempl2)'!$A$4:$V$504,21,0)</f>
        <v>2025-01-31</v>
      </c>
      <c r="M47" s="84" t="str">
        <f>VLOOKUP(A47,'PAI 2025 GPS rempl2)'!$A$4:$V$504,22,0)</f>
        <v>117-GRUPO DE TRABAJO DE DESARROLLO DE TALENTO HUMANO</v>
      </c>
      <c r="N47" s="84"/>
      <c r="O47" s="84"/>
      <c r="P47" s="84"/>
      <c r="Q47" s="84"/>
      <c r="S47" s="83" t="s">
        <v>580</v>
      </c>
      <c r="T47" s="83" t="str">
        <f>VLOOKUP(A47,'PAI 2025 GPS rempl2)'!$A$3:$E$505,4,0)</f>
        <v>Actividad propia</v>
      </c>
      <c r="U47" s="84" t="s">
        <v>1577</v>
      </c>
      <c r="V47" s="31">
        <f>VLOOKUP(S47,'PAI 2025 GPS rempl2)'!$E$4:$P$504,12,0)</f>
        <v>80</v>
      </c>
      <c r="W47" s="148">
        <f t="shared" ref="W47:W48" si="6">+(V47*100)/($V$4+$V$5+$V$7+$V$8+$V$10+$V$11+$V$12+$V$39+$V$40+$V$41+$V$42+$V$44+$V$45+$V$47+$V$48+$V$50+$V$51+$V$52+$V$54+$V$55+$V$56+$V$58+$V$59)</f>
        <v>8.8888888888888893</v>
      </c>
    </row>
    <row r="48" spans="1:23" x14ac:dyDescent="0.25">
      <c r="A48" s="83" t="s">
        <v>581</v>
      </c>
      <c r="B48" s="83" t="str">
        <f>VLOOKUP(A48,'PAI 2025 GPS rempl2)'!$A$3:$E$505,4,0)</f>
        <v>Actividad propia</v>
      </c>
      <c r="C48" s="84" t="s">
        <v>1577</v>
      </c>
      <c r="D48" s="84" t="s">
        <v>1576</v>
      </c>
      <c r="E48" s="84" t="s">
        <v>496</v>
      </c>
      <c r="F48" s="84"/>
      <c r="G48" s="84" t="str">
        <f>VLOOKUP(A48,'PAI 2025 GPS rempl2)'!$E$4:$L$504,8,0)</f>
        <v>N/A</v>
      </c>
      <c r="H48" s="84" t="str">
        <f>VLOOKUP(A48,'PAI 2025 GPS rempl2)'!$A$4:$V$504,15,0)</f>
        <v>Ejecutar el plan de trabajo para el cumplimiento de los objetivos de mejora efr  (Informes trimestrales (4) de seguimiento y soportes documentales de cumplimiento)</v>
      </c>
      <c r="I48" s="84">
        <f>VLOOKUP(A48,'PAI 2025 GPS rempl2)'!$A$4:$V$504,17,0)</f>
        <v>100</v>
      </c>
      <c r="J48" s="84" t="str">
        <f>VLOOKUP(A48,'PAI 2025 GPS rempl2)'!$A$4:$V$504,18,0)</f>
        <v>Porcentual</v>
      </c>
      <c r="K48" s="182" t="str">
        <f>VLOOKUP(A48,'PAI 2025 GPS rempl2)'!$A$4:$V$504,20,0)</f>
        <v>2025-02-03</v>
      </c>
      <c r="L48" s="182" t="str">
        <f>VLOOKUP(A48,'PAI 2025 GPS rempl2)'!$A$4:$V$504,21,0)</f>
        <v>2025-12-22</v>
      </c>
      <c r="M48" s="84" t="str">
        <f>VLOOKUP(A48,'PAI 2025 GPS rempl2)'!$A$4:$V$504,22,0)</f>
        <v>117-GRUPO DE TRABAJO DE DESARROLLO DE TALENTO HUMANO</v>
      </c>
      <c r="N48" s="84"/>
      <c r="O48" s="84"/>
      <c r="P48" s="84"/>
      <c r="Q48" s="84"/>
      <c r="S48" s="83" t="s">
        <v>581</v>
      </c>
      <c r="T48" s="83" t="str">
        <f>VLOOKUP(A48,'PAI 2025 GPS rempl2)'!$A$3:$E$505,4,0)</f>
        <v>Actividad propia</v>
      </c>
      <c r="U48" s="84" t="s">
        <v>1577</v>
      </c>
      <c r="V48" s="31">
        <f>VLOOKUP(S48,'PAI 2025 GPS rempl2)'!$E$4:$P$504,12,0)</f>
        <v>20</v>
      </c>
      <c r="W48" s="148">
        <f t="shared" si="6"/>
        <v>2.2222222222222223</v>
      </c>
    </row>
    <row r="49" spans="1:23" x14ac:dyDescent="0.25">
      <c r="A49" s="83" t="s">
        <v>583</v>
      </c>
      <c r="B49" s="83" t="str">
        <f>VLOOKUP(A49,'PAI 2025 GPS rempl2)'!$A$3:$E$505,4,0)</f>
        <v>Producto</v>
      </c>
      <c r="C49" s="84" t="s">
        <v>1577</v>
      </c>
      <c r="D49" s="84" t="s">
        <v>1576</v>
      </c>
      <c r="E49" s="84" t="s">
        <v>496</v>
      </c>
      <c r="F49" s="84" t="s">
        <v>61</v>
      </c>
      <c r="G49" s="84" t="str">
        <f>VLOOKUP(A49,'PAI 2025 GPS rempl2)'!$E$4:$L$504,8,0)</f>
        <v>FUNCIONAMIENTO</v>
      </c>
      <c r="H49" s="84" t="str">
        <f>VLOOKUP(A49,'PAI 2025 GPS rempl2)'!$A$4:$V$504,15,0)</f>
        <v>Plan de Bienestar Social y Estímulos, elaborado y ejecutado (Informe semestral de la ejecución del plan / único entregable)</v>
      </c>
      <c r="I49" s="84">
        <f>VLOOKUP(A49,'PAI 2025 GPS rempl2)'!$A$4:$V$504,17,0)</f>
        <v>100</v>
      </c>
      <c r="J49" s="84" t="str">
        <f>VLOOKUP(A49,'PAI 2025 GPS rempl2)'!$A$4:$V$504,18,0)</f>
        <v>Porcentual</v>
      </c>
      <c r="K49" s="182" t="str">
        <f>VLOOKUP(A49,'PAI 2025 GPS rempl2)'!$A$4:$V$504,20,0)</f>
        <v>2025-01-13</v>
      </c>
      <c r="L49" s="182" t="str">
        <f>VLOOKUP(A49,'PAI 2025 GPS rempl2)'!$A$4:$V$504,21,0)</f>
        <v>2025-12-22</v>
      </c>
      <c r="M49" s="84" t="str">
        <f>VLOOKUP(A49,'PAI 2025 GPS rempl2)'!$A$4:$V$504,22,0)</f>
        <v>117-GRUPO DE TRABAJO DE DESARROLLO DE TALENTO HUMANO</v>
      </c>
      <c r="N49" s="84" t="s">
        <v>1795</v>
      </c>
      <c r="O49" s="84" t="s">
        <v>1451</v>
      </c>
      <c r="P49" s="84" t="s">
        <v>1600</v>
      </c>
      <c r="Q49" s="84" t="s">
        <v>1551</v>
      </c>
      <c r="S49" s="83" t="s">
        <v>583</v>
      </c>
      <c r="T49" s="83" t="str">
        <f>VLOOKUP(A49,'PAI 2025 GPS rempl2)'!$A$3:$E$505,4,0)</f>
        <v>Producto</v>
      </c>
      <c r="U49" s="84" t="s">
        <v>1577</v>
      </c>
      <c r="V49" s="31">
        <f>VLOOKUP(S49,'PAI 2025 GPS rempl2)'!$E$4:$P$504,12,0)</f>
        <v>17</v>
      </c>
      <c r="W49" s="31">
        <f>+(V49*100)/($V$3+$V$6+$V$9+$V$38+$V$43+$V$46+$V$49+$V$53+$V$57)</f>
        <v>8.5</v>
      </c>
    </row>
    <row r="50" spans="1:23" x14ac:dyDescent="0.25">
      <c r="A50" s="83" t="s">
        <v>585</v>
      </c>
      <c r="B50" s="83" t="str">
        <f>VLOOKUP(A50,'PAI 2025 GPS rempl2)'!$A$3:$E$505,4,0)</f>
        <v>Actividad propia</v>
      </c>
      <c r="C50" s="84" t="s">
        <v>1577</v>
      </c>
      <c r="D50" s="84" t="s">
        <v>1576</v>
      </c>
      <c r="E50" s="84" t="s">
        <v>496</v>
      </c>
      <c r="F50" s="84"/>
      <c r="G50" s="84" t="str">
        <f>VLOOKUP(A50,'PAI 2025 GPS rempl2)'!$E$4:$L$504,8,0)</f>
        <v>N/A</v>
      </c>
      <c r="H50" s="84"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4">
        <f>VLOOKUP(A50,'PAI 2025 GPS rempl2)'!$A$4:$V$504,17,0)</f>
        <v>1</v>
      </c>
      <c r="J50" s="84" t="str">
        <f>VLOOKUP(A50,'PAI 2025 GPS rempl2)'!$A$4:$V$504,18,0)</f>
        <v>Númerica</v>
      </c>
      <c r="K50" s="182" t="str">
        <f>VLOOKUP(A50,'PAI 2025 GPS rempl2)'!$A$4:$V$504,20,0)</f>
        <v>2025-01-13</v>
      </c>
      <c r="L50" s="182" t="str">
        <f>VLOOKUP(A50,'PAI 2025 GPS rempl2)'!$A$4:$V$504,21,0)</f>
        <v>2025-01-31</v>
      </c>
      <c r="M50" s="84" t="str">
        <f>VLOOKUP(A50,'PAI 2025 GPS rempl2)'!$A$4:$V$504,22,0)</f>
        <v>117-GRUPO DE TRABAJO DE DESARROLLO DE TALENTO HUMANO</v>
      </c>
      <c r="N50" s="84"/>
      <c r="O50" s="84"/>
      <c r="P50" s="84"/>
      <c r="Q50" s="84"/>
      <c r="S50" s="83" t="s">
        <v>585</v>
      </c>
      <c r="T50" s="83" t="str">
        <f>VLOOKUP(A50,'PAI 2025 GPS rempl2)'!$A$3:$E$505,4,0)</f>
        <v>Actividad propia</v>
      </c>
      <c r="U50" s="84" t="s">
        <v>1577</v>
      </c>
      <c r="V50" s="31">
        <f>VLOOKUP(S50,'PAI 2025 GPS rempl2)'!$E$4:$P$504,12,0)</f>
        <v>15</v>
      </c>
      <c r="W50" s="148">
        <f t="shared" ref="W50:W52" si="7">+(V50*100)/($V$4+$V$5+$V$7+$V$8+$V$10+$V$11+$V$12+$V$39+$V$40+$V$41+$V$42+$V$44+$V$45+$V$47+$V$48+$V$50+$V$51+$V$52+$V$54+$V$55+$V$56+$V$58+$V$59)</f>
        <v>1.6666666666666667</v>
      </c>
    </row>
    <row r="51" spans="1:23" x14ac:dyDescent="0.25">
      <c r="A51" s="83" t="s">
        <v>587</v>
      </c>
      <c r="B51" s="83" t="str">
        <f>VLOOKUP(A51,'PAI 2025 GPS rempl2)'!$A$3:$E$505,4,0)</f>
        <v>Actividad propia</v>
      </c>
      <c r="C51" s="84" t="s">
        <v>1577</v>
      </c>
      <c r="D51" s="84" t="s">
        <v>1576</v>
      </c>
      <c r="E51" s="84" t="s">
        <v>496</v>
      </c>
      <c r="F51" s="84"/>
      <c r="G51" s="84" t="str">
        <f>VLOOKUP(A51,'PAI 2025 GPS rempl2)'!$E$4:$L$504,8,0)</f>
        <v>N/A</v>
      </c>
      <c r="H51" s="84"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4">
        <f>VLOOKUP(A51,'PAI 2025 GPS rempl2)'!$A$4:$V$504,17,0)</f>
        <v>1</v>
      </c>
      <c r="J51" s="84" t="str">
        <f>VLOOKUP(A51,'PAI 2025 GPS rempl2)'!$A$4:$V$504,18,0)</f>
        <v>Númerica</v>
      </c>
      <c r="K51" s="182" t="str">
        <f>VLOOKUP(A51,'PAI 2025 GPS rempl2)'!$A$4:$V$504,20,0)</f>
        <v>2025-01-13</v>
      </c>
      <c r="L51" s="182" t="str">
        <f>VLOOKUP(A51,'PAI 2025 GPS rempl2)'!$A$4:$V$504,21,0)</f>
        <v>2025-01-31</v>
      </c>
      <c r="M51" s="84" t="str">
        <f>VLOOKUP(A51,'PAI 2025 GPS rempl2)'!$A$4:$V$504,22,0)</f>
        <v>117-GRUPO DE TRABAJO DE DESARROLLO DE TALENTO HUMANO</v>
      </c>
      <c r="N51" s="84"/>
      <c r="O51" s="84"/>
      <c r="P51" s="84"/>
      <c r="Q51" s="84"/>
      <c r="S51" s="83" t="s">
        <v>587</v>
      </c>
      <c r="T51" s="83" t="str">
        <f>VLOOKUP(A51,'PAI 2025 GPS rempl2)'!$A$3:$E$505,4,0)</f>
        <v>Actividad propia</v>
      </c>
      <c r="U51" s="84" t="s">
        <v>1577</v>
      </c>
      <c r="V51" s="31">
        <f>VLOOKUP(S51,'PAI 2025 GPS rempl2)'!$E$4:$P$504,12,0)</f>
        <v>15</v>
      </c>
      <c r="W51" s="148">
        <f t="shared" si="7"/>
        <v>1.6666666666666667</v>
      </c>
    </row>
    <row r="52" spans="1:23" x14ac:dyDescent="0.25">
      <c r="A52" s="83" t="s">
        <v>589</v>
      </c>
      <c r="B52" s="83" t="str">
        <f>VLOOKUP(A52,'PAI 2025 GPS rempl2)'!$A$3:$E$505,4,0)</f>
        <v>Actividad propia</v>
      </c>
      <c r="C52" s="84" t="s">
        <v>1577</v>
      </c>
      <c r="D52" s="84" t="s">
        <v>1576</v>
      </c>
      <c r="E52" s="84" t="s">
        <v>496</v>
      </c>
      <c r="F52" s="84"/>
      <c r="G52" s="84" t="str">
        <f>VLOOKUP(A52,'PAI 2025 GPS rempl2)'!$E$4:$L$504,8,0)</f>
        <v>N/A</v>
      </c>
      <c r="H52" s="84"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4">
        <f>VLOOKUP(A52,'PAI 2025 GPS rempl2)'!$A$4:$V$504,17,0)</f>
        <v>100</v>
      </c>
      <c r="J52" s="84" t="str">
        <f>VLOOKUP(A52,'PAI 2025 GPS rempl2)'!$A$4:$V$504,18,0)</f>
        <v>Porcentual</v>
      </c>
      <c r="K52" s="182" t="str">
        <f>VLOOKUP(A52,'PAI 2025 GPS rempl2)'!$A$4:$V$504,20,0)</f>
        <v>2025-02-03</v>
      </c>
      <c r="L52" s="182" t="str">
        <f>VLOOKUP(A52,'PAI 2025 GPS rempl2)'!$A$4:$V$504,21,0)</f>
        <v>2025-12-22</v>
      </c>
      <c r="M52" s="84" t="str">
        <f>VLOOKUP(A52,'PAI 2025 GPS rempl2)'!$A$4:$V$504,22,0)</f>
        <v>117-GRUPO DE TRABAJO DE DESARROLLO DE TALENTO HUMANO</v>
      </c>
      <c r="N52" s="84"/>
      <c r="O52" s="84"/>
      <c r="P52" s="84"/>
      <c r="Q52" s="84"/>
      <c r="S52" s="83" t="s">
        <v>589</v>
      </c>
      <c r="T52" s="83" t="str">
        <f>VLOOKUP(A52,'PAI 2025 GPS rempl2)'!$A$3:$E$505,4,0)</f>
        <v>Actividad propia</v>
      </c>
      <c r="U52" s="84" t="s">
        <v>1577</v>
      </c>
      <c r="V52" s="31">
        <f>VLOOKUP(S52,'PAI 2025 GPS rempl2)'!$E$4:$P$504,12,0)</f>
        <v>70</v>
      </c>
      <c r="W52" s="148">
        <f t="shared" si="7"/>
        <v>7.7777777777777777</v>
      </c>
    </row>
    <row r="53" spans="1:23" x14ac:dyDescent="0.25">
      <c r="A53" s="83" t="s">
        <v>590</v>
      </c>
      <c r="B53" s="83" t="str">
        <f>VLOOKUP(A53,'PAI 2025 GPS rempl2)'!$A$3:$E$505,4,0)</f>
        <v>Producto</v>
      </c>
      <c r="C53" s="84" t="s">
        <v>1577</v>
      </c>
      <c r="D53" s="84" t="s">
        <v>1576</v>
      </c>
      <c r="E53" s="84" t="s">
        <v>496</v>
      </c>
      <c r="F53" s="84" t="s">
        <v>61</v>
      </c>
      <c r="G53" s="84" t="str">
        <f>VLOOKUP(A53,'PAI 2025 GPS rempl2)'!$E$4:$L$504,8,0)</f>
        <v>FUNCIONAMIENTO</v>
      </c>
      <c r="H53" s="84" t="str">
        <f>VLOOKUP(A53,'PAI 2025 GPS rempl2)'!$A$4:$V$504,15,0)</f>
        <v>Plan de Capacitación, elaborado y ejecutado  (Informe semestral de la ejecución del plan)</v>
      </c>
      <c r="I53" s="84">
        <f>VLOOKUP(A53,'PAI 2025 GPS rempl2)'!$A$4:$V$504,17,0)</f>
        <v>100</v>
      </c>
      <c r="J53" s="84" t="str">
        <f>VLOOKUP(A53,'PAI 2025 GPS rempl2)'!$A$4:$V$504,18,0)</f>
        <v>Porcentual</v>
      </c>
      <c r="K53" s="182" t="str">
        <f>VLOOKUP(A53,'PAI 2025 GPS rempl2)'!$A$4:$V$504,20,0)</f>
        <v>2025-01-13</v>
      </c>
      <c r="L53" s="182" t="str">
        <f>VLOOKUP(A53,'PAI 2025 GPS rempl2)'!$A$4:$V$504,21,0)</f>
        <v>2025-12-22</v>
      </c>
      <c r="M53" s="84" t="str">
        <f>VLOOKUP(A53,'PAI 2025 GPS rempl2)'!$A$4:$V$504,22,0)</f>
        <v>117-GRUPO DE TRABAJO DE DESARROLLO DE TALENTO HUMANO</v>
      </c>
      <c r="N53" s="84" t="s">
        <v>1795</v>
      </c>
      <c r="O53" s="84" t="s">
        <v>1451</v>
      </c>
      <c r="P53" s="84" t="s">
        <v>1600</v>
      </c>
      <c r="Q53" s="84" t="s">
        <v>1551</v>
      </c>
      <c r="S53" s="83" t="s">
        <v>590</v>
      </c>
      <c r="T53" s="83" t="str">
        <f>VLOOKUP(A53,'PAI 2025 GPS rempl2)'!$A$3:$E$505,4,0)</f>
        <v>Producto</v>
      </c>
      <c r="U53" s="84" t="s">
        <v>1577</v>
      </c>
      <c r="V53" s="31">
        <f>VLOOKUP(S53,'PAI 2025 GPS rempl2)'!$E$4:$P$504,12,0)</f>
        <v>17</v>
      </c>
      <c r="W53" s="31">
        <f>+(V53*100)/($V$3+$V$6+$V$9+$V$38+$V$43+$V$46+$V$49+$V$53+$V$57)</f>
        <v>8.5</v>
      </c>
    </row>
    <row r="54" spans="1:23" x14ac:dyDescent="0.25">
      <c r="A54" s="83" t="s">
        <v>592</v>
      </c>
      <c r="B54" s="83" t="str">
        <f>VLOOKUP(A54,'PAI 2025 GPS rempl2)'!$A$3:$E$505,4,0)</f>
        <v>Actividad propia</v>
      </c>
      <c r="C54" s="84" t="s">
        <v>1577</v>
      </c>
      <c r="D54" s="84" t="s">
        <v>1576</v>
      </c>
      <c r="E54" s="84" t="s">
        <v>496</v>
      </c>
      <c r="F54" s="84"/>
      <c r="G54" s="84" t="str">
        <f>VLOOKUP(A54,'PAI 2025 GPS rempl2)'!$E$4:$L$504,8,0)</f>
        <v>N/A</v>
      </c>
      <c r="H54" s="84"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4">
        <f>VLOOKUP(A54,'PAI 2025 GPS rempl2)'!$A$4:$V$504,17,0)</f>
        <v>1</v>
      </c>
      <c r="J54" s="84" t="str">
        <f>VLOOKUP(A54,'PAI 2025 GPS rempl2)'!$A$4:$V$504,18,0)</f>
        <v>Númerica</v>
      </c>
      <c r="K54" s="182" t="str">
        <f>VLOOKUP(A54,'PAI 2025 GPS rempl2)'!$A$4:$V$504,20,0)</f>
        <v>2025-01-13</v>
      </c>
      <c r="L54" s="182" t="str">
        <f>VLOOKUP(A54,'PAI 2025 GPS rempl2)'!$A$4:$V$504,21,0)</f>
        <v>2025-01-31</v>
      </c>
      <c r="M54" s="84" t="str">
        <f>VLOOKUP(A54,'PAI 2025 GPS rempl2)'!$A$4:$V$504,22,0)</f>
        <v>117-GRUPO DE TRABAJO DE DESARROLLO DE TALENTO HUMANO</v>
      </c>
      <c r="N54" s="84"/>
      <c r="O54" s="84"/>
      <c r="P54" s="84"/>
      <c r="Q54" s="84"/>
      <c r="S54" s="83" t="s">
        <v>592</v>
      </c>
      <c r="T54" s="83" t="str">
        <f>VLOOKUP(A54,'PAI 2025 GPS rempl2)'!$A$3:$E$505,4,0)</f>
        <v>Actividad propia</v>
      </c>
      <c r="U54" s="84" t="s">
        <v>1577</v>
      </c>
      <c r="V54" s="31">
        <f>VLOOKUP(S54,'PAI 2025 GPS rempl2)'!$E$4:$P$504,12,0)</f>
        <v>15</v>
      </c>
      <c r="W54" s="148">
        <f t="shared" ref="W54:W56" si="8">+(V54*100)/($V$4+$V$5+$V$7+$V$8+$V$10+$V$11+$V$12+$V$39+$V$40+$V$41+$V$42+$V$44+$V$45+$V$47+$V$48+$V$50+$V$51+$V$52+$V$54+$V$55+$V$56+$V$58+$V$59)</f>
        <v>1.6666666666666667</v>
      </c>
    </row>
    <row r="55" spans="1:23" x14ac:dyDescent="0.25">
      <c r="A55" s="83" t="s">
        <v>594</v>
      </c>
      <c r="B55" s="83" t="str">
        <f>VLOOKUP(A55,'PAI 2025 GPS rempl2)'!$A$3:$E$505,4,0)</f>
        <v>Actividad propia</v>
      </c>
      <c r="C55" s="84" t="s">
        <v>1577</v>
      </c>
      <c r="D55" s="84" t="s">
        <v>1576</v>
      </c>
      <c r="E55" s="84" t="s">
        <v>496</v>
      </c>
      <c r="F55" s="84"/>
      <c r="G55" s="84" t="str">
        <f>VLOOKUP(A55,'PAI 2025 GPS rempl2)'!$E$4:$L$504,8,0)</f>
        <v>N/A</v>
      </c>
      <c r="H55" s="84" t="str">
        <f>VLOOKUP(A55,'PAI 2025 GPS rempl2)'!$A$4:$V$504,15,0)</f>
        <v>Realizar la Resolución de adopción del plan de capacitación y publicar el plan aprobado en la página web e intrasic (Resolución adoptando el Plan de Capacitación-único entregable)</v>
      </c>
      <c r="I55" s="84">
        <f>VLOOKUP(A55,'PAI 2025 GPS rempl2)'!$A$4:$V$504,17,0)</f>
        <v>1</v>
      </c>
      <c r="J55" s="84" t="str">
        <f>VLOOKUP(A55,'PAI 2025 GPS rempl2)'!$A$4:$V$504,18,0)</f>
        <v>Númerica</v>
      </c>
      <c r="K55" s="182" t="str">
        <f>VLOOKUP(A55,'PAI 2025 GPS rempl2)'!$A$4:$V$504,20,0)</f>
        <v>2025-01-13</v>
      </c>
      <c r="L55" s="182" t="str">
        <f>VLOOKUP(A55,'PAI 2025 GPS rempl2)'!$A$4:$V$504,21,0)</f>
        <v>2025-01-31</v>
      </c>
      <c r="M55" s="84" t="str">
        <f>VLOOKUP(A55,'PAI 2025 GPS rempl2)'!$A$4:$V$504,22,0)</f>
        <v>117-GRUPO DE TRABAJO DE DESARROLLO DE TALENTO HUMANO</v>
      </c>
      <c r="N55" s="84"/>
      <c r="O55" s="84"/>
      <c r="P55" s="84"/>
      <c r="Q55" s="84"/>
      <c r="S55" s="83" t="s">
        <v>594</v>
      </c>
      <c r="T55" s="83" t="str">
        <f>VLOOKUP(A55,'PAI 2025 GPS rempl2)'!$A$3:$E$505,4,0)</f>
        <v>Actividad propia</v>
      </c>
      <c r="U55" s="84" t="s">
        <v>1577</v>
      </c>
      <c r="V55" s="31">
        <f>VLOOKUP(S55,'PAI 2025 GPS rempl2)'!$E$4:$P$504,12,0)</f>
        <v>15</v>
      </c>
      <c r="W55" s="148">
        <f t="shared" si="8"/>
        <v>1.6666666666666667</v>
      </c>
    </row>
    <row r="56" spans="1:23" x14ac:dyDescent="0.25">
      <c r="A56" s="83" t="s">
        <v>596</v>
      </c>
      <c r="B56" s="83" t="str">
        <f>VLOOKUP(A56,'PAI 2025 GPS rempl2)'!$A$3:$E$505,4,0)</f>
        <v>Actividad propia</v>
      </c>
      <c r="C56" s="84" t="s">
        <v>1577</v>
      </c>
      <c r="D56" s="84" t="s">
        <v>1576</v>
      </c>
      <c r="E56" s="84" t="s">
        <v>496</v>
      </c>
      <c r="F56" s="84"/>
      <c r="G56" s="84" t="str">
        <f>VLOOKUP(A56,'PAI 2025 GPS rempl2)'!$E$4:$L$504,8,0)</f>
        <v>N/A</v>
      </c>
      <c r="H56" s="84" t="str">
        <f>VLOOKUP(A56,'PAI 2025 GPS rempl2)'!$A$4:$V$504,15,0)</f>
        <v>Ejecutar el  plan de Capacitación (Listas de asistencia cuando aplique, captura de pantalla de la reunión de capacitaciones cuando aplique e informe semestral de las actividades realizadas)</v>
      </c>
      <c r="I56" s="84">
        <f>VLOOKUP(A56,'PAI 2025 GPS rempl2)'!$A$4:$V$504,17,0)</f>
        <v>100</v>
      </c>
      <c r="J56" s="84" t="str">
        <f>VLOOKUP(A56,'PAI 2025 GPS rempl2)'!$A$4:$V$504,18,0)</f>
        <v>Porcentual</v>
      </c>
      <c r="K56" s="182" t="str">
        <f>VLOOKUP(A56,'PAI 2025 GPS rempl2)'!$A$4:$V$504,20,0)</f>
        <v>2025-02-03</v>
      </c>
      <c r="L56" s="182" t="str">
        <f>VLOOKUP(A56,'PAI 2025 GPS rempl2)'!$A$4:$V$504,21,0)</f>
        <v>2025-12-22</v>
      </c>
      <c r="M56" s="84" t="str">
        <f>VLOOKUP(A56,'PAI 2025 GPS rempl2)'!$A$4:$V$504,22,0)</f>
        <v>117-GRUPO DE TRABAJO DE DESARROLLO DE TALENTO HUMANO</v>
      </c>
      <c r="N56" s="84"/>
      <c r="O56" s="84"/>
      <c r="P56" s="84"/>
      <c r="Q56" s="84"/>
      <c r="S56" s="83" t="s">
        <v>596</v>
      </c>
      <c r="T56" s="83" t="str">
        <f>VLOOKUP(A56,'PAI 2025 GPS rempl2)'!$A$3:$E$505,4,0)</f>
        <v>Actividad propia</v>
      </c>
      <c r="U56" s="84" t="s">
        <v>1577</v>
      </c>
      <c r="V56" s="31">
        <f>VLOOKUP(S56,'PAI 2025 GPS rempl2)'!$E$4:$P$504,12,0)</f>
        <v>70</v>
      </c>
      <c r="W56" s="148">
        <f t="shared" si="8"/>
        <v>7.7777777777777777</v>
      </c>
    </row>
    <row r="57" spans="1:23" x14ac:dyDescent="0.25">
      <c r="A57" s="83" t="s">
        <v>597</v>
      </c>
      <c r="B57" s="83" t="str">
        <f>VLOOKUP(A57,'PAI 2025 GPS rempl2)'!$A$3:$E$505,4,0)</f>
        <v>Producto</v>
      </c>
      <c r="C57" s="84" t="s">
        <v>1577</v>
      </c>
      <c r="D57" s="84" t="s">
        <v>1576</v>
      </c>
      <c r="E57" s="84" t="s">
        <v>496</v>
      </c>
      <c r="F57" s="84" t="s">
        <v>61</v>
      </c>
      <c r="G57" s="84" t="str">
        <f>VLOOKUP(A57,'PAI 2025 GPS rempl2)'!$E$4:$L$504,8,0)</f>
        <v>FUNCIONAMIENTO</v>
      </c>
      <c r="H57" s="84" t="str">
        <f>VLOOKUP(A57,'PAI 2025 GPS rempl2)'!$A$4:$V$504,15,0)</f>
        <v>Plan de Seguridad y salud en el Trabajo SST, elaborado y ejecutado  (Informe semestral de la ejecución del plan)</v>
      </c>
      <c r="I57" s="84">
        <f>VLOOKUP(A57,'PAI 2025 GPS rempl2)'!$A$4:$V$504,17,0)</f>
        <v>100</v>
      </c>
      <c r="J57" s="84" t="str">
        <f>VLOOKUP(A57,'PAI 2025 GPS rempl2)'!$A$4:$V$504,18,0)</f>
        <v>Porcentual</v>
      </c>
      <c r="K57" s="182" t="str">
        <f>VLOOKUP(A57,'PAI 2025 GPS rempl2)'!$A$4:$V$504,20,0)</f>
        <v>2025-01-13</v>
      </c>
      <c r="L57" s="182" t="str">
        <f>VLOOKUP(A57,'PAI 2025 GPS rempl2)'!$A$4:$V$504,21,0)</f>
        <v>2025-12-22</v>
      </c>
      <c r="M57" s="84" t="str">
        <f>VLOOKUP(A57,'PAI 2025 GPS rempl2)'!$A$4:$V$504,22,0)</f>
        <v>117-GRUPO DE TRABAJO DE DESARROLLO DE TALENTO HUMANO</v>
      </c>
      <c r="N57" s="84" t="s">
        <v>1795</v>
      </c>
      <c r="O57" s="84" t="s">
        <v>1451</v>
      </c>
      <c r="P57" s="84" t="s">
        <v>1600</v>
      </c>
      <c r="Q57" s="84" t="s">
        <v>1551</v>
      </c>
      <c r="S57" s="83" t="s">
        <v>597</v>
      </c>
      <c r="T57" s="83" t="str">
        <f>VLOOKUP(A57,'PAI 2025 GPS rempl2)'!$A$3:$E$505,4,0)</f>
        <v>Producto</v>
      </c>
      <c r="U57" s="84" t="s">
        <v>1577</v>
      </c>
      <c r="V57" s="31">
        <f>VLOOKUP(S57,'PAI 2025 GPS rempl2)'!$E$4:$P$504,12,0)</f>
        <v>17</v>
      </c>
      <c r="W57" s="31">
        <f>+(V57*100)/($V$3+$V$6+$V$9+$V$38+$V$43+$V$46+$V$49+$V$53+$V$57)</f>
        <v>8.5</v>
      </c>
    </row>
    <row r="58" spans="1:23" x14ac:dyDescent="0.25">
      <c r="A58" s="83" t="s">
        <v>599</v>
      </c>
      <c r="B58" s="83" t="str">
        <f>VLOOKUP(A58,'PAI 2025 GPS rempl2)'!$A$3:$E$505,4,0)</f>
        <v>Actividad propia</v>
      </c>
      <c r="C58" s="84" t="s">
        <v>1577</v>
      </c>
      <c r="D58" s="84" t="s">
        <v>1576</v>
      </c>
      <c r="E58" s="84" t="s">
        <v>496</v>
      </c>
      <c r="F58" s="84"/>
      <c r="G58" s="84" t="str">
        <f>VLOOKUP(A58,'PAI 2025 GPS rempl2)'!$E$4:$L$504,8,0)</f>
        <v>N/A</v>
      </c>
      <c r="H58" s="84" t="str">
        <f>VLOOKUP(A58,'PAI 2025 GPS rempl2)'!$A$4:$V$504,15,0)</f>
        <v>Realizar la resolución de adopción del Plan de SST  (Resolución adoptando el Plan de SST-único entregable)</v>
      </c>
      <c r="I58" s="84">
        <f>VLOOKUP(A58,'PAI 2025 GPS rempl2)'!$A$4:$V$504,17,0)</f>
        <v>1</v>
      </c>
      <c r="J58" s="84" t="str">
        <f>VLOOKUP(A58,'PAI 2025 GPS rempl2)'!$A$4:$V$504,18,0)</f>
        <v>Porcentual</v>
      </c>
      <c r="K58" s="182" t="str">
        <f>VLOOKUP(A58,'PAI 2025 GPS rempl2)'!$A$4:$V$504,20,0)</f>
        <v>2025-01-13</v>
      </c>
      <c r="L58" s="182" t="str">
        <f>VLOOKUP(A58,'PAI 2025 GPS rempl2)'!$A$4:$V$504,21,0)</f>
        <v>2025-01-31</v>
      </c>
      <c r="M58" s="84" t="str">
        <f>VLOOKUP(A58,'PAI 2025 GPS rempl2)'!$A$4:$V$504,22,0)</f>
        <v>117-GRUPO DE TRABAJO DE DESARROLLO DE TALENTO HUMANO</v>
      </c>
      <c r="N58" s="84"/>
      <c r="O58" s="84"/>
      <c r="P58" s="84"/>
      <c r="Q58" s="84"/>
      <c r="S58" s="83" t="s">
        <v>599</v>
      </c>
      <c r="T58" s="83" t="str">
        <f>VLOOKUP(A58,'PAI 2025 GPS rempl2)'!$A$3:$E$505,4,0)</f>
        <v>Actividad propia</v>
      </c>
      <c r="U58" s="84" t="s">
        <v>1577</v>
      </c>
      <c r="V58" s="31">
        <f>VLOOKUP(S58,'PAI 2025 GPS rempl2)'!$E$4:$P$504,12,0)</f>
        <v>30</v>
      </c>
      <c r="W58" s="148">
        <f t="shared" ref="W58:W59" si="9">+(V58*100)/($V$4+$V$5+$V$7+$V$8+$V$10+$V$11+$V$12+$V$39+$V$40+$V$41+$V$42+$V$44+$V$45+$V$47+$V$48+$V$50+$V$51+$V$52+$V$54+$V$55+$V$56+$V$58+$V$59)</f>
        <v>3.3333333333333335</v>
      </c>
    </row>
    <row r="59" spans="1:23" x14ac:dyDescent="0.25">
      <c r="A59" s="83" t="s">
        <v>601</v>
      </c>
      <c r="B59" s="83" t="str">
        <f>VLOOKUP(A59,'PAI 2025 GPS rempl2)'!$A$3:$E$505,4,0)</f>
        <v>Actividad propia</v>
      </c>
      <c r="C59" s="84" t="s">
        <v>1577</v>
      </c>
      <c r="D59" s="84" t="s">
        <v>1576</v>
      </c>
      <c r="E59" s="84" t="s">
        <v>496</v>
      </c>
      <c r="F59" s="84"/>
      <c r="G59" s="84" t="str">
        <f>VLOOKUP(A59,'PAI 2025 GPS rempl2)'!$E$4:$L$504,8,0)</f>
        <v>N/A</v>
      </c>
      <c r="H59" s="84"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4">
        <f>VLOOKUP(A59,'PAI 2025 GPS rempl2)'!$A$4:$V$504,17,0)</f>
        <v>100</v>
      </c>
      <c r="J59" s="84" t="str">
        <f>VLOOKUP(A59,'PAI 2025 GPS rempl2)'!$A$4:$V$504,18,0)</f>
        <v>Porcentual</v>
      </c>
      <c r="K59" s="182" t="str">
        <f>VLOOKUP(A59,'PAI 2025 GPS rempl2)'!$A$4:$V$504,20,0)</f>
        <v>2025-02-03</v>
      </c>
      <c r="L59" s="182" t="str">
        <f>VLOOKUP(A59,'PAI 2025 GPS rempl2)'!$A$4:$V$504,21,0)</f>
        <v>2025-12-22</v>
      </c>
      <c r="M59" s="84" t="str">
        <f>VLOOKUP(A59,'PAI 2025 GPS rempl2)'!$A$4:$V$504,22,0)</f>
        <v>117-GRUPO DE TRABAJO DE DESARROLLO DE TALENTO HUMANO</v>
      </c>
      <c r="N59" s="84"/>
      <c r="O59" s="84"/>
      <c r="P59" s="84"/>
      <c r="Q59" s="84"/>
      <c r="S59" s="83" t="s">
        <v>601</v>
      </c>
      <c r="T59" s="83" t="str">
        <f>VLOOKUP(A59,'PAI 2025 GPS rempl2)'!$A$3:$E$505,4,0)</f>
        <v>Actividad propia</v>
      </c>
      <c r="U59" s="84" t="s">
        <v>1577</v>
      </c>
      <c r="V59" s="31">
        <f>VLOOKUP(S59,'PAI 2025 GPS rempl2)'!$E$4:$P$504,12,0)</f>
        <v>70</v>
      </c>
      <c r="W59" s="148">
        <f t="shared" si="9"/>
        <v>7.7777777777777777</v>
      </c>
    </row>
    <row r="60" spans="1:23" x14ac:dyDescent="0.25">
      <c r="A60" s="83" t="s">
        <v>604</v>
      </c>
      <c r="B60" s="83" t="str">
        <f>VLOOKUP(A60,'PAI 2025 GPS rempl2)'!$A$3:$E$505,4,0)</f>
        <v>Producto</v>
      </c>
      <c r="C60" s="84" t="s">
        <v>1581</v>
      </c>
      <c r="D60" s="84" t="s">
        <v>1583</v>
      </c>
      <c r="E60" s="84" t="s">
        <v>606</v>
      </c>
      <c r="F60" s="84" t="s">
        <v>61</v>
      </c>
      <c r="G60" s="84" t="str">
        <f>VLOOKUP(A60,'PAI 2025 GPS rempl2)'!$E$4:$L$504,8,0)</f>
        <v>FUNCIONAMIENTO</v>
      </c>
      <c r="H60" s="84" t="str">
        <f>VLOOKUP(A60,'PAI 2025 GPS rempl2)'!$A$4:$V$504,15,0)</f>
        <v>Estrategia para la reducción de emisiones, adaptación al cambio climático y la transición energética y la protección del medio ambiente, ejecutada (Informe final)</v>
      </c>
      <c r="I60" s="84">
        <f>VLOOKUP(A60,'PAI 2025 GPS rempl2)'!$A$4:$V$504,17,0)</f>
        <v>100</v>
      </c>
      <c r="J60" s="84" t="str">
        <f>VLOOKUP(A60,'PAI 2025 GPS rempl2)'!$A$4:$V$504,18,0)</f>
        <v>Porcentual</v>
      </c>
      <c r="K60" s="182" t="str">
        <f>VLOOKUP(A60,'PAI 2025 GPS rempl2)'!$A$4:$V$504,20,0)</f>
        <v>2025-01-02</v>
      </c>
      <c r="L60" s="182" t="str">
        <f>VLOOKUP(A60,'PAI 2025 GPS rempl2)'!$A$4:$V$504,21,0)</f>
        <v>2025-12-22</v>
      </c>
      <c r="M60" s="84" t="str">
        <f>VLOOKUP(A60,'PAI 2025 GPS rempl2)'!$A$4:$V$504,22,0)</f>
        <v>142-GRUPO DE TRABAJO DE SERVICIOS ADMINISTRATIVOS Y RECURSOS FÍSICOS</v>
      </c>
      <c r="N60" s="84" t="s">
        <v>1795</v>
      </c>
      <c r="O60" s="84" t="s">
        <v>1451</v>
      </c>
      <c r="P60" s="84">
        <v>0</v>
      </c>
      <c r="Q60" s="84" t="s">
        <v>1551</v>
      </c>
      <c r="S60" s="83" t="s">
        <v>604</v>
      </c>
      <c r="T60" s="83" t="str">
        <f>VLOOKUP(A60,'PAI 2025 GPS rempl2)'!$A$3:$E$505,4,0)</f>
        <v>Producto</v>
      </c>
      <c r="U60" s="84" t="s">
        <v>1581</v>
      </c>
      <c r="V60" s="31">
        <f>VLOOKUP(S60,'PAI 2025 GPS rempl2)'!$E$4:$P$504,12,0)</f>
        <v>100</v>
      </c>
      <c r="W60" s="148">
        <f>(V60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61" spans="1:23" x14ac:dyDescent="0.25">
      <c r="A61" s="83" t="s">
        <v>608</v>
      </c>
      <c r="B61" s="83" t="str">
        <f>VLOOKUP(A61,'PAI 2025 GPS rempl2)'!$A$3:$E$505,4,0)</f>
        <v>Actividad propia</v>
      </c>
      <c r="C61" s="84" t="s">
        <v>1581</v>
      </c>
      <c r="D61" s="84" t="s">
        <v>1583</v>
      </c>
      <c r="E61" s="84" t="s">
        <v>606</v>
      </c>
      <c r="F61" s="84"/>
      <c r="G61" s="84" t="str">
        <f>VLOOKUP(A61,'PAI 2025 GPS rempl2)'!$E$4:$L$504,8,0)</f>
        <v>N/A</v>
      </c>
      <c r="H61" s="84"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4">
        <f>VLOOKUP(A61,'PAI 2025 GPS rempl2)'!$A$4:$V$504,17,0)</f>
        <v>100</v>
      </c>
      <c r="J61" s="84" t="str">
        <f>VLOOKUP(A61,'PAI 2025 GPS rempl2)'!$A$4:$V$504,18,0)</f>
        <v>Porcentual</v>
      </c>
      <c r="K61" s="182" t="str">
        <f>VLOOKUP(A61,'PAI 2025 GPS rempl2)'!$A$4:$V$504,20,0)</f>
        <v>2025-01-02</v>
      </c>
      <c r="L61" s="182" t="str">
        <f>VLOOKUP(A61,'PAI 2025 GPS rempl2)'!$A$4:$V$504,21,0)</f>
        <v>2025-12-22</v>
      </c>
      <c r="M61" s="84" t="str">
        <f>VLOOKUP(A61,'PAI 2025 GPS rempl2)'!$A$4:$V$504,22,0)</f>
        <v>142-GRUPO DE TRABAJO DE SERVICIOS ADMINISTRATIVOS Y RECURSOS FÍSICOS</v>
      </c>
      <c r="N61" s="84"/>
      <c r="O61" s="84"/>
      <c r="P61" s="84"/>
      <c r="Q61" s="84"/>
      <c r="S61" s="83" t="s">
        <v>608</v>
      </c>
      <c r="T61" s="83" t="str">
        <f>VLOOKUP(A61,'PAI 2025 GPS rempl2)'!$A$3:$E$505,4,0)</f>
        <v>Actividad propia</v>
      </c>
      <c r="U61" s="84" t="s">
        <v>1581</v>
      </c>
      <c r="V61" s="31">
        <f>VLOOKUP(S61,'PAI 2025 GPS rempl2)'!$E$4:$P$504,12,0)</f>
        <v>25</v>
      </c>
      <c r="W61" s="150"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2" spans="1:23" x14ac:dyDescent="0.25">
      <c r="A62" s="83" t="s">
        <v>610</v>
      </c>
      <c r="B62" s="83" t="str">
        <f>VLOOKUP(A62,'PAI 2025 GPS rempl2)'!$A$3:$E$505,4,0)</f>
        <v>Actividad propia</v>
      </c>
      <c r="C62" s="84" t="s">
        <v>1581</v>
      </c>
      <c r="D62" s="84" t="s">
        <v>1583</v>
      </c>
      <c r="E62" s="84" t="s">
        <v>606</v>
      </c>
      <c r="F62" s="84"/>
      <c r="G62" s="84" t="str">
        <f>VLOOKUP(A62,'PAI 2025 GPS rempl2)'!$E$4:$L$504,8,0)</f>
        <v>N/A</v>
      </c>
      <c r="H62" s="84" t="str">
        <f>VLOOKUP(A62,'PAI 2025 GPS rempl2)'!$A$4:$V$504,15,0)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4">
        <f>VLOOKUP(A62,'PAI 2025 GPS rempl2)'!$A$4:$V$504,17,0)</f>
        <v>100</v>
      </c>
      <c r="J62" s="84" t="str">
        <f>VLOOKUP(A62,'PAI 2025 GPS rempl2)'!$A$4:$V$504,18,0)</f>
        <v>Porcentual</v>
      </c>
      <c r="K62" s="182" t="str">
        <f>VLOOKUP(A62,'PAI 2025 GPS rempl2)'!$A$4:$V$504,20,0)</f>
        <v>2025-01-02</v>
      </c>
      <c r="L62" s="182" t="str">
        <f>VLOOKUP(A62,'PAI 2025 GPS rempl2)'!$A$4:$V$504,21,0)</f>
        <v>2025-12-22</v>
      </c>
      <c r="M62" s="84" t="str">
        <f>VLOOKUP(A62,'PAI 2025 GPS rempl2)'!$A$4:$V$504,22,0)</f>
        <v>142-GRUPO DE TRABAJO DE SERVICIOS ADMINISTRATIVOS Y RECURSOS FÍSICOS</v>
      </c>
      <c r="N62" s="84"/>
      <c r="O62" s="84"/>
      <c r="P62" s="84"/>
      <c r="Q62" s="84"/>
      <c r="S62" s="83" t="s">
        <v>610</v>
      </c>
      <c r="T62" s="83" t="str">
        <f>VLOOKUP(A62,'PAI 2025 GPS rempl2)'!$A$3:$E$505,4,0)</f>
        <v>Actividad propia</v>
      </c>
      <c r="U62" s="84" t="s">
        <v>1581</v>
      </c>
      <c r="V62" s="31">
        <f>VLOOKUP(S62,'PAI 2025 GPS rempl2)'!$E$4:$P$504,12,0)</f>
        <v>25</v>
      </c>
      <c r="W62" s="150"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3" spans="1:23" x14ac:dyDescent="0.25">
      <c r="A63" s="83" t="s">
        <v>612</v>
      </c>
      <c r="B63" s="83" t="str">
        <f>VLOOKUP(A63,'PAI 2025 GPS rempl2)'!$A$3:$E$505,4,0)</f>
        <v>Actividad propia</v>
      </c>
      <c r="C63" s="84" t="s">
        <v>1581</v>
      </c>
      <c r="D63" s="84" t="s">
        <v>1583</v>
      </c>
      <c r="E63" s="84" t="s">
        <v>606</v>
      </c>
      <c r="F63" s="84"/>
      <c r="G63" s="84" t="str">
        <f>VLOOKUP(A63,'PAI 2025 GPS rempl2)'!$E$4:$L$504,8,0)</f>
        <v>N/A</v>
      </c>
      <c r="H63" s="84"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4">
        <f>VLOOKUP(A63,'PAI 2025 GPS rempl2)'!$A$4:$V$504,17,0)</f>
        <v>1</v>
      </c>
      <c r="J63" s="84" t="str">
        <f>VLOOKUP(A63,'PAI 2025 GPS rempl2)'!$A$4:$V$504,18,0)</f>
        <v>Númerica</v>
      </c>
      <c r="K63" s="182" t="str">
        <f>VLOOKUP(A63,'PAI 2025 GPS rempl2)'!$A$4:$V$504,20,0)</f>
        <v>2025-03-01</v>
      </c>
      <c r="L63" s="182" t="str">
        <f>VLOOKUP(A63,'PAI 2025 GPS rempl2)'!$A$4:$V$504,21,0)</f>
        <v>2025-07-01</v>
      </c>
      <c r="M63" s="84" t="str">
        <f>VLOOKUP(A63,'PAI 2025 GPS rempl2)'!$A$4:$V$504,22,0)</f>
        <v>142-GRUPO DE TRABAJO DE SERVICIOS ADMINISTRATIVOS Y RECURSOS FÍSICOS</v>
      </c>
      <c r="N63" s="84"/>
      <c r="O63" s="84"/>
      <c r="P63" s="84"/>
      <c r="Q63" s="84"/>
      <c r="S63" s="83" t="s">
        <v>612</v>
      </c>
      <c r="T63" s="83" t="str">
        <f>VLOOKUP(A63,'PAI 2025 GPS rempl2)'!$A$3:$E$505,4,0)</f>
        <v>Actividad propia</v>
      </c>
      <c r="U63" s="84" t="s">
        <v>1581</v>
      </c>
      <c r="V63" s="31">
        <f>VLOOKUP(S63,'PAI 2025 GPS rempl2)'!$E$4:$P$504,12,0)</f>
        <v>10</v>
      </c>
      <c r="W63" s="150"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4" spans="1:23" x14ac:dyDescent="0.25">
      <c r="A64" s="83" t="s">
        <v>614</v>
      </c>
      <c r="B64" s="83" t="str">
        <f>VLOOKUP(A64,'PAI 2025 GPS rempl2)'!$A$3:$E$505,4,0)</f>
        <v>Actividad propia</v>
      </c>
      <c r="C64" s="84" t="s">
        <v>1581</v>
      </c>
      <c r="D64" s="84" t="s">
        <v>1583</v>
      </c>
      <c r="E64" s="84" t="s">
        <v>606</v>
      </c>
      <c r="F64" s="84"/>
      <c r="G64" s="84" t="str">
        <f>VLOOKUP(A64,'PAI 2025 GPS rempl2)'!$E$4:$L$504,8,0)</f>
        <v>N/A</v>
      </c>
      <c r="H64" s="84" t="str">
        <f>VLOOKUP(A64,'PAI 2025 GPS rempl2)'!$A$4:$V$504,15,0)</f>
        <v>Elaborar matriz que permita identificar los aspectos más significativos y ejecutar las alternativas que conlleven a reducir los impactos ambientales de la SIC. (Matriz de aspectos ambientales)</v>
      </c>
      <c r="I64" s="84">
        <f>VLOOKUP(A64,'PAI 2025 GPS rempl2)'!$A$4:$V$504,17,0)</f>
        <v>1</v>
      </c>
      <c r="J64" s="84" t="str">
        <f>VLOOKUP(A64,'PAI 2025 GPS rempl2)'!$A$4:$V$504,18,0)</f>
        <v>Númerica</v>
      </c>
      <c r="K64" s="182" t="str">
        <f>VLOOKUP(A64,'PAI 2025 GPS rempl2)'!$A$4:$V$504,20,0)</f>
        <v>2025-05-02</v>
      </c>
      <c r="L64" s="182" t="str">
        <f>VLOOKUP(A64,'PAI 2025 GPS rempl2)'!$A$4:$V$504,21,0)</f>
        <v>2025-06-27</v>
      </c>
      <c r="M64" s="84" t="str">
        <f>VLOOKUP(A64,'PAI 2025 GPS rempl2)'!$A$4:$V$504,22,0)</f>
        <v>142-GRUPO DE TRABAJO DE SERVICIOS ADMINISTRATIVOS Y RECURSOS FÍSICOS</v>
      </c>
      <c r="N64" s="84"/>
      <c r="O64" s="84"/>
      <c r="P64" s="84"/>
      <c r="Q64" s="84"/>
      <c r="S64" s="83" t="s">
        <v>614</v>
      </c>
      <c r="T64" s="83" t="str">
        <f>VLOOKUP(A64,'PAI 2025 GPS rempl2)'!$A$3:$E$505,4,0)</f>
        <v>Actividad propia</v>
      </c>
      <c r="U64" s="84" t="s">
        <v>1581</v>
      </c>
      <c r="V64" s="31">
        <f>VLOOKUP(S64,'PAI 2025 GPS rempl2)'!$E$4:$P$504,12,0)</f>
        <v>20</v>
      </c>
      <c r="W64" s="150"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5" spans="1:23" x14ac:dyDescent="0.25">
      <c r="A65" s="83" t="s">
        <v>616</v>
      </c>
      <c r="B65" s="83" t="str">
        <f>VLOOKUP(A65,'PAI 2025 GPS rempl2)'!$A$3:$E$505,4,0)</f>
        <v>Actividad propia</v>
      </c>
      <c r="C65" s="84" t="s">
        <v>1581</v>
      </c>
      <c r="D65" s="84" t="s">
        <v>1583</v>
      </c>
      <c r="E65" s="84" t="s">
        <v>606</v>
      </c>
      <c r="F65" s="84"/>
      <c r="G65" s="84" t="str">
        <f>VLOOKUP(A65,'PAI 2025 GPS rempl2)'!$E$4:$L$504,8,0)</f>
        <v>N/A</v>
      </c>
      <c r="H65" s="84" t="str">
        <f>VLOOKUP(A65,'PAI 2025 GPS rempl2)'!$A$4:$V$504,15,0)</f>
        <v>Certificar el cumplimiento de la ISO 14001  (Certificación de 1ra recertificación ISO 14001:2015) Reporte y/o informe final de auditoría de 1ra recertificación ISO 14001:2015)</v>
      </c>
      <c r="I65" s="84">
        <f>VLOOKUP(A65,'PAI 2025 GPS rempl2)'!$A$4:$V$504,17,0)</f>
        <v>1</v>
      </c>
      <c r="J65" s="84" t="str">
        <f>VLOOKUP(A65,'PAI 2025 GPS rempl2)'!$A$4:$V$504,18,0)</f>
        <v>Númerica</v>
      </c>
      <c r="K65" s="182" t="str">
        <f>VLOOKUP(A65,'PAI 2025 GPS rempl2)'!$A$4:$V$504,20,0)</f>
        <v>2025-10-01</v>
      </c>
      <c r="L65" s="182" t="str">
        <f>VLOOKUP(A65,'PAI 2025 GPS rempl2)'!$A$4:$V$504,21,0)</f>
        <v>2025-12-22</v>
      </c>
      <c r="M65" s="84" t="str">
        <f>VLOOKUP(A65,'PAI 2025 GPS rempl2)'!$A$4:$V$504,22,0)</f>
        <v>142-GRUPO DE TRABAJO DE SERVICIOS ADMINISTRATIVOS Y RECURSOS FÍSICOS</v>
      </c>
      <c r="N65" s="84"/>
      <c r="O65" s="84"/>
      <c r="P65" s="84"/>
      <c r="Q65" s="84"/>
      <c r="S65" s="83" t="s">
        <v>616</v>
      </c>
      <c r="T65" s="83" t="str">
        <f>VLOOKUP(A65,'PAI 2025 GPS rempl2)'!$A$3:$E$505,4,0)</f>
        <v>Actividad propia</v>
      </c>
      <c r="U65" s="84" t="s">
        <v>1581</v>
      </c>
      <c r="V65" s="31">
        <f>VLOOKUP(S65,'PAI 2025 GPS rempl2)'!$E$4:$P$504,12,0)</f>
        <v>20</v>
      </c>
      <c r="W65" s="150"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6" spans="1:23" x14ac:dyDescent="0.25">
      <c r="A66" s="83" t="s">
        <v>619</v>
      </c>
      <c r="B66" s="83" t="str">
        <f>VLOOKUP(A66,'PAI 2025 GPS rempl2)'!$A$3:$E$505,4,0)</f>
        <v>Producto</v>
      </c>
      <c r="C66" s="84" t="s">
        <v>1581</v>
      </c>
      <c r="D66" s="84" t="s">
        <v>1584</v>
      </c>
      <c r="E66" s="84" t="s">
        <v>620</v>
      </c>
      <c r="F66" s="84" t="s">
        <v>12</v>
      </c>
      <c r="G66" s="84" t="str">
        <f>VLOOKUP(A66,'PAI 2025 GPS rempl2)'!$E$4:$L$504,8,0)</f>
        <v>C-3599-0200-0005-53105b</v>
      </c>
      <c r="H66" s="84" t="str">
        <f>VLOOKUP(A66,'PAI 2025 GPS rempl2)'!$A$4:$V$504,15,0)</f>
        <v>SIC alineada a la directriz de manejo de imágen y plan de medios de la Presidencia de la República, realizada. (Informe de contenidos producidos)</v>
      </c>
      <c r="I66" s="84">
        <f>VLOOKUP(A66,'PAI 2025 GPS rempl2)'!$A$4:$V$504,17,0)</f>
        <v>100</v>
      </c>
      <c r="J66" s="84" t="str">
        <f>VLOOKUP(A66,'PAI 2025 GPS rempl2)'!$A$4:$V$504,18,0)</f>
        <v>Porcentual</v>
      </c>
      <c r="K66" s="182" t="str">
        <f>VLOOKUP(A66,'PAI 2025 GPS rempl2)'!$A$4:$V$504,20,0)</f>
        <v>2025-02-03</v>
      </c>
      <c r="L66" s="182" t="str">
        <f>VLOOKUP(A66,'PAI 2025 GPS rempl2)'!$A$4:$V$504,21,0)</f>
        <v>2025-12-31</v>
      </c>
      <c r="M66" s="84" t="str">
        <f>VLOOKUP(A66,'PAI 2025 GPS rempl2)'!$A$4:$V$504,22,0)</f>
        <v>73-GRUPO DE TRABAJO DE COMUNICACION</v>
      </c>
      <c r="N66" s="84" t="s">
        <v>1452</v>
      </c>
      <c r="O66" s="84" t="s">
        <v>1453</v>
      </c>
      <c r="P66" s="84" t="s">
        <v>1604</v>
      </c>
      <c r="Q66" s="84" t="s">
        <v>1551</v>
      </c>
      <c r="S66" s="83" t="s">
        <v>619</v>
      </c>
      <c r="T66" s="83" t="str">
        <f>VLOOKUP(A66,'PAI 2025 GPS rempl2)'!$A$3:$E$505,4,0)</f>
        <v>Producto</v>
      </c>
      <c r="U66" s="84" t="s">
        <v>1581</v>
      </c>
      <c r="V66" s="31">
        <f>VLOOKUP(S66,'PAI 2025 GPS rempl2)'!$E$4:$P$504,12,0)</f>
        <v>30</v>
      </c>
      <c r="W66" s="148">
        <f>(V66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67" spans="1:23" x14ac:dyDescent="0.25">
      <c r="A67" s="83" t="s">
        <v>622</v>
      </c>
      <c r="B67" s="83" t="str">
        <f>VLOOKUP(A67,'PAI 2025 GPS rempl2)'!$A$3:$E$505,4,0)</f>
        <v>Actividad propia</v>
      </c>
      <c r="C67" s="84" t="s">
        <v>1581</v>
      </c>
      <c r="D67" s="84" t="s">
        <v>1584</v>
      </c>
      <c r="E67" s="84" t="s">
        <v>620</v>
      </c>
      <c r="F67" s="84"/>
      <c r="G67" s="84" t="str">
        <f>VLOOKUP(A67,'PAI 2025 GPS rempl2)'!$E$4:$L$504,8,0)</f>
        <v>N/A</v>
      </c>
      <c r="H67" s="84" t="str">
        <f>VLOOKUP(A67,'PAI 2025 GPS rempl2)'!$A$4:$V$504,15,0)</f>
        <v>Producir los boletines, foto noticias, videos y/o ruedas de prensa de conformidad con la directriz de Presidencia sobre el manejo de imágen (Documento con evidencias)</v>
      </c>
      <c r="I67" s="84">
        <f>VLOOKUP(A67,'PAI 2025 GPS rempl2)'!$A$4:$V$504,17,0)</f>
        <v>100</v>
      </c>
      <c r="J67" s="84" t="str">
        <f>VLOOKUP(A67,'PAI 2025 GPS rempl2)'!$A$4:$V$504,18,0)</f>
        <v>Porcentual</v>
      </c>
      <c r="K67" s="182" t="str">
        <f>VLOOKUP(A67,'PAI 2025 GPS rempl2)'!$A$4:$V$504,20,0)</f>
        <v>2025-02-03</v>
      </c>
      <c r="L67" s="182" t="str">
        <f>VLOOKUP(A67,'PAI 2025 GPS rempl2)'!$A$4:$V$504,21,0)</f>
        <v>2025-12-31</v>
      </c>
      <c r="M67" s="84" t="str">
        <f>VLOOKUP(A67,'PAI 2025 GPS rempl2)'!$A$4:$V$504,22,0)</f>
        <v>73-GRUPO DE TRABAJO DE COMUNICACION</v>
      </c>
      <c r="N67" s="84"/>
      <c r="O67" s="84"/>
      <c r="P67" s="84"/>
      <c r="Q67" s="84"/>
      <c r="S67" s="83" t="s">
        <v>622</v>
      </c>
      <c r="T67" s="83" t="str">
        <f>VLOOKUP(A67,'PAI 2025 GPS rempl2)'!$A$3:$E$505,4,0)</f>
        <v>Actividad propia</v>
      </c>
      <c r="U67" s="84" t="s">
        <v>1581</v>
      </c>
      <c r="V67" s="31">
        <f>VLOOKUP(S67,'PAI 2025 GPS rempl2)'!$E$4:$P$504,12,0)</f>
        <v>80</v>
      </c>
      <c r="W67" s="150"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8" spans="1:23" x14ac:dyDescent="0.25">
      <c r="A68" s="83" t="s">
        <v>624</v>
      </c>
      <c r="B68" s="83" t="str">
        <f>VLOOKUP(A68,'PAI 2025 GPS rempl2)'!$A$3:$E$505,4,0)</f>
        <v>Actividad propia</v>
      </c>
      <c r="C68" s="84" t="s">
        <v>1581</v>
      </c>
      <c r="D68" s="84" t="s">
        <v>1584</v>
      </c>
      <c r="E68" s="84" t="s">
        <v>620</v>
      </c>
      <c r="F68" s="84"/>
      <c r="G68" s="84" t="str">
        <f>VLOOKUP(A68,'PAI 2025 GPS rempl2)'!$E$4:$L$504,8,0)</f>
        <v>N/A</v>
      </c>
      <c r="H68" s="84" t="str">
        <f>VLOOKUP(A68,'PAI 2025 GPS rempl2)'!$A$4:$V$504,15,0)</f>
        <v>Consolidar el informe final de los contenidos producidos por la SIC respecto a la directriz de manejo de imagen del gobierno nacional. (Informe consoldiado de los contenidos producidos)</v>
      </c>
      <c r="I68" s="84">
        <f>VLOOKUP(A68,'PAI 2025 GPS rempl2)'!$A$4:$V$504,17,0)</f>
        <v>100</v>
      </c>
      <c r="J68" s="84" t="str">
        <f>VLOOKUP(A68,'PAI 2025 GPS rempl2)'!$A$4:$V$504,18,0)</f>
        <v>Porcentual</v>
      </c>
      <c r="K68" s="182" t="str">
        <f>VLOOKUP(A68,'PAI 2025 GPS rempl2)'!$A$4:$V$504,20,0)</f>
        <v>2025-12-02</v>
      </c>
      <c r="L68" s="182" t="str">
        <f>VLOOKUP(A68,'PAI 2025 GPS rempl2)'!$A$4:$V$504,21,0)</f>
        <v>2025-12-31</v>
      </c>
      <c r="M68" s="84" t="str">
        <f>VLOOKUP(A68,'PAI 2025 GPS rempl2)'!$A$4:$V$504,22,0)</f>
        <v>73-GRUPO DE TRABAJO DE COMUNICACION</v>
      </c>
      <c r="N68" s="84"/>
      <c r="O68" s="84"/>
      <c r="P68" s="84"/>
      <c r="Q68" s="84"/>
      <c r="S68" s="83" t="s">
        <v>624</v>
      </c>
      <c r="T68" s="83" t="str">
        <f>VLOOKUP(A68,'PAI 2025 GPS rempl2)'!$A$3:$E$505,4,0)</f>
        <v>Actividad propia</v>
      </c>
      <c r="U68" s="84" t="s">
        <v>1581</v>
      </c>
      <c r="V68" s="31">
        <f>VLOOKUP(S68,'PAI 2025 GPS rempl2)'!$E$4:$P$504,12,0)</f>
        <v>20</v>
      </c>
      <c r="W68" s="150"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69" spans="1:23" x14ac:dyDescent="0.25">
      <c r="A69" s="83" t="s">
        <v>626</v>
      </c>
      <c r="B69" s="83" t="str">
        <f>VLOOKUP(A69,'PAI 2025 GPS rempl2)'!$A$3:$E$505,4,0)</f>
        <v>Producto</v>
      </c>
      <c r="C69" s="84" t="s">
        <v>1581</v>
      </c>
      <c r="D69" s="84" t="s">
        <v>1584</v>
      </c>
      <c r="E69" s="84" t="s">
        <v>620</v>
      </c>
      <c r="F69" s="84" t="s">
        <v>12</v>
      </c>
      <c r="G69" s="84" t="str">
        <f>VLOOKUP(A69,'PAI 2025 GPS rempl2)'!$E$4:$L$504,8,0)</f>
        <v>C-3599-0200-0005-53105b</v>
      </c>
      <c r="H69" s="84"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4">
        <f>VLOOKUP(A69,'PAI 2025 GPS rempl2)'!$A$4:$V$504,17,0)</f>
        <v>100</v>
      </c>
      <c r="J69" s="84" t="str">
        <f>VLOOKUP(A69,'PAI 2025 GPS rempl2)'!$A$4:$V$504,18,0)</f>
        <v>Porcentual</v>
      </c>
      <c r="K69" s="182" t="str">
        <f>VLOOKUP(A69,'PAI 2025 GPS rempl2)'!$A$4:$V$504,20,0)</f>
        <v>2025-02-03</v>
      </c>
      <c r="L69" s="182" t="str">
        <f>VLOOKUP(A69,'PAI 2025 GPS rempl2)'!$A$4:$V$504,21,0)</f>
        <v>2025-12-12</v>
      </c>
      <c r="M69" s="84" t="str">
        <f>VLOOKUP(A69,'PAI 2025 GPS rempl2)'!$A$4:$V$504,22,0)</f>
        <v>73-GRUPO DE TRABAJO DE COMUNICACION</v>
      </c>
      <c r="N69" s="84" t="s">
        <v>1452</v>
      </c>
      <c r="O69" s="84" t="s">
        <v>1453</v>
      </c>
      <c r="P69" s="84">
        <v>0</v>
      </c>
      <c r="Q69" s="84" t="s">
        <v>1551</v>
      </c>
      <c r="S69" s="83" t="s">
        <v>626</v>
      </c>
      <c r="T69" s="83" t="str">
        <f>VLOOKUP(A69,'PAI 2025 GPS rempl2)'!$A$3:$E$505,4,0)</f>
        <v>Producto</v>
      </c>
      <c r="U69" s="84" t="s">
        <v>1581</v>
      </c>
      <c r="V69" s="31">
        <f>VLOOKUP(S69,'PAI 2025 GPS rempl2)'!$E$4:$P$504,12,0)</f>
        <v>20</v>
      </c>
      <c r="W69" s="148">
        <f>(V69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70" spans="1:23" x14ac:dyDescent="0.25">
      <c r="A70" s="83" t="s">
        <v>628</v>
      </c>
      <c r="B70" s="83" t="str">
        <f>VLOOKUP(A70,'PAI 2025 GPS rempl2)'!$A$3:$E$505,4,0)</f>
        <v>Actividad propia</v>
      </c>
      <c r="C70" s="84" t="s">
        <v>1581</v>
      </c>
      <c r="D70" s="84" t="s">
        <v>1584</v>
      </c>
      <c r="E70" s="84" t="s">
        <v>620</v>
      </c>
      <c r="F70" s="84"/>
      <c r="G70" s="84" t="str">
        <f>VLOOKUP(A70,'PAI 2025 GPS rempl2)'!$E$4:$L$504,8,0)</f>
        <v>N/A</v>
      </c>
      <c r="H70" s="84" t="str">
        <f>VLOOKUP(A70,'PAI 2025 GPS rempl2)'!$A$4:$V$504,15,0)</f>
        <v>Realizar un diagnóstico de las necesidades para la comunicaciones internas (Documento de diagnóstico)</v>
      </c>
      <c r="I70" s="84">
        <f>VLOOKUP(A70,'PAI 2025 GPS rempl2)'!$A$4:$V$504,17,0)</f>
        <v>1</v>
      </c>
      <c r="J70" s="84" t="str">
        <f>VLOOKUP(A70,'PAI 2025 GPS rempl2)'!$A$4:$V$504,18,0)</f>
        <v>Númerica</v>
      </c>
      <c r="K70" s="182" t="str">
        <f>VLOOKUP(A70,'PAI 2025 GPS rempl2)'!$A$4:$V$504,20,0)</f>
        <v>2025-02-03</v>
      </c>
      <c r="L70" s="182" t="str">
        <f>VLOOKUP(A70,'PAI 2025 GPS rempl2)'!$A$4:$V$504,21,0)</f>
        <v>2025-03-28</v>
      </c>
      <c r="M70" s="84" t="str">
        <f>VLOOKUP(A70,'PAI 2025 GPS rempl2)'!$A$4:$V$504,22,0)</f>
        <v>73-GRUPO DE TRABAJO DE COMUNICACION</v>
      </c>
      <c r="N70" s="84"/>
      <c r="O70" s="84"/>
      <c r="P70" s="84"/>
      <c r="Q70" s="84"/>
      <c r="S70" s="83" t="s">
        <v>628</v>
      </c>
      <c r="T70" s="83" t="str">
        <f>VLOOKUP(A70,'PAI 2025 GPS rempl2)'!$A$3:$E$505,4,0)</f>
        <v>Actividad propia</v>
      </c>
      <c r="U70" s="84" t="s">
        <v>1581</v>
      </c>
      <c r="V70" s="31">
        <f>VLOOKUP(S70,'PAI 2025 GPS rempl2)'!$E$4:$P$504,12,0)</f>
        <v>20</v>
      </c>
      <c r="W70" s="150"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1" spans="1:23" x14ac:dyDescent="0.25">
      <c r="A71" s="83" t="s">
        <v>630</v>
      </c>
      <c r="B71" s="83" t="str">
        <f>VLOOKUP(A71,'PAI 2025 GPS rempl2)'!$A$3:$E$505,4,0)</f>
        <v>Actividad propia</v>
      </c>
      <c r="C71" s="84" t="s">
        <v>1581</v>
      </c>
      <c r="D71" s="84" t="s">
        <v>1584</v>
      </c>
      <c r="E71" s="84" t="s">
        <v>620</v>
      </c>
      <c r="F71" s="84"/>
      <c r="G71" s="84" t="str">
        <f>VLOOKUP(A71,'PAI 2025 GPS rempl2)'!$E$4:$L$504,8,0)</f>
        <v>N/A</v>
      </c>
      <c r="H71" s="84" t="str">
        <f>VLOOKUP(A71,'PAI 2025 GPS rempl2)'!$A$4:$V$504,15,0)</f>
        <v>Elaborar la estrategia de comunicaciones internas que incluya el plan de trabajo para su realización (Documento de estrategia que incluya plan de trabajo)</v>
      </c>
      <c r="I71" s="84">
        <f>VLOOKUP(A71,'PAI 2025 GPS rempl2)'!$A$4:$V$504,17,0)</f>
        <v>100</v>
      </c>
      <c r="J71" s="84" t="str">
        <f>VLOOKUP(A71,'PAI 2025 GPS rempl2)'!$A$4:$V$504,18,0)</f>
        <v>Porcentual</v>
      </c>
      <c r="K71" s="182" t="str">
        <f>VLOOKUP(A71,'PAI 2025 GPS rempl2)'!$A$4:$V$504,20,0)</f>
        <v>2025-04-01</v>
      </c>
      <c r="L71" s="182" t="str">
        <f>VLOOKUP(A71,'PAI 2025 GPS rempl2)'!$A$4:$V$504,21,0)</f>
        <v>2025-04-30</v>
      </c>
      <c r="M71" s="84" t="str">
        <f>VLOOKUP(A71,'PAI 2025 GPS rempl2)'!$A$4:$V$504,22,0)</f>
        <v>73-GRUPO DE TRABAJO DE COMUNICACION</v>
      </c>
      <c r="N71" s="84"/>
      <c r="O71" s="84"/>
      <c r="P71" s="84"/>
      <c r="Q71" s="84"/>
      <c r="S71" s="83" t="s">
        <v>630</v>
      </c>
      <c r="T71" s="83" t="str">
        <f>VLOOKUP(A71,'PAI 2025 GPS rempl2)'!$A$3:$E$505,4,0)</f>
        <v>Actividad propia</v>
      </c>
      <c r="U71" s="84" t="s">
        <v>1581</v>
      </c>
      <c r="V71" s="31">
        <f>VLOOKUP(S71,'PAI 2025 GPS rempl2)'!$E$4:$P$504,12,0)</f>
        <v>30</v>
      </c>
      <c r="W71" s="150"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2" spans="1:23" x14ac:dyDescent="0.25">
      <c r="A72" s="83" t="s">
        <v>632</v>
      </c>
      <c r="B72" s="83" t="str">
        <f>VLOOKUP(A72,'PAI 2025 GPS rempl2)'!$A$3:$E$505,4,0)</f>
        <v>Actividad propia</v>
      </c>
      <c r="C72" s="84" t="s">
        <v>1581</v>
      </c>
      <c r="D72" s="84" t="s">
        <v>1584</v>
      </c>
      <c r="E72" s="84" t="s">
        <v>620</v>
      </c>
      <c r="F72" s="84"/>
      <c r="G72" s="84" t="str">
        <f>VLOOKUP(A72,'PAI 2025 GPS rempl2)'!$E$4:$L$504,8,0)</f>
        <v>N/A</v>
      </c>
      <c r="H72" s="84" t="str">
        <f>VLOOKUP(A72,'PAI 2025 GPS rempl2)'!$A$4:$V$504,15,0)</f>
        <v>Ejecutar el Plan de trabajo de la estrategia de comunicaciones internas (Documento de seguimiento trimestral)</v>
      </c>
      <c r="I72" s="84">
        <f>VLOOKUP(A72,'PAI 2025 GPS rempl2)'!$A$4:$V$504,17,0)</f>
        <v>3</v>
      </c>
      <c r="J72" s="84" t="str">
        <f>VLOOKUP(A72,'PAI 2025 GPS rempl2)'!$A$4:$V$504,18,0)</f>
        <v>Númerica</v>
      </c>
      <c r="K72" s="182" t="str">
        <f>VLOOKUP(A72,'PAI 2025 GPS rempl2)'!$A$4:$V$504,20,0)</f>
        <v>2025-04-01</v>
      </c>
      <c r="L72" s="182" t="str">
        <f>VLOOKUP(A72,'PAI 2025 GPS rempl2)'!$A$4:$V$504,21,0)</f>
        <v>2025-11-21</v>
      </c>
      <c r="M72" s="84" t="str">
        <f>VLOOKUP(A72,'PAI 2025 GPS rempl2)'!$A$4:$V$504,22,0)</f>
        <v>73-GRUPO DE TRABAJO DE COMUNICACION</v>
      </c>
      <c r="N72" s="84"/>
      <c r="O72" s="84"/>
      <c r="P72" s="84"/>
      <c r="Q72" s="84"/>
      <c r="S72" s="83" t="s">
        <v>632</v>
      </c>
      <c r="T72" s="83" t="str">
        <f>VLOOKUP(A72,'PAI 2025 GPS rempl2)'!$A$3:$E$505,4,0)</f>
        <v>Actividad propia</v>
      </c>
      <c r="U72" s="84" t="s">
        <v>1581</v>
      </c>
      <c r="V72" s="31">
        <f>VLOOKUP(S72,'PAI 2025 GPS rempl2)'!$E$4:$P$504,12,0)</f>
        <v>40</v>
      </c>
      <c r="W72" s="150"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3" spans="1:23" x14ac:dyDescent="0.25">
      <c r="A73" s="83" t="s">
        <v>634</v>
      </c>
      <c r="B73" s="83" t="str">
        <f>VLOOKUP(A73,'PAI 2025 GPS rempl2)'!$A$3:$E$505,4,0)</f>
        <v>Actividad propia</v>
      </c>
      <c r="C73" s="84" t="s">
        <v>1581</v>
      </c>
      <c r="D73" s="84" t="s">
        <v>1584</v>
      </c>
      <c r="E73" s="84" t="s">
        <v>620</v>
      </c>
      <c r="F73" s="84"/>
      <c r="G73" s="84" t="str">
        <f>VLOOKUP(A73,'PAI 2025 GPS rempl2)'!$E$4:$L$504,8,0)</f>
        <v>N/A</v>
      </c>
      <c r="H73" s="84" t="str">
        <f>VLOOKUP(A73,'PAI 2025 GPS rempl2)'!$A$4:$V$504,15,0)</f>
        <v>Elaborar informe final de los resultados de la implementación de la estrategia de comunicaciones internas (Informe de resultados de implementación)</v>
      </c>
      <c r="I73" s="84">
        <f>VLOOKUP(A73,'PAI 2025 GPS rempl2)'!$A$4:$V$504,17,0)</f>
        <v>1</v>
      </c>
      <c r="J73" s="84" t="str">
        <f>VLOOKUP(A73,'PAI 2025 GPS rempl2)'!$A$4:$V$504,18,0)</f>
        <v>Númerica</v>
      </c>
      <c r="K73" s="182" t="str">
        <f>VLOOKUP(A73,'PAI 2025 GPS rempl2)'!$A$4:$V$504,20,0)</f>
        <v>2025-11-24</v>
      </c>
      <c r="L73" s="182" t="str">
        <f>VLOOKUP(A73,'PAI 2025 GPS rempl2)'!$A$4:$V$504,21,0)</f>
        <v>2025-12-12</v>
      </c>
      <c r="M73" s="84" t="str">
        <f>VLOOKUP(A73,'PAI 2025 GPS rempl2)'!$A$4:$V$504,22,0)</f>
        <v>73-GRUPO DE TRABAJO DE COMUNICACION</v>
      </c>
      <c r="N73" s="84"/>
      <c r="O73" s="84"/>
      <c r="P73" s="84"/>
      <c r="Q73" s="84"/>
      <c r="S73" s="83" t="s">
        <v>634</v>
      </c>
      <c r="T73" s="83" t="str">
        <f>VLOOKUP(A73,'PAI 2025 GPS rempl2)'!$A$3:$E$505,4,0)</f>
        <v>Actividad propia</v>
      </c>
      <c r="U73" s="84" t="s">
        <v>1581</v>
      </c>
      <c r="V73" s="31">
        <f>VLOOKUP(S73,'PAI 2025 GPS rempl2)'!$E$4:$P$504,12,0)</f>
        <v>10</v>
      </c>
      <c r="W73" s="150"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4" spans="1:23" x14ac:dyDescent="0.25">
      <c r="A74" s="83" t="s">
        <v>636</v>
      </c>
      <c r="B74" s="83" t="str">
        <f>VLOOKUP(A74,'PAI 2025 GPS rempl2)'!$A$3:$E$505,4,0)</f>
        <v>Producto</v>
      </c>
      <c r="C74" s="84" t="s">
        <v>1581</v>
      </c>
      <c r="D74" s="84" t="s">
        <v>1584</v>
      </c>
      <c r="E74" s="84" t="s">
        <v>620</v>
      </c>
      <c r="F74" s="84" t="s">
        <v>10</v>
      </c>
      <c r="G74" s="84" t="str">
        <f>VLOOKUP(A74,'PAI 2025 GPS rempl2)'!$E$4:$L$504,8,0)</f>
        <v>C-3599-0200-0005-53105b</v>
      </c>
      <c r="H74" s="84" t="str">
        <f>VLOOKUP(A74,'PAI 2025 GPS rempl2)'!$A$4:$V$504,15,0)</f>
        <v>Estrategia de fortalecimiento de la difusión de la misionalidad de la Entidad a nivel nacional, elaborada e implementada (Informe de resultados de implementación)</v>
      </c>
      <c r="I74" s="84">
        <f>VLOOKUP(A74,'PAI 2025 GPS rempl2)'!$A$4:$V$504,17,0)</f>
        <v>100</v>
      </c>
      <c r="J74" s="84" t="str">
        <f>VLOOKUP(A74,'PAI 2025 GPS rempl2)'!$A$4:$V$504,18,0)</f>
        <v>Porcentual</v>
      </c>
      <c r="K74" s="182" t="str">
        <f>VLOOKUP(A74,'PAI 2025 GPS rempl2)'!$A$4:$V$504,20,0)</f>
        <v>2025-01-15</v>
      </c>
      <c r="L74" s="182" t="str">
        <f>VLOOKUP(A74,'PAI 2025 GPS rempl2)'!$A$4:$V$504,21,0)</f>
        <v>2025-12-31</v>
      </c>
      <c r="M74" s="84" t="str">
        <f>VLOOKUP(A74,'PAI 2025 GPS rempl2)'!$A$4:$V$504,22,0)</f>
        <v>73-GRUPO DE TRABAJO DE COMUNICACION</v>
      </c>
      <c r="N74" s="84" t="s">
        <v>1456</v>
      </c>
      <c r="O74" s="84" t="s">
        <v>1457</v>
      </c>
      <c r="P74" s="84">
        <v>0</v>
      </c>
      <c r="Q74" s="84" t="s">
        <v>1553</v>
      </c>
      <c r="S74" s="83" t="s">
        <v>636</v>
      </c>
      <c r="T74" s="83" t="str">
        <f>VLOOKUP(A74,'PAI 2025 GPS rempl2)'!$A$3:$E$505,4,0)</f>
        <v>Producto</v>
      </c>
      <c r="U74" s="84" t="s">
        <v>1581</v>
      </c>
      <c r="V74" s="31">
        <f>VLOOKUP(S74,'PAI 2025 GPS rempl2)'!$E$4:$P$504,12,0)</f>
        <v>30</v>
      </c>
      <c r="W74" s="148">
        <f>(V74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75" spans="1:23" x14ac:dyDescent="0.25">
      <c r="A75" s="83" t="s">
        <v>637</v>
      </c>
      <c r="B75" s="83" t="str">
        <f>VLOOKUP(A75,'PAI 2025 GPS rempl2)'!$A$3:$E$505,4,0)</f>
        <v>Actividad propia</v>
      </c>
      <c r="C75" s="84" t="s">
        <v>1581</v>
      </c>
      <c r="D75" s="84" t="s">
        <v>1584</v>
      </c>
      <c r="E75" s="84" t="s">
        <v>620</v>
      </c>
      <c r="F75" s="84"/>
      <c r="G75" s="84" t="str">
        <f>VLOOKUP(A75,'PAI 2025 GPS rempl2)'!$E$4:$L$504,8,0)</f>
        <v>N/A</v>
      </c>
      <c r="H75" s="84" t="str">
        <f>VLOOKUP(A75,'PAI 2025 GPS rempl2)'!$A$4:$V$504,15,0)</f>
        <v>Diseñar la estrategia de fortalecimiento de la difusión de la misionalidad de la Entidad a nivel nacional que incluya el plan de trabajo de ejecución  (Documento de estrategia que incluya plan de trabajo)</v>
      </c>
      <c r="I75" s="84">
        <f>VLOOKUP(A75,'PAI 2025 GPS rempl2)'!$A$4:$V$504,17,0)</f>
        <v>1</v>
      </c>
      <c r="J75" s="84" t="str">
        <f>VLOOKUP(A75,'PAI 2025 GPS rempl2)'!$A$4:$V$504,18,0)</f>
        <v>Númerica</v>
      </c>
      <c r="K75" s="182" t="str">
        <f>VLOOKUP(A75,'PAI 2025 GPS rempl2)'!$A$4:$V$504,20,0)</f>
        <v>2025-01-15</v>
      </c>
      <c r="L75" s="182" t="str">
        <f>VLOOKUP(A75,'PAI 2025 GPS rempl2)'!$A$4:$V$504,21,0)</f>
        <v>2025-02-28</v>
      </c>
      <c r="M75" s="84" t="str">
        <f>VLOOKUP(A75,'PAI 2025 GPS rempl2)'!$A$4:$V$504,22,0)</f>
        <v>73-GRUPO DE TRABAJO DE COMUNICACION</v>
      </c>
      <c r="N75" s="84"/>
      <c r="O75" s="84"/>
      <c r="P75" s="84"/>
      <c r="Q75" s="84"/>
      <c r="S75" s="83" t="s">
        <v>637</v>
      </c>
      <c r="T75" s="83" t="str">
        <f>VLOOKUP(A75,'PAI 2025 GPS rempl2)'!$A$3:$E$505,4,0)</f>
        <v>Actividad propia</v>
      </c>
      <c r="U75" s="84" t="s">
        <v>1581</v>
      </c>
      <c r="V75" s="31">
        <f>VLOOKUP(S75,'PAI 2025 GPS rempl2)'!$E$4:$P$504,12,0)</f>
        <v>30</v>
      </c>
      <c r="W75" s="150"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6" spans="1:23" x14ac:dyDescent="0.25">
      <c r="A76" s="83" t="s">
        <v>639</v>
      </c>
      <c r="B76" s="83" t="str">
        <f>VLOOKUP(A76,'PAI 2025 GPS rempl2)'!$A$3:$E$505,4,0)</f>
        <v>Actividad propia</v>
      </c>
      <c r="C76" s="84" t="s">
        <v>1581</v>
      </c>
      <c r="D76" s="84" t="s">
        <v>1584</v>
      </c>
      <c r="E76" s="84" t="s">
        <v>620</v>
      </c>
      <c r="F76" s="84"/>
      <c r="G76" s="84" t="str">
        <f>VLOOKUP(A76,'PAI 2025 GPS rempl2)'!$E$4:$L$504,8,0)</f>
        <v>N/A</v>
      </c>
      <c r="H76" s="84" t="str">
        <f>VLOOKUP(A76,'PAI 2025 GPS rempl2)'!$A$4:$V$504,15,0)</f>
        <v>Ejecutar el plan de trabajo de la estrategia de comunicaciones externas (Informe de avance trimestral)</v>
      </c>
      <c r="I76" s="84">
        <f>VLOOKUP(A76,'PAI 2025 GPS rempl2)'!$A$4:$V$504,17,0)</f>
        <v>3</v>
      </c>
      <c r="J76" s="84" t="str">
        <f>VLOOKUP(A76,'PAI 2025 GPS rempl2)'!$A$4:$V$504,18,0)</f>
        <v>Númerica</v>
      </c>
      <c r="K76" s="182" t="str">
        <f>VLOOKUP(A76,'PAI 2025 GPS rempl2)'!$A$4:$V$504,20,0)</f>
        <v>2025-03-04</v>
      </c>
      <c r="L76" s="182" t="str">
        <f>VLOOKUP(A76,'PAI 2025 GPS rempl2)'!$A$4:$V$504,21,0)</f>
        <v>2025-11-28</v>
      </c>
      <c r="M76" s="84" t="str">
        <f>VLOOKUP(A76,'PAI 2025 GPS rempl2)'!$A$4:$V$504,22,0)</f>
        <v>73-GRUPO DE TRABAJO DE COMUNICACION</v>
      </c>
      <c r="N76" s="84"/>
      <c r="O76" s="84"/>
      <c r="P76" s="84"/>
      <c r="Q76" s="84"/>
      <c r="S76" s="83" t="s">
        <v>639</v>
      </c>
      <c r="T76" s="83" t="str">
        <f>VLOOKUP(A76,'PAI 2025 GPS rempl2)'!$A$3:$E$505,4,0)</f>
        <v>Actividad propia</v>
      </c>
      <c r="U76" s="84" t="s">
        <v>1581</v>
      </c>
      <c r="V76" s="31">
        <f>VLOOKUP(S76,'PAI 2025 GPS rempl2)'!$E$4:$P$504,12,0)</f>
        <v>40</v>
      </c>
      <c r="W76" s="150"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7" spans="1:23" x14ac:dyDescent="0.25">
      <c r="A77" s="83" t="s">
        <v>641</v>
      </c>
      <c r="B77" s="83" t="str">
        <f>VLOOKUP(A77,'PAI 2025 GPS rempl2)'!$A$3:$E$505,4,0)</f>
        <v>Actividad propia</v>
      </c>
      <c r="C77" s="84" t="s">
        <v>1581</v>
      </c>
      <c r="D77" s="84" t="s">
        <v>1584</v>
      </c>
      <c r="E77" s="84" t="s">
        <v>620</v>
      </c>
      <c r="F77" s="84"/>
      <c r="G77" s="84" t="str">
        <f>VLOOKUP(A77,'PAI 2025 GPS rempl2)'!$E$4:$L$504,8,0)</f>
        <v>N/A</v>
      </c>
      <c r="H77" s="84" t="str">
        <f>VLOOKUP(A77,'PAI 2025 GPS rempl2)'!$A$4:$V$504,15,0)</f>
        <v>Elaborar informe trimestral de los resultados de la implementación de la estrategia de fortalecimiento (Informe de avance trimestral)</v>
      </c>
      <c r="I77" s="84">
        <f>VLOOKUP(A77,'PAI 2025 GPS rempl2)'!$A$4:$V$504,17,0)</f>
        <v>4</v>
      </c>
      <c r="J77" s="84" t="str">
        <f>VLOOKUP(A77,'PAI 2025 GPS rempl2)'!$A$4:$V$504,18,0)</f>
        <v>Númerica</v>
      </c>
      <c r="K77" s="182" t="str">
        <f>VLOOKUP(A77,'PAI 2025 GPS rempl2)'!$A$4:$V$504,20,0)</f>
        <v>2025-03-14</v>
      </c>
      <c r="L77" s="182" t="str">
        <f>VLOOKUP(A77,'PAI 2025 GPS rempl2)'!$A$4:$V$504,21,0)</f>
        <v>2025-12-31</v>
      </c>
      <c r="M77" s="84" t="str">
        <f>VLOOKUP(A77,'PAI 2025 GPS rempl2)'!$A$4:$V$504,22,0)</f>
        <v>73-GRUPO DE TRABAJO DE COMUNICACION</v>
      </c>
      <c r="N77" s="84"/>
      <c r="O77" s="84"/>
      <c r="P77" s="84"/>
      <c r="Q77" s="84"/>
      <c r="S77" s="83" t="s">
        <v>641</v>
      </c>
      <c r="T77" s="83" t="str">
        <f>VLOOKUP(A77,'PAI 2025 GPS rempl2)'!$A$3:$E$505,4,0)</f>
        <v>Actividad propia</v>
      </c>
      <c r="U77" s="84" t="s">
        <v>1581</v>
      </c>
      <c r="V77" s="31">
        <f>VLOOKUP(S77,'PAI 2025 GPS rempl2)'!$E$4:$P$504,12,0)</f>
        <v>20</v>
      </c>
      <c r="W77" s="150"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8" spans="1:23" x14ac:dyDescent="0.25">
      <c r="A78" s="83" t="s">
        <v>643</v>
      </c>
      <c r="B78" s="83" t="str">
        <f>VLOOKUP(A78,'PAI 2025 GPS rempl2)'!$A$3:$E$505,4,0)</f>
        <v>Actividad propia</v>
      </c>
      <c r="C78" s="84" t="s">
        <v>1581</v>
      </c>
      <c r="D78" s="84" t="s">
        <v>1584</v>
      </c>
      <c r="E78" s="84" t="s">
        <v>620</v>
      </c>
      <c r="F78" s="84"/>
      <c r="G78" s="84" t="str">
        <f>VLOOKUP(A78,'PAI 2025 GPS rempl2)'!$E$4:$L$504,8,0)</f>
        <v>N/A</v>
      </c>
      <c r="H78" s="84" t="str">
        <f>VLOOKUP(A78,'PAI 2025 GPS rempl2)'!$A$4:$V$504,15,0)</f>
        <v>Realizar y consolidar informe de monitoreo de medios (Informe de avance trimestral)</v>
      </c>
      <c r="I78" s="84">
        <f>VLOOKUP(A78,'PAI 2025 GPS rempl2)'!$A$4:$V$504,17,0)</f>
        <v>2</v>
      </c>
      <c r="J78" s="84" t="str">
        <f>VLOOKUP(A78,'PAI 2025 GPS rempl2)'!$A$4:$V$504,18,0)</f>
        <v>Númerica</v>
      </c>
      <c r="K78" s="182" t="str">
        <f>VLOOKUP(A78,'PAI 2025 GPS rempl2)'!$A$4:$V$504,20,0)</f>
        <v>2025-07-01</v>
      </c>
      <c r="L78" s="182" t="str">
        <f>VLOOKUP(A78,'PAI 2025 GPS rempl2)'!$A$4:$V$504,21,0)</f>
        <v>2025-12-31</v>
      </c>
      <c r="M78" s="84" t="str">
        <f>VLOOKUP(A78,'PAI 2025 GPS rempl2)'!$A$4:$V$504,22,0)</f>
        <v>73-GRUPO DE TRABAJO DE COMUNICACION</v>
      </c>
      <c r="N78" s="84"/>
      <c r="O78" s="84"/>
      <c r="P78" s="84"/>
      <c r="Q78" s="84"/>
      <c r="S78" s="83" t="s">
        <v>643</v>
      </c>
      <c r="T78" s="83" t="str">
        <f>VLOOKUP(A78,'PAI 2025 GPS rempl2)'!$A$3:$E$505,4,0)</f>
        <v>Actividad propia</v>
      </c>
      <c r="U78" s="84" t="s">
        <v>1581</v>
      </c>
      <c r="V78" s="31">
        <f>VLOOKUP(S78,'PAI 2025 GPS rempl2)'!$E$4:$P$504,12,0)</f>
        <v>10</v>
      </c>
      <c r="W78" s="150"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79" spans="1:23" x14ac:dyDescent="0.25">
      <c r="A79" s="83" t="s">
        <v>645</v>
      </c>
      <c r="B79" s="83" t="str">
        <f>VLOOKUP(A79,'PAI 2025 GPS rempl2)'!$A$3:$E$505,4,0)</f>
        <v>Producto</v>
      </c>
      <c r="C79" s="84" t="s">
        <v>1581</v>
      </c>
      <c r="D79" s="84" t="s">
        <v>1585</v>
      </c>
      <c r="E79" s="84" t="s">
        <v>646</v>
      </c>
      <c r="F79" s="84" t="s">
        <v>12</v>
      </c>
      <c r="G79" s="84" t="str">
        <f>VLOOKUP(A79,'PAI 2025 GPS rempl2)'!$E$4:$L$504,8,0)</f>
        <v>C-3599-0200-0005-53105b</v>
      </c>
      <c r="H79" s="84" t="str">
        <f>VLOOKUP(A79,'PAI 2025 GPS rempl2)'!$A$4:$V$504,15,0)</f>
        <v>Planeación, gestión y seguimiento de los eventos institucionales y procesos digital interno y externo liderados por el Grupo de Comunicación, sistematizados. (Informe de implementación de la sistematización)</v>
      </c>
      <c r="I79" s="84">
        <f>VLOOKUP(A79,'PAI 2025 GPS rempl2)'!$A$4:$V$504,17,0)</f>
        <v>100</v>
      </c>
      <c r="J79" s="84" t="str">
        <f>VLOOKUP(A79,'PAI 2025 GPS rempl2)'!$A$4:$V$504,18,0)</f>
        <v>Porcentual</v>
      </c>
      <c r="K79" s="182" t="str">
        <f>VLOOKUP(A79,'PAI 2025 GPS rempl2)'!$A$4:$V$504,20,0)</f>
        <v>2025-02-07</v>
      </c>
      <c r="L79" s="182" t="str">
        <f>VLOOKUP(A79,'PAI 2025 GPS rempl2)'!$A$4:$V$504,21,0)</f>
        <v>2025-12-19</v>
      </c>
      <c r="M79" s="84" t="str">
        <f>VLOOKUP(A79,'PAI 2025 GPS rempl2)'!$A$4:$V$504,22,0)</f>
        <v>73-GRUPO DE TRABAJO DE COMUNICACION</v>
      </c>
      <c r="N79" s="84" t="s">
        <v>1452</v>
      </c>
      <c r="O79" s="84" t="s">
        <v>1453</v>
      </c>
      <c r="P79" s="84">
        <v>0</v>
      </c>
      <c r="Q79" s="84" t="s">
        <v>1551</v>
      </c>
      <c r="S79" s="83" t="s">
        <v>645</v>
      </c>
      <c r="T79" s="83" t="str">
        <f>VLOOKUP(A79,'PAI 2025 GPS rempl2)'!$A$3:$E$505,4,0)</f>
        <v>Producto</v>
      </c>
      <c r="U79" s="84" t="s">
        <v>1581</v>
      </c>
      <c r="V79" s="31">
        <f>VLOOKUP(S79,'PAI 2025 GPS rempl2)'!$E$4:$P$504,12,0)</f>
        <v>20</v>
      </c>
      <c r="W79" s="148">
        <f>(V79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80" spans="1:23" x14ac:dyDescent="0.25">
      <c r="A80" s="83" t="s">
        <v>648</v>
      </c>
      <c r="B80" s="83" t="str">
        <f>VLOOKUP(A80,'PAI 2025 GPS rempl2)'!$A$3:$E$505,4,0)</f>
        <v>Actividad propia</v>
      </c>
      <c r="C80" s="84" t="s">
        <v>1581</v>
      </c>
      <c r="D80" s="84" t="s">
        <v>1585</v>
      </c>
      <c r="E80" s="84" t="s">
        <v>646</v>
      </c>
      <c r="F80" s="84"/>
      <c r="G80" s="84" t="str">
        <f>VLOOKUP(A80,'PAI 2025 GPS rempl2)'!$E$4:$L$504,8,0)</f>
        <v>N/A</v>
      </c>
      <c r="H80" s="84" t="str">
        <f>VLOOKUP(A80,'PAI 2025 GPS rempl2)'!$A$4:$V$504,15,0)</f>
        <v>Identificar las necesidades de sistematización de los procesos de planeación, ejecución y seguimiento a los eventos y elaborar la propuesta de implementación  (Documento de propuesta)</v>
      </c>
      <c r="I80" s="84">
        <f>VLOOKUP(A80,'PAI 2025 GPS rempl2)'!$A$4:$V$504,17,0)</f>
        <v>1</v>
      </c>
      <c r="J80" s="84" t="str">
        <f>VLOOKUP(A80,'PAI 2025 GPS rempl2)'!$A$4:$V$504,18,0)</f>
        <v>Númerica</v>
      </c>
      <c r="K80" s="182" t="str">
        <f>VLOOKUP(A80,'PAI 2025 GPS rempl2)'!$A$4:$V$504,20,0)</f>
        <v>2025-02-07</v>
      </c>
      <c r="L80" s="182" t="str">
        <f>VLOOKUP(A80,'PAI 2025 GPS rempl2)'!$A$4:$V$504,21,0)</f>
        <v>2025-04-11</v>
      </c>
      <c r="M80" s="84" t="str">
        <f>VLOOKUP(A80,'PAI 2025 GPS rempl2)'!$A$4:$V$504,22,0)</f>
        <v>73-GRUPO DE TRABAJO DE COMUNICACION</v>
      </c>
      <c r="N80" s="84"/>
      <c r="O80" s="84"/>
      <c r="P80" s="84"/>
      <c r="Q80" s="84"/>
      <c r="S80" s="83" t="s">
        <v>648</v>
      </c>
      <c r="T80" s="83" t="str">
        <f>VLOOKUP(A80,'PAI 2025 GPS rempl2)'!$A$3:$E$505,4,0)</f>
        <v>Actividad propia</v>
      </c>
      <c r="U80" s="84" t="s">
        <v>1581</v>
      </c>
      <c r="V80" s="31">
        <f>VLOOKUP(S80,'PAI 2025 GPS rempl2)'!$E$4:$P$504,12,0)</f>
        <v>10</v>
      </c>
      <c r="W80" s="150"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1" spans="1:23" x14ac:dyDescent="0.25">
      <c r="A81" s="83" t="s">
        <v>650</v>
      </c>
      <c r="B81" s="83" t="str">
        <f>VLOOKUP(A81,'PAI 2025 GPS rempl2)'!$A$3:$E$505,4,0)</f>
        <v>Actividad propia</v>
      </c>
      <c r="C81" s="84" t="s">
        <v>1581</v>
      </c>
      <c r="D81" s="84" t="s">
        <v>1585</v>
      </c>
      <c r="E81" s="84" t="s">
        <v>646</v>
      </c>
      <c r="F81" s="84"/>
      <c r="G81" s="84" t="str">
        <f>VLOOKUP(A81,'PAI 2025 GPS rempl2)'!$E$4:$L$504,8,0)</f>
        <v>N/A</v>
      </c>
      <c r="H81" s="84" t="str">
        <f>VLOOKUP(A81,'PAI 2025 GPS rempl2)'!$A$4:$V$504,15,0)</f>
        <v>Identificar las necesidades de sistematización de los procesos de planeación, ejecución y seguimiento a los procesos digitales internos y externos y elaborar la propuesta de implementación  (Documento de propuesta)</v>
      </c>
      <c r="I81" s="84">
        <f>VLOOKUP(A81,'PAI 2025 GPS rempl2)'!$A$4:$V$504,17,0)</f>
        <v>1</v>
      </c>
      <c r="J81" s="84" t="str">
        <f>VLOOKUP(A81,'PAI 2025 GPS rempl2)'!$A$4:$V$504,18,0)</f>
        <v>Númerica</v>
      </c>
      <c r="K81" s="182" t="str">
        <f>VLOOKUP(A81,'PAI 2025 GPS rempl2)'!$A$4:$V$504,20,0)</f>
        <v>2025-02-07</v>
      </c>
      <c r="L81" s="182" t="str">
        <f>VLOOKUP(A81,'PAI 2025 GPS rempl2)'!$A$4:$V$504,21,0)</f>
        <v>2025-03-31</v>
      </c>
      <c r="M81" s="84" t="str">
        <f>VLOOKUP(A81,'PAI 2025 GPS rempl2)'!$A$4:$V$504,22,0)</f>
        <v>73-GRUPO DE TRABAJO DE COMUNICACION</v>
      </c>
      <c r="N81" s="84"/>
      <c r="O81" s="84"/>
      <c r="P81" s="84"/>
      <c r="Q81" s="84"/>
      <c r="S81" s="83" t="s">
        <v>650</v>
      </c>
      <c r="T81" s="83" t="str">
        <f>VLOOKUP(A81,'PAI 2025 GPS rempl2)'!$A$3:$E$505,4,0)</f>
        <v>Actividad propia</v>
      </c>
      <c r="U81" s="84" t="s">
        <v>1581</v>
      </c>
      <c r="V81" s="31">
        <f>VLOOKUP(S81,'PAI 2025 GPS rempl2)'!$E$4:$P$504,12,0)</f>
        <v>10</v>
      </c>
      <c r="W81" s="150"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2" spans="1:23" x14ac:dyDescent="0.25">
      <c r="A82" s="83" t="s">
        <v>652</v>
      </c>
      <c r="B82" s="83" t="str">
        <f>VLOOKUP(A82,'PAI 2025 GPS rempl2)'!$A$3:$E$505,4,0)</f>
        <v>Actividad propia</v>
      </c>
      <c r="C82" s="84" t="s">
        <v>1581</v>
      </c>
      <c r="D82" s="84" t="s">
        <v>1585</v>
      </c>
      <c r="E82" s="84" t="s">
        <v>646</v>
      </c>
      <c r="F82" s="84"/>
      <c r="G82" s="84" t="str">
        <f>VLOOKUP(A82,'PAI 2025 GPS rempl2)'!$E$4:$L$504,8,0)</f>
        <v>N/A</v>
      </c>
      <c r="H82" s="84" t="str">
        <f>VLOOKUP(A82,'PAI 2025 GPS rempl2)'!$A$4:$V$504,15,0)</f>
        <v>Realizar la sistematización de los procesos planeación, ejecución y seguimiento a procesos digitales internos y externos  (Documento de evidencias de sistematización)</v>
      </c>
      <c r="I82" s="84">
        <f>VLOOKUP(A82,'PAI 2025 GPS rempl2)'!$A$4:$V$504,17,0)</f>
        <v>100</v>
      </c>
      <c r="J82" s="84" t="str">
        <f>VLOOKUP(A82,'PAI 2025 GPS rempl2)'!$A$4:$V$504,18,0)</f>
        <v>Porcentual</v>
      </c>
      <c r="K82" s="182" t="str">
        <f>VLOOKUP(A82,'PAI 2025 GPS rempl2)'!$A$4:$V$504,20,0)</f>
        <v>2025-04-01</v>
      </c>
      <c r="L82" s="182" t="str">
        <f>VLOOKUP(A82,'PAI 2025 GPS rempl2)'!$A$4:$V$504,21,0)</f>
        <v>2025-10-31</v>
      </c>
      <c r="M82" s="84" t="str">
        <f>VLOOKUP(A82,'PAI 2025 GPS rempl2)'!$A$4:$V$504,22,0)</f>
        <v>73-GRUPO DE TRABAJO DE COMUNICACION</v>
      </c>
      <c r="N82" s="84"/>
      <c r="O82" s="84"/>
      <c r="P82" s="84"/>
      <c r="Q82" s="84"/>
      <c r="S82" s="83" t="s">
        <v>652</v>
      </c>
      <c r="T82" s="83" t="str">
        <f>VLOOKUP(A82,'PAI 2025 GPS rempl2)'!$A$3:$E$505,4,0)</f>
        <v>Actividad propia</v>
      </c>
      <c r="U82" s="84" t="s">
        <v>1581</v>
      </c>
      <c r="V82" s="31">
        <f>VLOOKUP(S82,'PAI 2025 GPS rempl2)'!$E$4:$P$504,12,0)</f>
        <v>30</v>
      </c>
      <c r="W82" s="150"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3" spans="1:23" x14ac:dyDescent="0.25">
      <c r="A83" s="83" t="s">
        <v>654</v>
      </c>
      <c r="B83" s="83" t="str">
        <f>VLOOKUP(A83,'PAI 2025 GPS rempl2)'!$A$3:$E$505,4,0)</f>
        <v>Actividad propia</v>
      </c>
      <c r="C83" s="84" t="s">
        <v>1581</v>
      </c>
      <c r="D83" s="84" t="s">
        <v>1585</v>
      </c>
      <c r="E83" s="84" t="s">
        <v>646</v>
      </c>
      <c r="F83" s="84"/>
      <c r="G83" s="84" t="str">
        <f>VLOOKUP(A83,'PAI 2025 GPS rempl2)'!$E$4:$L$504,8,0)</f>
        <v>N/A</v>
      </c>
      <c r="H83" s="84" t="str">
        <f>VLOOKUP(A83,'PAI 2025 GPS rempl2)'!$A$4:$V$504,15,0)</f>
        <v>Realizar la sistematización de los procesos planeación, ejecución y seguimiento a los eventos  (Documento de evidencias de sistematización)</v>
      </c>
      <c r="I83" s="84">
        <f>VLOOKUP(A83,'PAI 2025 GPS rempl2)'!$A$4:$V$504,17,0)</f>
        <v>100</v>
      </c>
      <c r="J83" s="84" t="str">
        <f>VLOOKUP(A83,'PAI 2025 GPS rempl2)'!$A$4:$V$504,18,0)</f>
        <v>Porcentual</v>
      </c>
      <c r="K83" s="182" t="str">
        <f>VLOOKUP(A83,'PAI 2025 GPS rempl2)'!$A$4:$V$504,20,0)</f>
        <v>2025-04-22</v>
      </c>
      <c r="L83" s="182" t="str">
        <f>VLOOKUP(A83,'PAI 2025 GPS rempl2)'!$A$4:$V$504,21,0)</f>
        <v>2025-11-21</v>
      </c>
      <c r="M83" s="84" t="str">
        <f>VLOOKUP(A83,'PAI 2025 GPS rempl2)'!$A$4:$V$504,22,0)</f>
        <v>73-GRUPO DE TRABAJO DE COMUNICACION</v>
      </c>
      <c r="N83" s="84"/>
      <c r="O83" s="84"/>
      <c r="P83" s="84"/>
      <c r="Q83" s="84"/>
      <c r="S83" s="83" t="s">
        <v>654</v>
      </c>
      <c r="T83" s="83" t="str">
        <f>VLOOKUP(A83,'PAI 2025 GPS rempl2)'!$A$3:$E$505,4,0)</f>
        <v>Actividad propia</v>
      </c>
      <c r="U83" s="84" t="s">
        <v>1581</v>
      </c>
      <c r="V83" s="31">
        <f>VLOOKUP(S83,'PAI 2025 GPS rempl2)'!$E$4:$P$504,12,0)</f>
        <v>30</v>
      </c>
      <c r="W83" s="150"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4" spans="1:23" x14ac:dyDescent="0.25">
      <c r="A84" s="83" t="s">
        <v>656</v>
      </c>
      <c r="B84" s="83" t="str">
        <f>VLOOKUP(A84,'PAI 2025 GPS rempl2)'!$A$3:$E$505,4,0)</f>
        <v>Actividad propia</v>
      </c>
      <c r="C84" s="84" t="s">
        <v>1581</v>
      </c>
      <c r="D84" s="84" t="s">
        <v>1585</v>
      </c>
      <c r="E84" s="84" t="s">
        <v>646</v>
      </c>
      <c r="F84" s="84"/>
      <c r="G84" s="84" t="str">
        <f>VLOOKUP(A84,'PAI 2025 GPS rempl2)'!$E$4:$L$504,8,0)</f>
        <v>N/A</v>
      </c>
      <c r="H84" s="84" t="str">
        <f>VLOOKUP(A84,'PAI 2025 GPS rempl2)'!$A$4:$V$504,15,0)</f>
        <v>Realizar el informe de seguimiento a la implementación de la sistematización en los procesos digitales internos y externos (Informe trimestral de seguimiento elaborado)</v>
      </c>
      <c r="I84" s="84">
        <f>VLOOKUP(A84,'PAI 2025 GPS rempl2)'!$A$4:$V$504,17,0)</f>
        <v>3</v>
      </c>
      <c r="J84" s="84" t="str">
        <f>VLOOKUP(A84,'PAI 2025 GPS rempl2)'!$A$4:$V$504,18,0)</f>
        <v>Númerica</v>
      </c>
      <c r="K84" s="182" t="str">
        <f>VLOOKUP(A84,'PAI 2025 GPS rempl2)'!$A$4:$V$504,20,0)</f>
        <v>2025-11-04</v>
      </c>
      <c r="L84" s="182" t="str">
        <f>VLOOKUP(A84,'PAI 2025 GPS rempl2)'!$A$4:$V$504,21,0)</f>
        <v>2025-11-18</v>
      </c>
      <c r="M84" s="84" t="str">
        <f>VLOOKUP(A84,'PAI 2025 GPS rempl2)'!$A$4:$V$504,22,0)</f>
        <v>73-GRUPO DE TRABAJO DE COMUNICACION</v>
      </c>
      <c r="N84" s="84"/>
      <c r="O84" s="84"/>
      <c r="P84" s="84"/>
      <c r="Q84" s="84"/>
      <c r="S84" s="83" t="s">
        <v>656</v>
      </c>
      <c r="T84" s="83" t="str">
        <f>VLOOKUP(A84,'PAI 2025 GPS rempl2)'!$A$3:$E$505,4,0)</f>
        <v>Actividad propia</v>
      </c>
      <c r="U84" s="84" t="s">
        <v>1581</v>
      </c>
      <c r="V84" s="31">
        <f>VLOOKUP(S84,'PAI 2025 GPS rempl2)'!$E$4:$P$504,12,0)</f>
        <v>10</v>
      </c>
      <c r="W84" s="150"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5" spans="1:23" x14ac:dyDescent="0.25">
      <c r="A85" s="83" t="s">
        <v>658</v>
      </c>
      <c r="B85" s="83" t="str">
        <f>VLOOKUP(A85,'PAI 2025 GPS rempl2)'!$A$3:$E$505,4,0)</f>
        <v>Actividad propia</v>
      </c>
      <c r="C85" s="84" t="s">
        <v>1581</v>
      </c>
      <c r="D85" s="84" t="s">
        <v>1585</v>
      </c>
      <c r="E85" s="84" t="s">
        <v>646</v>
      </c>
      <c r="F85" s="84"/>
      <c r="G85" s="84" t="str">
        <f>VLOOKUP(A85,'PAI 2025 GPS rempl2)'!$E$4:$L$504,8,0)</f>
        <v>N/A</v>
      </c>
      <c r="H85" s="84" t="str">
        <f>VLOOKUP(A85,'PAI 2025 GPS rempl2)'!$A$4:$V$504,15,0)</f>
        <v>Realizar el informe de seguimiento a la implementación de la sistematización de los eventos (Informe trimestral de seguimiento elaborado)</v>
      </c>
      <c r="I85" s="84">
        <f>VLOOKUP(A85,'PAI 2025 GPS rempl2)'!$A$4:$V$504,17,0)</f>
        <v>3</v>
      </c>
      <c r="J85" s="84" t="str">
        <f>VLOOKUP(A85,'PAI 2025 GPS rempl2)'!$A$4:$V$504,18,0)</f>
        <v>Númerica</v>
      </c>
      <c r="K85" s="182" t="str">
        <f>VLOOKUP(A85,'PAI 2025 GPS rempl2)'!$A$4:$V$504,20,0)</f>
        <v>2025-12-01</v>
      </c>
      <c r="L85" s="182" t="str">
        <f>VLOOKUP(A85,'PAI 2025 GPS rempl2)'!$A$4:$V$504,21,0)</f>
        <v>2025-12-19</v>
      </c>
      <c r="M85" s="84" t="str">
        <f>VLOOKUP(A85,'PAI 2025 GPS rempl2)'!$A$4:$V$504,22,0)</f>
        <v>73-GRUPO DE TRABAJO DE COMUNICACION</v>
      </c>
      <c r="N85" s="84"/>
      <c r="O85" s="84"/>
      <c r="P85" s="84"/>
      <c r="Q85" s="84"/>
      <c r="S85" s="83" t="s">
        <v>658</v>
      </c>
      <c r="T85" s="83" t="str">
        <f>VLOOKUP(A85,'PAI 2025 GPS rempl2)'!$A$3:$E$505,4,0)</f>
        <v>Actividad propia</v>
      </c>
      <c r="U85" s="84" t="s">
        <v>1581</v>
      </c>
      <c r="V85" s="31">
        <f>VLOOKUP(S85,'PAI 2025 GPS rempl2)'!$E$4:$P$504,12,0)</f>
        <v>10</v>
      </c>
      <c r="W85" s="150"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6" spans="1:23" x14ac:dyDescent="0.25">
      <c r="A86" s="83" t="s">
        <v>661</v>
      </c>
      <c r="B86" s="83" t="str">
        <f>VLOOKUP(A86,'PAI 2025 GPS rempl2)'!$A$3:$E$505,4,0)</f>
        <v>Producto</v>
      </c>
      <c r="C86" s="84" t="s">
        <v>1581</v>
      </c>
      <c r="D86" s="84" t="s">
        <v>1585</v>
      </c>
      <c r="E86" s="84" t="s">
        <v>646</v>
      </c>
      <c r="F86" s="84" t="s">
        <v>10</v>
      </c>
      <c r="G86" s="84" t="str">
        <f>VLOOKUP(A86,'PAI 2025 GPS rempl2)'!$E$4:$L$504,8,0)</f>
        <v>FUNCIONAMIENTO</v>
      </c>
      <c r="H86" s="84"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4">
        <f>VLOOKUP(A86,'PAI 2025 GPS rempl2)'!$A$4:$V$504,17,0)</f>
        <v>80</v>
      </c>
      <c r="J86" s="84" t="str">
        <f>VLOOKUP(A86,'PAI 2025 GPS rempl2)'!$A$4:$V$504,18,0)</f>
        <v>Númerica</v>
      </c>
      <c r="K86" s="182" t="str">
        <f>VLOOKUP(A86,'PAI 2025 GPS rempl2)'!$A$4:$V$504,20,0)</f>
        <v>2025-02-18</v>
      </c>
      <c r="L86" s="182" t="str">
        <f>VLOOKUP(A86,'PAI 2025 GPS rempl2)'!$A$4:$V$504,21,0)</f>
        <v>2025-11-28</v>
      </c>
      <c r="M86" s="84" t="str">
        <f>VLOOKUP(A86,'PAI 2025 GPS rempl2)'!$A$4:$V$504,22,0)</f>
        <v>3100-DIRECCION DE INVESTIGACIONES DE PROTECCION AL CONSUMIDOR</v>
      </c>
      <c r="N86" s="84" t="s">
        <v>1456</v>
      </c>
      <c r="O86" s="84" t="s">
        <v>1457</v>
      </c>
      <c r="P86" s="84" t="s">
        <v>1605</v>
      </c>
      <c r="Q86" s="84" t="s">
        <v>1796</v>
      </c>
      <c r="S86" s="83" t="s">
        <v>661</v>
      </c>
      <c r="T86" s="83" t="str">
        <f>VLOOKUP(A86,'PAI 2025 GPS rempl2)'!$A$3:$E$505,4,0)</f>
        <v>Producto</v>
      </c>
      <c r="U86" s="84" t="s">
        <v>1581</v>
      </c>
      <c r="V86" s="31">
        <f>VLOOKUP(S86,'PAI 2025 GPS rempl2)'!$E$4:$P$504,12,0)</f>
        <v>40</v>
      </c>
      <c r="W86" s="148">
        <f>(V86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87" spans="1:23" x14ac:dyDescent="0.25">
      <c r="A87" s="83" t="s">
        <v>663</v>
      </c>
      <c r="B87" s="83" t="str">
        <f>VLOOKUP(A87,'PAI 2025 GPS rempl2)'!$A$3:$E$505,4,0)</f>
        <v>Actividad propia</v>
      </c>
      <c r="C87" s="84" t="s">
        <v>1581</v>
      </c>
      <c r="D87" s="84" t="s">
        <v>1585</v>
      </c>
      <c r="E87" s="84" t="s">
        <v>646</v>
      </c>
      <c r="F87" s="84"/>
      <c r="G87" s="84" t="str">
        <f>VLOOKUP(A87,'PAI 2025 GPS rempl2)'!$E$4:$L$504,8,0)</f>
        <v>N/A</v>
      </c>
      <c r="H87" s="84" t="str">
        <f>VLOOKUP(A87,'PAI 2025 GPS rempl2)'!$A$4:$V$504,15,0)</f>
        <v>Verificar las denuncias recibidas en 2024 para identificar a los denunciados en el comercio electrónico con el mayor número de quejas (Informe de la verificación realizada)</v>
      </c>
      <c r="I87" s="84">
        <f>VLOOKUP(A87,'PAI 2025 GPS rempl2)'!$A$4:$V$504,17,0)</f>
        <v>1</v>
      </c>
      <c r="J87" s="84" t="str">
        <f>VLOOKUP(A87,'PAI 2025 GPS rempl2)'!$A$4:$V$504,18,0)</f>
        <v>Númerica</v>
      </c>
      <c r="K87" s="182" t="str">
        <f>VLOOKUP(A87,'PAI 2025 GPS rempl2)'!$A$4:$V$504,20,0)</f>
        <v>2025-02-18</v>
      </c>
      <c r="L87" s="182" t="str">
        <f>VLOOKUP(A87,'PAI 2025 GPS rempl2)'!$A$4:$V$504,21,0)</f>
        <v>2025-03-31</v>
      </c>
      <c r="M87" s="84" t="str">
        <f>VLOOKUP(A87,'PAI 2025 GPS rempl2)'!$A$4:$V$504,22,0)</f>
        <v>3100-DIRECCION DE INVESTIGACIONES DE PROTECCION AL CONSUMIDOR</v>
      </c>
      <c r="N87" s="84"/>
      <c r="O87" s="84"/>
      <c r="P87" s="84"/>
      <c r="Q87" s="84"/>
      <c r="S87" s="83" t="s">
        <v>663</v>
      </c>
      <c r="T87" s="83" t="str">
        <f>VLOOKUP(A87,'PAI 2025 GPS rempl2)'!$A$3:$E$505,4,0)</f>
        <v>Actividad propia</v>
      </c>
      <c r="U87" s="84" t="s">
        <v>1581</v>
      </c>
      <c r="V87" s="31">
        <f>VLOOKUP(S87,'PAI 2025 GPS rempl2)'!$E$4:$P$504,12,0)</f>
        <v>15</v>
      </c>
      <c r="W87" s="150"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8" spans="1:23" x14ac:dyDescent="0.25">
      <c r="A88" s="83" t="s">
        <v>665</v>
      </c>
      <c r="B88" s="83" t="str">
        <f>VLOOKUP(A88,'PAI 2025 GPS rempl2)'!$A$3:$E$505,4,0)</f>
        <v>Actividad propia</v>
      </c>
      <c r="C88" s="84" t="s">
        <v>1581</v>
      </c>
      <c r="D88" s="84" t="s">
        <v>1585</v>
      </c>
      <c r="E88" s="84" t="s">
        <v>646</v>
      </c>
      <c r="F88" s="84"/>
      <c r="G88" s="84" t="str">
        <f>VLOOKUP(A88,'PAI 2025 GPS rempl2)'!$E$4:$L$504,8,0)</f>
        <v>N/A</v>
      </c>
      <c r="H88" s="84" t="str">
        <f>VLOOKUP(A88,'PAI 2025 GPS rempl2)'!$A$4:$V$504,15,0)</f>
        <v>Definir el cronograma de las actuaciones de  inspección a realizar (Documentos con la programación)</v>
      </c>
      <c r="I88" s="84">
        <f>VLOOKUP(A88,'PAI 2025 GPS rempl2)'!$A$4:$V$504,17,0)</f>
        <v>1</v>
      </c>
      <c r="J88" s="84" t="str">
        <f>VLOOKUP(A88,'PAI 2025 GPS rempl2)'!$A$4:$V$504,18,0)</f>
        <v>Númerica</v>
      </c>
      <c r="K88" s="182" t="str">
        <f>VLOOKUP(A88,'PAI 2025 GPS rempl2)'!$A$4:$V$504,20,0)</f>
        <v>2025-04-01</v>
      </c>
      <c r="L88" s="182" t="str">
        <f>VLOOKUP(A88,'PAI 2025 GPS rempl2)'!$A$4:$V$504,21,0)</f>
        <v>2025-04-30</v>
      </c>
      <c r="M88" s="84" t="str">
        <f>VLOOKUP(A88,'PAI 2025 GPS rempl2)'!$A$4:$V$504,22,0)</f>
        <v>3100-DIRECCION DE INVESTIGACIONES DE PROTECCION AL CONSUMIDOR</v>
      </c>
      <c r="N88" s="84"/>
      <c r="O88" s="84"/>
      <c r="P88" s="84"/>
      <c r="Q88" s="84"/>
      <c r="S88" s="83" t="s">
        <v>665</v>
      </c>
      <c r="T88" s="83" t="str">
        <f>VLOOKUP(A88,'PAI 2025 GPS rempl2)'!$A$3:$E$505,4,0)</f>
        <v>Actividad propia</v>
      </c>
      <c r="U88" s="84" t="s">
        <v>1581</v>
      </c>
      <c r="V88" s="31">
        <f>VLOOKUP(S88,'PAI 2025 GPS rempl2)'!$E$4:$P$504,12,0)</f>
        <v>25</v>
      </c>
      <c r="W88" s="150"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89" spans="1:23" x14ac:dyDescent="0.25">
      <c r="A89" s="83" t="s">
        <v>667</v>
      </c>
      <c r="B89" s="83" t="str">
        <f>VLOOKUP(A89,'PAI 2025 GPS rempl2)'!$A$3:$E$505,4,0)</f>
        <v>Actividad propia</v>
      </c>
      <c r="C89" s="84" t="s">
        <v>1581</v>
      </c>
      <c r="D89" s="84" t="s">
        <v>1585</v>
      </c>
      <c r="E89" s="84" t="s">
        <v>646</v>
      </c>
      <c r="F89" s="84"/>
      <c r="G89" s="84" t="str">
        <f>VLOOKUP(A89,'PAI 2025 GPS rempl2)'!$E$4:$L$504,8,0)</f>
        <v>N/A</v>
      </c>
      <c r="H89" s="84" t="str">
        <f>VLOOKUP(A89,'PAI 2025 GPS rempl2)'!$A$4:$V$504,15,0)</f>
        <v>Realizar visitas de inspección a personas naturales o jurídicas sujetas de inspección y vigilancia (Relación de los números de radicación de las visitas de inspección web realizadas)</v>
      </c>
      <c r="I89" s="84">
        <f>VLOOKUP(A89,'PAI 2025 GPS rempl2)'!$A$4:$V$504,17,0)</f>
        <v>80</v>
      </c>
      <c r="J89" s="84" t="str">
        <f>VLOOKUP(A89,'PAI 2025 GPS rempl2)'!$A$4:$V$504,18,0)</f>
        <v>Númerica</v>
      </c>
      <c r="K89" s="182" t="str">
        <f>VLOOKUP(A89,'PAI 2025 GPS rempl2)'!$A$4:$V$504,20,0)</f>
        <v>2025-04-08</v>
      </c>
      <c r="L89" s="182" t="str">
        <f>VLOOKUP(A89,'PAI 2025 GPS rempl2)'!$A$4:$V$504,21,0)</f>
        <v>2025-11-28</v>
      </c>
      <c r="M89" s="84" t="str">
        <f>VLOOKUP(A89,'PAI 2025 GPS rempl2)'!$A$4:$V$504,22,0)</f>
        <v>3100-DIRECCION DE INVESTIGACIONES DE PROTECCION AL CONSUMIDOR</v>
      </c>
      <c r="N89" s="84"/>
      <c r="O89" s="84"/>
      <c r="P89" s="84"/>
      <c r="Q89" s="84"/>
      <c r="S89" s="83" t="s">
        <v>667</v>
      </c>
      <c r="T89" s="83" t="str">
        <f>VLOOKUP(A89,'PAI 2025 GPS rempl2)'!$A$3:$E$505,4,0)</f>
        <v>Actividad propia</v>
      </c>
      <c r="U89" s="84" t="s">
        <v>1581</v>
      </c>
      <c r="V89" s="31">
        <f>VLOOKUP(S89,'PAI 2025 GPS rempl2)'!$E$4:$P$504,12,0)</f>
        <v>60</v>
      </c>
      <c r="W89" s="150"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0" spans="1:23" x14ac:dyDescent="0.25">
      <c r="A90" s="83" t="s">
        <v>668</v>
      </c>
      <c r="B90" s="83" t="str">
        <f>VLOOKUP(A90,'PAI 2025 GPS rempl2)'!$A$3:$E$505,4,0)</f>
        <v>Producto</v>
      </c>
      <c r="C90" s="84" t="s">
        <v>1581</v>
      </c>
      <c r="D90" s="84" t="s">
        <v>1585</v>
      </c>
      <c r="E90" s="84" t="s">
        <v>646</v>
      </c>
      <c r="F90" s="84" t="s">
        <v>10</v>
      </c>
      <c r="G90" s="84" t="str">
        <f>VLOOKUP(A90,'PAI 2025 GPS rempl2)'!$E$4:$L$504,8,0)</f>
        <v>C-3503-0200-0015-40401c</v>
      </c>
      <c r="H90" s="84"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4">
        <f>VLOOKUP(A90,'PAI 2025 GPS rempl2)'!$A$4:$V$504,17,0)</f>
        <v>40</v>
      </c>
      <c r="J90" s="84" t="str">
        <f>VLOOKUP(A90,'PAI 2025 GPS rempl2)'!$A$4:$V$504,18,0)</f>
        <v>Númerica</v>
      </c>
      <c r="K90" s="182" t="str">
        <f>VLOOKUP(A90,'PAI 2025 GPS rempl2)'!$A$4:$V$504,20,0)</f>
        <v>2025-01-14</v>
      </c>
      <c r="L90" s="182" t="str">
        <f>VLOOKUP(A90,'PAI 2025 GPS rempl2)'!$A$4:$V$504,21,0)</f>
        <v>2025-11-28</v>
      </c>
      <c r="M90" s="84" t="str">
        <f>VLOOKUP(A90,'PAI 2025 GPS rempl2)'!$A$4:$V$504,22,0)</f>
        <v>3100-DIRECCION DE INVESTIGACIONES DE PROTECCION AL CONSUMIDOR</v>
      </c>
      <c r="N90" s="84" t="s">
        <v>1456</v>
      </c>
      <c r="O90" s="84" t="s">
        <v>1457</v>
      </c>
      <c r="P90" s="84" t="s">
        <v>1606</v>
      </c>
      <c r="Q90" s="84" t="s">
        <v>1553</v>
      </c>
      <c r="S90" s="83" t="s">
        <v>668</v>
      </c>
      <c r="T90" s="83" t="str">
        <f>VLOOKUP(A90,'PAI 2025 GPS rempl2)'!$A$3:$E$505,4,0)</f>
        <v>Producto</v>
      </c>
      <c r="U90" s="84" t="s">
        <v>1581</v>
      </c>
      <c r="V90" s="31">
        <f>VLOOKUP(S90,'PAI 2025 GPS rempl2)'!$E$4:$P$504,12,0)</f>
        <v>40</v>
      </c>
      <c r="W90" s="148">
        <f>(V90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91" spans="1:23" x14ac:dyDescent="0.25">
      <c r="A91" s="83" t="s">
        <v>671</v>
      </c>
      <c r="B91" s="83" t="str">
        <f>VLOOKUP(A91,'PAI 2025 GPS rempl2)'!$A$3:$E$505,4,0)</f>
        <v>Actividad propia</v>
      </c>
      <c r="C91" s="84" t="s">
        <v>1581</v>
      </c>
      <c r="D91" s="84" t="s">
        <v>1585</v>
      </c>
      <c r="E91" s="84" t="s">
        <v>646</v>
      </c>
      <c r="F91" s="84"/>
      <c r="G91" s="84" t="str">
        <f>VLOOKUP(A91,'PAI 2025 GPS rempl2)'!$E$4:$L$504,8,0)</f>
        <v>N/A</v>
      </c>
      <c r="H91" s="84" t="str">
        <f>VLOOKUP(A91,'PAI 2025 GPS rempl2)'!$A$4:$V$504,15,0)</f>
        <v>Determinar los sectores en los cuales se llevarán a cabo las actuaciones administrativas de inspección, vigilancia y control. (Acta de reunión)</v>
      </c>
      <c r="I91" s="84">
        <f>VLOOKUP(A91,'PAI 2025 GPS rempl2)'!$A$4:$V$504,17,0)</f>
        <v>1</v>
      </c>
      <c r="J91" s="84" t="str">
        <f>VLOOKUP(A91,'PAI 2025 GPS rempl2)'!$A$4:$V$504,18,0)</f>
        <v>Númerica</v>
      </c>
      <c r="K91" s="182" t="str">
        <f>VLOOKUP(A91,'PAI 2025 GPS rempl2)'!$A$4:$V$504,20,0)</f>
        <v>2025-01-14</v>
      </c>
      <c r="L91" s="182" t="str">
        <f>VLOOKUP(A91,'PAI 2025 GPS rempl2)'!$A$4:$V$504,21,0)</f>
        <v>2025-02-07</v>
      </c>
      <c r="M91" s="84" t="str">
        <f>VLOOKUP(A91,'PAI 2025 GPS rempl2)'!$A$4:$V$504,22,0)</f>
        <v>3100-DIRECCION DE INVESTIGACIONES DE PROTECCION AL CONSUMIDOR</v>
      </c>
      <c r="N91" s="84"/>
      <c r="O91" s="84"/>
      <c r="P91" s="84"/>
      <c r="Q91" s="84"/>
      <c r="S91" s="83" t="s">
        <v>671</v>
      </c>
      <c r="T91" s="83" t="str">
        <f>VLOOKUP(A91,'PAI 2025 GPS rempl2)'!$A$3:$E$505,4,0)</f>
        <v>Actividad propia</v>
      </c>
      <c r="U91" s="84" t="s">
        <v>1581</v>
      </c>
      <c r="V91" s="31">
        <f>VLOOKUP(S91,'PAI 2025 GPS rempl2)'!$E$4:$P$504,12,0)</f>
        <v>15</v>
      </c>
      <c r="W91" s="150"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2" spans="1:23" x14ac:dyDescent="0.25">
      <c r="A92" s="83" t="s">
        <v>673</v>
      </c>
      <c r="B92" s="83" t="str">
        <f>VLOOKUP(A92,'PAI 2025 GPS rempl2)'!$A$3:$E$505,4,0)</f>
        <v>Actividad propia</v>
      </c>
      <c r="C92" s="84" t="s">
        <v>1581</v>
      </c>
      <c r="D92" s="84" t="s">
        <v>1585</v>
      </c>
      <c r="E92" s="84" t="s">
        <v>646</v>
      </c>
      <c r="F92" s="84"/>
      <c r="G92" s="84" t="str">
        <f>VLOOKUP(A92,'PAI 2025 GPS rempl2)'!$E$4:$L$504,8,0)</f>
        <v>N/A</v>
      </c>
      <c r="H92" s="84" t="str">
        <f>VLOOKUP(A92,'PAI 2025 GPS rempl2)'!$A$4:$V$504,15,0)</f>
        <v>Programar las visitas de inspección a realizar (Programación trimestral de las actuaciones administrativas)</v>
      </c>
      <c r="I92" s="84">
        <f>VLOOKUP(A92,'PAI 2025 GPS rempl2)'!$A$4:$V$504,17,0)</f>
        <v>4</v>
      </c>
      <c r="J92" s="84" t="str">
        <f>VLOOKUP(A92,'PAI 2025 GPS rempl2)'!$A$4:$V$504,18,0)</f>
        <v>Númerica</v>
      </c>
      <c r="K92" s="182" t="str">
        <f>VLOOKUP(A92,'PAI 2025 GPS rempl2)'!$A$4:$V$504,20,0)</f>
        <v>2025-01-14</v>
      </c>
      <c r="L92" s="182" t="str">
        <f>VLOOKUP(A92,'PAI 2025 GPS rempl2)'!$A$4:$V$504,21,0)</f>
        <v>2025-10-31</v>
      </c>
      <c r="M92" s="84" t="str">
        <f>VLOOKUP(A92,'PAI 2025 GPS rempl2)'!$A$4:$V$504,22,0)</f>
        <v>3100-DIRECCION DE INVESTIGACIONES DE PROTECCION AL CONSUMIDOR</v>
      </c>
      <c r="N92" s="84"/>
      <c r="O92" s="84"/>
      <c r="P92" s="84"/>
      <c r="Q92" s="84"/>
      <c r="S92" s="83" t="s">
        <v>673</v>
      </c>
      <c r="T92" s="83" t="str">
        <f>VLOOKUP(A92,'PAI 2025 GPS rempl2)'!$A$3:$E$505,4,0)</f>
        <v>Actividad propia</v>
      </c>
      <c r="U92" s="84" t="s">
        <v>1581</v>
      </c>
      <c r="V92" s="31">
        <f>VLOOKUP(S92,'PAI 2025 GPS rempl2)'!$E$4:$P$504,12,0)</f>
        <v>15</v>
      </c>
      <c r="W92" s="150"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3" spans="1:23" x14ac:dyDescent="0.25">
      <c r="A93" s="83" t="s">
        <v>675</v>
      </c>
      <c r="B93" s="83" t="str">
        <f>VLOOKUP(A93,'PAI 2025 GPS rempl2)'!$A$3:$E$505,4,0)</f>
        <v>Actividad propia</v>
      </c>
      <c r="C93" s="84" t="s">
        <v>1581</v>
      </c>
      <c r="D93" s="84" t="s">
        <v>1585</v>
      </c>
      <c r="E93" s="84" t="s">
        <v>646</v>
      </c>
      <c r="F93" s="84"/>
      <c r="G93" s="84" t="str">
        <f>VLOOKUP(A93,'PAI 2025 GPS rempl2)'!$E$4:$L$504,8,0)</f>
        <v>N/A</v>
      </c>
      <c r="H93" s="84" t="str">
        <f>VLOOKUP(A93,'PAI 2025 GPS rempl2)'!$A$4:$V$504,15,0)</f>
        <v>Realizar las visitas de inspección a las personas naturales o jurídicas sujetas de inspección y vigilancia (Relación de los números de radicación de las visitas de inspección realizados)</v>
      </c>
      <c r="I93" s="84">
        <f>VLOOKUP(A93,'PAI 2025 GPS rempl2)'!$A$4:$V$504,17,0)</f>
        <v>40</v>
      </c>
      <c r="J93" s="84" t="str">
        <f>VLOOKUP(A93,'PAI 2025 GPS rempl2)'!$A$4:$V$504,18,0)</f>
        <v>Númerica</v>
      </c>
      <c r="K93" s="182" t="str">
        <f>VLOOKUP(A93,'PAI 2025 GPS rempl2)'!$A$4:$V$504,20,0)</f>
        <v>2025-02-07</v>
      </c>
      <c r="L93" s="182" t="str">
        <f>VLOOKUP(A93,'PAI 2025 GPS rempl2)'!$A$4:$V$504,21,0)</f>
        <v>2025-11-28</v>
      </c>
      <c r="M93" s="84" t="str">
        <f>VLOOKUP(A93,'PAI 2025 GPS rempl2)'!$A$4:$V$504,22,0)</f>
        <v>3100-DIRECCION DE INVESTIGACIONES DE PROTECCION AL CONSUMIDOR</v>
      </c>
      <c r="N93" s="84"/>
      <c r="O93" s="84"/>
      <c r="P93" s="84"/>
      <c r="Q93" s="84"/>
      <c r="S93" s="83" t="s">
        <v>675</v>
      </c>
      <c r="T93" s="83" t="str">
        <f>VLOOKUP(A93,'PAI 2025 GPS rempl2)'!$A$3:$E$505,4,0)</f>
        <v>Actividad propia</v>
      </c>
      <c r="U93" s="84" t="s">
        <v>1581</v>
      </c>
      <c r="V93" s="31">
        <f>VLOOKUP(S93,'PAI 2025 GPS rempl2)'!$E$4:$P$504,12,0)</f>
        <v>70</v>
      </c>
      <c r="W93" s="150"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4" spans="1:23" x14ac:dyDescent="0.25">
      <c r="A94" s="83" t="s">
        <v>676</v>
      </c>
      <c r="B94" s="83" t="str">
        <f>VLOOKUP(A94,'PAI 2025 GPS rempl2)'!$A$3:$E$505,4,0)</f>
        <v>Producto</v>
      </c>
      <c r="C94" s="84" t="s">
        <v>1581</v>
      </c>
      <c r="D94" s="84" t="s">
        <v>1585</v>
      </c>
      <c r="E94" s="84" t="s">
        <v>646</v>
      </c>
      <c r="F94" s="84" t="s">
        <v>9</v>
      </c>
      <c r="G94" s="84" t="str">
        <f>VLOOKUP(A94,'PAI 2025 GPS rempl2)'!$E$4:$L$504,8,0)</f>
        <v>FUNCIONAMIENTO</v>
      </c>
      <c r="H94" s="84" t="str">
        <f>VLOOKUP(A94,'PAI 2025 GPS rempl2)'!$A$4:$V$504,15,0)</f>
        <v>Recursos de reposición interpuestos, decididos dentro de los 6 meses siguientes a su presentación (Relación de los números de radicación de los recursos decididos, fecha de entrada y salida)</v>
      </c>
      <c r="I94" s="84">
        <f>VLOOKUP(A94,'PAI 2025 GPS rempl2)'!$A$4:$V$504,17,0)</f>
        <v>80</v>
      </c>
      <c r="J94" s="84" t="str">
        <f>VLOOKUP(A94,'PAI 2025 GPS rempl2)'!$A$4:$V$504,18,0)</f>
        <v>Porcentual</v>
      </c>
      <c r="K94" s="182" t="str">
        <f>VLOOKUP(A94,'PAI 2025 GPS rempl2)'!$A$4:$V$504,20,0)</f>
        <v>2025-01-02</v>
      </c>
      <c r="L94" s="182" t="str">
        <f>VLOOKUP(A94,'PAI 2025 GPS rempl2)'!$A$4:$V$504,21,0)</f>
        <v>2025-12-31</v>
      </c>
      <c r="M94" s="84" t="str">
        <f>VLOOKUP(A94,'PAI 2025 GPS rempl2)'!$A$4:$V$504,22,0)</f>
        <v>3100-DIRECCION DE INVESTIGACIONES DE PROTECCION AL CONSUMIDOR</v>
      </c>
      <c r="N94" s="84" t="s">
        <v>1458</v>
      </c>
      <c r="O94" s="84" t="s">
        <v>1496</v>
      </c>
      <c r="P94" s="84">
        <v>0</v>
      </c>
      <c r="Q94" s="84" t="s">
        <v>1551</v>
      </c>
      <c r="S94" s="83" t="s">
        <v>676</v>
      </c>
      <c r="T94" s="83" t="str">
        <f>VLOOKUP(A94,'PAI 2025 GPS rempl2)'!$A$3:$E$505,4,0)</f>
        <v>Producto</v>
      </c>
      <c r="U94" s="84" t="s">
        <v>1581</v>
      </c>
      <c r="V94" s="31">
        <f>VLOOKUP(S94,'PAI 2025 GPS rempl2)'!$E$4:$P$504,12,0)</f>
        <v>20</v>
      </c>
      <c r="W94" s="148">
        <f>(V94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95" spans="1:23" x14ac:dyDescent="0.25">
      <c r="A95" s="83" t="s">
        <v>679</v>
      </c>
      <c r="B95" s="83" t="str">
        <f>VLOOKUP(A95,'PAI 2025 GPS rempl2)'!$A$3:$E$505,4,0)</f>
        <v>Actividad propia</v>
      </c>
      <c r="C95" s="84" t="s">
        <v>1581</v>
      </c>
      <c r="D95" s="84" t="s">
        <v>1585</v>
      </c>
      <c r="E95" s="84" t="s">
        <v>646</v>
      </c>
      <c r="F95" s="84"/>
      <c r="G95" s="84" t="str">
        <f>VLOOKUP(A95,'PAI 2025 GPS rempl2)'!$E$4:$L$504,8,0)</f>
        <v>N/A</v>
      </c>
      <c r="H95" s="84" t="str">
        <f>VLOOKUP(A95,'PAI 2025 GPS rempl2)'!$A$4:$V$504,15,0)</f>
        <v>Crear y actualizar periódicamente el listado de los recursos de reposición que ingresan a partir del 1° de enero de 2025, incluyendo la información necesaria para verificar su cumplimiento (Listado de recursos interpuestos)</v>
      </c>
      <c r="I95" s="84">
        <f>VLOOKUP(A95,'PAI 2025 GPS rempl2)'!$A$4:$V$504,17,0)</f>
        <v>1</v>
      </c>
      <c r="J95" s="84" t="str">
        <f>VLOOKUP(A95,'PAI 2025 GPS rempl2)'!$A$4:$V$504,18,0)</f>
        <v>Númerica</v>
      </c>
      <c r="K95" s="182" t="str">
        <f>VLOOKUP(A95,'PAI 2025 GPS rempl2)'!$A$4:$V$504,20,0)</f>
        <v>2025-01-02</v>
      </c>
      <c r="L95" s="182" t="str">
        <f>VLOOKUP(A95,'PAI 2025 GPS rempl2)'!$A$4:$V$504,21,0)</f>
        <v>2025-12-31</v>
      </c>
      <c r="M95" s="84" t="str">
        <f>VLOOKUP(A95,'PAI 2025 GPS rempl2)'!$A$4:$V$504,22,0)</f>
        <v>3100-DIRECCION DE INVESTIGACIONES DE PROTECCION AL CONSUMIDOR</v>
      </c>
      <c r="N95" s="84"/>
      <c r="O95" s="84"/>
      <c r="P95" s="84"/>
      <c r="Q95" s="84"/>
      <c r="S95" s="83" t="s">
        <v>679</v>
      </c>
      <c r="T95" s="83" t="str">
        <f>VLOOKUP(A95,'PAI 2025 GPS rempl2)'!$A$3:$E$505,4,0)</f>
        <v>Actividad propia</v>
      </c>
      <c r="U95" s="84" t="s">
        <v>1581</v>
      </c>
      <c r="V95" s="31">
        <f>VLOOKUP(S95,'PAI 2025 GPS rempl2)'!$E$4:$P$504,12,0)</f>
        <v>30</v>
      </c>
      <c r="W95" s="150"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6" spans="1:23" x14ac:dyDescent="0.25">
      <c r="A96" s="83" t="s">
        <v>681</v>
      </c>
      <c r="B96" s="83" t="str">
        <f>VLOOKUP(A96,'PAI 2025 GPS rempl2)'!$A$3:$E$505,4,0)</f>
        <v>Actividad propia</v>
      </c>
      <c r="C96" s="84" t="s">
        <v>1581</v>
      </c>
      <c r="D96" s="84" t="s">
        <v>1585</v>
      </c>
      <c r="E96" s="84" t="s">
        <v>646</v>
      </c>
      <c r="F96" s="84"/>
      <c r="G96" s="84" t="str">
        <f>VLOOKUP(A96,'PAI 2025 GPS rempl2)'!$E$4:$L$504,8,0)</f>
        <v>N/A</v>
      </c>
      <c r="H96" s="84" t="str">
        <f>VLOOKUP(A96,'PAI 2025 GPS rempl2)'!$A$4:$V$504,15,0)</f>
        <v>Decidir los recursos de reposición interpuestos dentro de los términos definidos.  (Relación de los números de radicación de los recursos decididos)</v>
      </c>
      <c r="I96" s="84">
        <f>VLOOKUP(A96,'PAI 2025 GPS rempl2)'!$A$4:$V$504,17,0)</f>
        <v>80</v>
      </c>
      <c r="J96" s="84" t="str">
        <f>VLOOKUP(A96,'PAI 2025 GPS rempl2)'!$A$4:$V$504,18,0)</f>
        <v>Porcentual</v>
      </c>
      <c r="K96" s="182" t="str">
        <f>VLOOKUP(A96,'PAI 2025 GPS rempl2)'!$A$4:$V$504,20,0)</f>
        <v>2025-01-02</v>
      </c>
      <c r="L96" s="182" t="str">
        <f>VLOOKUP(A96,'PAI 2025 GPS rempl2)'!$A$4:$V$504,21,0)</f>
        <v>2025-12-31</v>
      </c>
      <c r="M96" s="84" t="str">
        <f>VLOOKUP(A96,'PAI 2025 GPS rempl2)'!$A$4:$V$504,22,0)</f>
        <v>3100-DIRECCION DE INVESTIGACIONES DE PROTECCION AL CONSUMIDOR</v>
      </c>
      <c r="N96" s="84"/>
      <c r="O96" s="84"/>
      <c r="P96" s="84"/>
      <c r="Q96" s="84"/>
      <c r="S96" s="83" t="s">
        <v>681</v>
      </c>
      <c r="T96" s="83" t="str">
        <f>VLOOKUP(A96,'PAI 2025 GPS rempl2)'!$A$3:$E$505,4,0)</f>
        <v>Actividad propia</v>
      </c>
      <c r="U96" s="84" t="s">
        <v>1581</v>
      </c>
      <c r="V96" s="31">
        <f>VLOOKUP(S96,'PAI 2025 GPS rempl2)'!$E$4:$P$504,12,0)</f>
        <v>70</v>
      </c>
      <c r="W96" s="150"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7" spans="1:23" x14ac:dyDescent="0.25">
      <c r="A97" s="83" t="s">
        <v>683</v>
      </c>
      <c r="B97" s="83" t="str">
        <f>VLOOKUP(A97,'PAI 2025 GPS rempl2)'!$A$3:$E$505,4,0)</f>
        <v>Producto</v>
      </c>
      <c r="C97" s="84" t="s">
        <v>1581</v>
      </c>
      <c r="D97" s="84" t="s">
        <v>1586</v>
      </c>
      <c r="E97" s="84" t="s">
        <v>1497</v>
      </c>
      <c r="F97" s="84" t="s">
        <v>61</v>
      </c>
      <c r="G97" s="84" t="str">
        <f>VLOOKUP(A97,'PAI 2025 GPS rempl2)'!$E$4:$L$504,8,0)</f>
        <v>N/A</v>
      </c>
      <c r="H97" s="84" t="str">
        <f>VLOOKUP(A97,'PAI 2025 GPS rempl2)'!$A$4:$V$504,15,0)</f>
        <v>Política de prevención del Daño Antijurídico, implementada y presentada al Comité (Informe de implementación de la PPDA y acta de comité)</v>
      </c>
      <c r="I97" s="84">
        <f>VLOOKUP(A97,'PAI 2025 GPS rempl2)'!$A$4:$V$504,17,0)</f>
        <v>1</v>
      </c>
      <c r="J97" s="84" t="str">
        <f>VLOOKUP(A97,'PAI 2025 GPS rempl2)'!$A$4:$V$504,18,0)</f>
        <v>Númerica</v>
      </c>
      <c r="K97" s="182" t="str">
        <f>VLOOKUP(A97,'PAI 2025 GPS rempl2)'!$A$4:$V$504,20,0)</f>
        <v>2025-02-03</v>
      </c>
      <c r="L97" s="182" t="str">
        <f>VLOOKUP(A97,'PAI 2025 GPS rempl2)'!$A$4:$V$504,21,0)</f>
        <v>2025-12-19</v>
      </c>
      <c r="M97" s="84" t="str">
        <f>VLOOKUP(A97,'PAI 2025 GPS rempl2)'!$A$4:$V$504,22,0)</f>
        <v>60-GRUPO DE TRABAJO DE GESTIÓN JUDICIAL ADSCRITO A LA OFICINA ASESORA JURÍDICA</v>
      </c>
      <c r="N97" s="84" t="s">
        <v>1795</v>
      </c>
      <c r="O97" s="84" t="s">
        <v>1451</v>
      </c>
      <c r="P97" s="84">
        <v>0</v>
      </c>
      <c r="Q97" s="84" t="s">
        <v>1551</v>
      </c>
      <c r="S97" s="83" t="s">
        <v>683</v>
      </c>
      <c r="T97" s="83" t="str">
        <f>VLOOKUP(A97,'PAI 2025 GPS rempl2)'!$A$3:$E$505,4,0)</f>
        <v>Producto</v>
      </c>
      <c r="U97" s="84" t="s">
        <v>1581</v>
      </c>
      <c r="V97" s="31">
        <f>VLOOKUP(S97,'PAI 2025 GPS rempl2)'!$E$4:$P$504,12,0)</f>
        <v>35</v>
      </c>
      <c r="W97" s="148">
        <f>(V97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1.5695067264573992</v>
      </c>
    </row>
    <row r="98" spans="1:23" x14ac:dyDescent="0.25">
      <c r="A98" s="83" t="s">
        <v>685</v>
      </c>
      <c r="B98" s="83" t="str">
        <f>VLOOKUP(A98,'PAI 2025 GPS rempl2)'!$A$3:$E$505,4,0)</f>
        <v>Actividad propia</v>
      </c>
      <c r="C98" s="84" t="s">
        <v>1581</v>
      </c>
      <c r="D98" s="84" t="s">
        <v>1586</v>
      </c>
      <c r="E98" s="84" t="s">
        <v>1497</v>
      </c>
      <c r="F98" s="84"/>
      <c r="G98" s="84" t="str">
        <f>VLOOKUP(A98,'PAI 2025 GPS rempl2)'!$E$4:$L$504,8,0)</f>
        <v>N/A</v>
      </c>
      <c r="H98" s="84"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4">
        <f>VLOOKUP(A98,'PAI 2025 GPS rempl2)'!$A$4:$V$504,17,0)</f>
        <v>1</v>
      </c>
      <c r="J98" s="84" t="str">
        <f>VLOOKUP(A98,'PAI 2025 GPS rempl2)'!$A$4:$V$504,18,0)</f>
        <v>Númerica</v>
      </c>
      <c r="K98" s="182" t="str">
        <f>VLOOKUP(A98,'PAI 2025 GPS rempl2)'!$A$4:$V$504,20,0)</f>
        <v>2025-02-03</v>
      </c>
      <c r="L98" s="182" t="str">
        <f>VLOOKUP(A98,'PAI 2025 GPS rempl2)'!$A$4:$V$504,21,0)</f>
        <v>2025-03-31</v>
      </c>
      <c r="M98" s="84" t="str">
        <f>VLOOKUP(A98,'PAI 2025 GPS rempl2)'!$A$4:$V$504,22,0)</f>
        <v>60-GRUPO DE TRABAJO DE GESTIÓN JUDICIAL ADSCRITO A LA OFICINA ASESORA JURÍDICA</v>
      </c>
      <c r="N98" s="84"/>
      <c r="O98" s="84"/>
      <c r="P98" s="84"/>
      <c r="Q98" s="84"/>
      <c r="S98" s="83" t="s">
        <v>685</v>
      </c>
      <c r="T98" s="83" t="str">
        <f>VLOOKUP(A98,'PAI 2025 GPS rempl2)'!$A$3:$E$505,4,0)</f>
        <v>Actividad propia</v>
      </c>
      <c r="U98" s="84" t="s">
        <v>1581</v>
      </c>
      <c r="V98" s="31">
        <f>VLOOKUP(S98,'PAI 2025 GPS rempl2)'!$E$4:$P$504,12,0)</f>
        <v>20</v>
      </c>
      <c r="W98" s="150"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99" spans="1:23" x14ac:dyDescent="0.25">
      <c r="A99" s="83" t="s">
        <v>687</v>
      </c>
      <c r="B99" s="83" t="str">
        <f>VLOOKUP(A99,'PAI 2025 GPS rempl2)'!$A$3:$E$505,4,0)</f>
        <v>Actividad propia</v>
      </c>
      <c r="C99" s="84" t="s">
        <v>1581</v>
      </c>
      <c r="D99" s="84" t="s">
        <v>1586</v>
      </c>
      <c r="E99" s="84" t="s">
        <v>1497</v>
      </c>
      <c r="F99" s="84"/>
      <c r="G99" s="84" t="str">
        <f>VLOOKUP(A99,'PAI 2025 GPS rempl2)'!$E$4:$L$504,8,0)</f>
        <v>N/A</v>
      </c>
      <c r="H99" s="84"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4">
        <f>VLOOKUP(A99,'PAI 2025 GPS rempl2)'!$A$4:$V$504,17,0)</f>
        <v>1</v>
      </c>
      <c r="J99" s="84" t="str">
        <f>VLOOKUP(A99,'PAI 2025 GPS rempl2)'!$A$4:$V$504,18,0)</f>
        <v>Númerica</v>
      </c>
      <c r="K99" s="182" t="str">
        <f>VLOOKUP(A99,'PAI 2025 GPS rempl2)'!$A$4:$V$504,20,0)</f>
        <v>2025-07-01</v>
      </c>
      <c r="L99" s="182" t="str">
        <f>VLOOKUP(A99,'PAI 2025 GPS rempl2)'!$A$4:$V$504,21,0)</f>
        <v>2025-07-31</v>
      </c>
      <c r="M99" s="84" t="str">
        <f>VLOOKUP(A99,'PAI 2025 GPS rempl2)'!$A$4:$V$504,22,0)</f>
        <v>60-GRUPO DE TRABAJO DE GESTIÓN JUDICIAL ADSCRITO A LA OFICINA ASESORA JURÍDICA</v>
      </c>
      <c r="N99" s="84"/>
      <c r="O99" s="84"/>
      <c r="P99" s="84"/>
      <c r="Q99" s="84"/>
      <c r="S99" s="83" t="s">
        <v>687</v>
      </c>
      <c r="T99" s="83" t="str">
        <f>VLOOKUP(A99,'PAI 2025 GPS rempl2)'!$A$3:$E$505,4,0)</f>
        <v>Actividad propia</v>
      </c>
      <c r="U99" s="84" t="s">
        <v>1581</v>
      </c>
      <c r="V99" s="31">
        <f>VLOOKUP(S99,'PAI 2025 GPS rempl2)'!$E$4:$P$504,12,0)</f>
        <v>20</v>
      </c>
      <c r="W99" s="150"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0" spans="1:23" x14ac:dyDescent="0.25">
      <c r="A100" s="83" t="s">
        <v>689</v>
      </c>
      <c r="B100" s="83" t="str">
        <f>VLOOKUP(A100,'PAI 2025 GPS rempl2)'!$A$3:$E$505,4,0)</f>
        <v>Actividad propia</v>
      </c>
      <c r="C100" s="84" t="s">
        <v>1581</v>
      </c>
      <c r="D100" s="84" t="s">
        <v>1586</v>
      </c>
      <c r="E100" s="84" t="s">
        <v>1497</v>
      </c>
      <c r="F100" s="84"/>
      <c r="G100" s="84" t="str">
        <f>VLOOKUP(A100,'PAI 2025 GPS rempl2)'!$E$4:$L$504,8,0)</f>
        <v>N/A</v>
      </c>
      <c r="H100" s="84"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4">
        <f>VLOOKUP(A100,'PAI 2025 GPS rempl2)'!$A$4:$V$504,17,0)</f>
        <v>1</v>
      </c>
      <c r="J100" s="84" t="str">
        <f>VLOOKUP(A100,'PAI 2025 GPS rempl2)'!$A$4:$V$504,18,0)</f>
        <v>Númerica</v>
      </c>
      <c r="K100" s="182" t="str">
        <f>VLOOKUP(A100,'PAI 2025 GPS rempl2)'!$A$4:$V$504,20,0)</f>
        <v>2025-10-01</v>
      </c>
      <c r="L100" s="182" t="str">
        <f>VLOOKUP(A100,'PAI 2025 GPS rempl2)'!$A$4:$V$504,21,0)</f>
        <v>2025-11-28</v>
      </c>
      <c r="M100" s="84" t="str">
        <f>VLOOKUP(A100,'PAI 2025 GPS rempl2)'!$A$4:$V$504,22,0)</f>
        <v>60-GRUPO DE TRABAJO DE GESTIÓN JUDICIAL ADSCRITO A LA OFICINA ASESORA JURÍDICA</v>
      </c>
      <c r="N100" s="84"/>
      <c r="O100" s="84"/>
      <c r="P100" s="84"/>
      <c r="Q100" s="84"/>
      <c r="S100" s="83" t="s">
        <v>689</v>
      </c>
      <c r="T100" s="83" t="str">
        <f>VLOOKUP(A100,'PAI 2025 GPS rempl2)'!$A$3:$E$505,4,0)</f>
        <v>Actividad propia</v>
      </c>
      <c r="U100" s="84" t="s">
        <v>1581</v>
      </c>
      <c r="V100" s="31">
        <f>VLOOKUP(S100,'PAI 2025 GPS rempl2)'!$E$4:$P$504,12,0)</f>
        <v>30</v>
      </c>
      <c r="W100" s="150"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1" spans="1:23" x14ac:dyDescent="0.25">
      <c r="A101" s="83" t="s">
        <v>691</v>
      </c>
      <c r="B101" s="83" t="str">
        <f>VLOOKUP(A101,'PAI 2025 GPS rempl2)'!$A$3:$E$505,4,0)</f>
        <v>Actividad propia</v>
      </c>
      <c r="C101" s="84" t="s">
        <v>1581</v>
      </c>
      <c r="D101" s="84" t="s">
        <v>1586</v>
      </c>
      <c r="E101" s="84" t="s">
        <v>1497</v>
      </c>
      <c r="F101" s="84"/>
      <c r="G101" s="84" t="str">
        <f>VLOOKUP(A101,'PAI 2025 GPS rempl2)'!$E$4:$L$504,8,0)</f>
        <v>N/A</v>
      </c>
      <c r="H101" s="84"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4">
        <f>VLOOKUP(A101,'PAI 2025 GPS rempl2)'!$A$4:$V$504,17,0)</f>
        <v>1</v>
      </c>
      <c r="J101" s="84" t="str">
        <f>VLOOKUP(A101,'PAI 2025 GPS rempl2)'!$A$4:$V$504,18,0)</f>
        <v>Númerica</v>
      </c>
      <c r="K101" s="182" t="str">
        <f>VLOOKUP(A101,'PAI 2025 GPS rempl2)'!$A$4:$V$504,20,0)</f>
        <v>2025-12-01</v>
      </c>
      <c r="L101" s="182" t="str">
        <f>VLOOKUP(A101,'PAI 2025 GPS rempl2)'!$A$4:$V$504,21,0)</f>
        <v>2025-12-19</v>
      </c>
      <c r="M101" s="84" t="str">
        <f>VLOOKUP(A101,'PAI 2025 GPS rempl2)'!$A$4:$V$504,22,0)</f>
        <v>60-GRUPO DE TRABAJO DE GESTIÓN JUDICIAL ADSCRITO A LA OFICINA ASESORA JURÍDICA</v>
      </c>
      <c r="N101" s="84"/>
      <c r="O101" s="84"/>
      <c r="P101" s="84"/>
      <c r="Q101" s="84"/>
      <c r="S101" s="83" t="s">
        <v>691</v>
      </c>
      <c r="T101" s="83" t="str">
        <f>VLOOKUP(A101,'PAI 2025 GPS rempl2)'!$A$3:$E$505,4,0)</f>
        <v>Actividad propia</v>
      </c>
      <c r="U101" s="84" t="s">
        <v>1581</v>
      </c>
      <c r="V101" s="31">
        <f>VLOOKUP(S101,'PAI 2025 GPS rempl2)'!$E$4:$P$504,12,0)</f>
        <v>30</v>
      </c>
      <c r="W101" s="150"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2" spans="1:23" x14ac:dyDescent="0.25">
      <c r="A102" s="83" t="s">
        <v>693</v>
      </c>
      <c r="B102" s="83" t="str">
        <f>VLOOKUP(A102,'PAI 2025 GPS rempl2)'!$A$3:$E$505,4,0)</f>
        <v>Producto</v>
      </c>
      <c r="C102" s="84" t="s">
        <v>1581</v>
      </c>
      <c r="D102" s="84" t="s">
        <v>1586</v>
      </c>
      <c r="E102" s="84" t="s">
        <v>1497</v>
      </c>
      <c r="F102" s="84" t="s">
        <v>61</v>
      </c>
      <c r="G102" s="84" t="str">
        <f>VLOOKUP(A102,'PAI 2025 GPS rempl2)'!$E$4:$L$504,8,0)</f>
        <v>N/A</v>
      </c>
      <c r="H102" s="84" t="str">
        <f>VLOOKUP(A102,'PAI 2025 GPS rempl2)'!$A$4:$V$504,15,0)</f>
        <v>Política de Prevención del Daño Antijurídico para la bianulidad 2026-2027, formulada (Documento con la Política de prevención del Daño Antijurídico formulada)</v>
      </c>
      <c r="I102" s="84">
        <f>VLOOKUP(A102,'PAI 2025 GPS rempl2)'!$A$4:$V$504,17,0)</f>
        <v>1</v>
      </c>
      <c r="J102" s="84" t="str">
        <f>VLOOKUP(A102,'PAI 2025 GPS rempl2)'!$A$4:$V$504,18,0)</f>
        <v>Númerica</v>
      </c>
      <c r="K102" s="182" t="str">
        <f>VLOOKUP(A102,'PAI 2025 GPS rempl2)'!$A$4:$V$504,20,0)</f>
        <v>2025-06-03</v>
      </c>
      <c r="L102" s="182" t="str">
        <f>VLOOKUP(A102,'PAI 2025 GPS rempl2)'!$A$4:$V$504,21,0)</f>
        <v>2025-12-31</v>
      </c>
      <c r="M102" s="84" t="str">
        <f>VLOOKUP(A102,'PAI 2025 GPS rempl2)'!$A$4:$V$504,22,0)</f>
        <v>60-GRUPO DE TRABAJO DE GESTIÓN JUDICIAL ADSCRITO A LA OFICINA ASESORA JURÍDICA</v>
      </c>
      <c r="N102" s="84" t="s">
        <v>1795</v>
      </c>
      <c r="O102" s="84" t="s">
        <v>1451</v>
      </c>
      <c r="P102" s="84" t="s">
        <v>1607</v>
      </c>
      <c r="Q102" s="84" t="s">
        <v>1551</v>
      </c>
      <c r="S102" s="83" t="s">
        <v>693</v>
      </c>
      <c r="T102" s="83" t="str">
        <f>VLOOKUP(A102,'PAI 2025 GPS rempl2)'!$A$3:$E$505,4,0)</f>
        <v>Producto</v>
      </c>
      <c r="U102" s="84" t="s">
        <v>1581</v>
      </c>
      <c r="V102" s="31">
        <f>VLOOKUP(S102,'PAI 2025 GPS rempl2)'!$E$4:$P$504,12,0)</f>
        <v>35</v>
      </c>
      <c r="W102" s="148">
        <f>(V102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1.5695067264573992</v>
      </c>
    </row>
    <row r="103" spans="1:23" x14ac:dyDescent="0.25">
      <c r="A103" s="83" t="s">
        <v>695</v>
      </c>
      <c r="B103" s="83" t="str">
        <f>VLOOKUP(A103,'PAI 2025 GPS rempl2)'!$A$3:$E$505,4,0)</f>
        <v>Actividad propia</v>
      </c>
      <c r="C103" s="84" t="s">
        <v>1581</v>
      </c>
      <c r="D103" s="84" t="s">
        <v>1586</v>
      </c>
      <c r="E103" s="84" t="s">
        <v>1497</v>
      </c>
      <c r="F103" s="84"/>
      <c r="G103" s="84" t="str">
        <f>VLOOKUP(A103,'PAI 2025 GPS rempl2)'!$E$4:$L$504,8,0)</f>
        <v>N/A</v>
      </c>
      <c r="H103" s="84" t="str">
        <f>VLOOKUP(A103,'PAI 2025 GPS rempl2)'!$A$4:$V$504,15,0)</f>
        <v>Realizar informe de análisis de causas de demanda y condena para la formulación de la Política de Prevención del Daño Antijurídico. (Informe de análisis de causas de demanda y condena/único entregable)</v>
      </c>
      <c r="I103" s="84">
        <f>VLOOKUP(A103,'PAI 2025 GPS rempl2)'!$A$4:$V$504,17,0)</f>
        <v>1</v>
      </c>
      <c r="J103" s="84" t="str">
        <f>VLOOKUP(A103,'PAI 2025 GPS rempl2)'!$A$4:$V$504,18,0)</f>
        <v>Númerica</v>
      </c>
      <c r="K103" s="182" t="str">
        <f>VLOOKUP(A103,'PAI 2025 GPS rempl2)'!$A$4:$V$504,20,0)</f>
        <v>2025-06-03</v>
      </c>
      <c r="L103" s="182" t="str">
        <f>VLOOKUP(A103,'PAI 2025 GPS rempl2)'!$A$4:$V$504,21,0)</f>
        <v>2025-09-30</v>
      </c>
      <c r="M103" s="84" t="str">
        <f>VLOOKUP(A103,'PAI 2025 GPS rempl2)'!$A$4:$V$504,22,0)</f>
        <v>60-GRUPO DE TRABAJO DE GESTIÓN JUDICIAL ADSCRITO A LA OFICINA ASESORA JURÍDICA</v>
      </c>
      <c r="N103" s="84"/>
      <c r="O103" s="84"/>
      <c r="P103" s="84"/>
      <c r="Q103" s="84"/>
      <c r="S103" s="83" t="s">
        <v>695</v>
      </c>
      <c r="T103" s="83" t="str">
        <f>VLOOKUP(A103,'PAI 2025 GPS rempl2)'!$A$3:$E$505,4,0)</f>
        <v>Actividad propia</v>
      </c>
      <c r="U103" s="84" t="s">
        <v>1581</v>
      </c>
      <c r="V103" s="31">
        <f>VLOOKUP(S103,'PAI 2025 GPS rempl2)'!$E$4:$P$504,12,0)</f>
        <v>15</v>
      </c>
      <c r="W103" s="150"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4" spans="1:23" x14ac:dyDescent="0.25">
      <c r="A104" s="83" t="s">
        <v>697</v>
      </c>
      <c r="B104" s="83" t="str">
        <f>VLOOKUP(A104,'PAI 2025 GPS rempl2)'!$A$3:$E$505,4,0)</f>
        <v>Actividad propia</v>
      </c>
      <c r="C104" s="84" t="s">
        <v>1581</v>
      </c>
      <c r="D104" s="84" t="s">
        <v>1586</v>
      </c>
      <c r="E104" s="84" t="s">
        <v>1497</v>
      </c>
      <c r="F104" s="84"/>
      <c r="G104" s="84" t="str">
        <f>VLOOKUP(A104,'PAI 2025 GPS rempl2)'!$E$4:$L$504,8,0)</f>
        <v>N/A</v>
      </c>
      <c r="H104" s="84" t="str">
        <f>VLOOKUP(A104,'PAI 2025 GPS rempl2)'!$A$4:$V$504,15,0)</f>
        <v>Presentar y socializar informe de análisis de causas de demanda y condena A las áreas misionales de la Entidad.	 (Acta de reunión y/o capturas de pantalla de la reunión)</v>
      </c>
      <c r="I104" s="84">
        <f>VLOOKUP(A104,'PAI 2025 GPS rempl2)'!$A$4:$V$504,17,0)</f>
        <v>1</v>
      </c>
      <c r="J104" s="84" t="str">
        <f>VLOOKUP(A104,'PAI 2025 GPS rempl2)'!$A$4:$V$504,18,0)</f>
        <v>Númerica</v>
      </c>
      <c r="K104" s="182" t="str">
        <f>VLOOKUP(A104,'PAI 2025 GPS rempl2)'!$A$4:$V$504,20,0)</f>
        <v>2025-10-01</v>
      </c>
      <c r="L104" s="182" t="str">
        <f>VLOOKUP(A104,'PAI 2025 GPS rempl2)'!$A$4:$V$504,21,0)</f>
        <v>2025-10-31</v>
      </c>
      <c r="M104" s="84" t="str">
        <f>VLOOKUP(A104,'PAI 2025 GPS rempl2)'!$A$4:$V$504,22,0)</f>
        <v>60-GRUPO DE TRABAJO DE GESTIÓN JUDICIAL ADSCRITO A LA OFICINA ASESORA JURÍDICA</v>
      </c>
      <c r="N104" s="84"/>
      <c r="O104" s="84"/>
      <c r="P104" s="84"/>
      <c r="Q104" s="84"/>
      <c r="S104" s="83" t="s">
        <v>697</v>
      </c>
      <c r="T104" s="83" t="str">
        <f>VLOOKUP(A104,'PAI 2025 GPS rempl2)'!$A$3:$E$505,4,0)</f>
        <v>Actividad propia</v>
      </c>
      <c r="U104" s="84" t="s">
        <v>1581</v>
      </c>
      <c r="V104" s="31">
        <f>VLOOKUP(S104,'PAI 2025 GPS rempl2)'!$E$4:$P$504,12,0)</f>
        <v>20</v>
      </c>
      <c r="W104" s="150"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5" spans="1:23" x14ac:dyDescent="0.25">
      <c r="A105" s="83" t="s">
        <v>699</v>
      </c>
      <c r="B105" s="83" t="str">
        <f>VLOOKUP(A105,'PAI 2025 GPS rempl2)'!$A$3:$E$505,4,0)</f>
        <v>Actividad propia</v>
      </c>
      <c r="C105" s="84" t="s">
        <v>1581</v>
      </c>
      <c r="D105" s="84" t="s">
        <v>1586</v>
      </c>
      <c r="E105" s="84" t="s">
        <v>1497</v>
      </c>
      <c r="F105" s="84"/>
      <c r="G105" s="84" t="str">
        <f>VLOOKUP(A105,'PAI 2025 GPS rempl2)'!$E$4:$L$504,8,0)</f>
        <v>N/A</v>
      </c>
      <c r="H105" s="84" t="str">
        <f>VLOOKUP(A105,'PAI 2025 GPS rempl2)'!$A$4:$V$504,15,0)</f>
        <v>Formular proyecto de la Política de Prevención del Daño Antijurídico de acuerdo con los lineamientos de la ANDJE (Documento de formulación/único entregable)</v>
      </c>
      <c r="I105" s="84">
        <f>VLOOKUP(A105,'PAI 2025 GPS rempl2)'!$A$4:$V$504,17,0)</f>
        <v>1</v>
      </c>
      <c r="J105" s="84" t="str">
        <f>VLOOKUP(A105,'PAI 2025 GPS rempl2)'!$A$4:$V$504,18,0)</f>
        <v>Númerica</v>
      </c>
      <c r="K105" s="182" t="str">
        <f>VLOOKUP(A105,'PAI 2025 GPS rempl2)'!$A$4:$V$504,20,0)</f>
        <v>2025-11-04</v>
      </c>
      <c r="L105" s="182" t="str">
        <f>VLOOKUP(A105,'PAI 2025 GPS rempl2)'!$A$4:$V$504,21,0)</f>
        <v>2025-11-28</v>
      </c>
      <c r="M105" s="84" t="str">
        <f>VLOOKUP(A105,'PAI 2025 GPS rempl2)'!$A$4:$V$504,22,0)</f>
        <v>60-GRUPO DE TRABAJO DE GESTIÓN JUDICIAL ADSCRITO A LA OFICINA ASESORA JURÍDICA</v>
      </c>
      <c r="N105" s="84"/>
      <c r="O105" s="84"/>
      <c r="P105" s="84"/>
      <c r="Q105" s="84"/>
      <c r="S105" s="83" t="s">
        <v>699</v>
      </c>
      <c r="T105" s="83" t="str">
        <f>VLOOKUP(A105,'PAI 2025 GPS rempl2)'!$A$3:$E$505,4,0)</f>
        <v>Actividad propia</v>
      </c>
      <c r="U105" s="84" t="s">
        <v>1581</v>
      </c>
      <c r="V105" s="31">
        <f>VLOOKUP(S105,'PAI 2025 GPS rempl2)'!$E$4:$P$504,12,0)</f>
        <v>25</v>
      </c>
      <c r="W105" s="150"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6" spans="1:23" x14ac:dyDescent="0.25">
      <c r="A106" s="83" t="s">
        <v>701</v>
      </c>
      <c r="B106" s="83" t="str">
        <f>VLOOKUP(A106,'PAI 2025 GPS rempl2)'!$A$3:$E$505,4,0)</f>
        <v>Actividad propia</v>
      </c>
      <c r="C106" s="84" t="s">
        <v>1581</v>
      </c>
      <c r="D106" s="84" t="s">
        <v>1586</v>
      </c>
      <c r="E106" s="84" t="s">
        <v>1497</v>
      </c>
      <c r="F106" s="84"/>
      <c r="G106" s="84" t="str">
        <f>VLOOKUP(A106,'PAI 2025 GPS rempl2)'!$E$4:$L$504,8,0)</f>
        <v>N/A</v>
      </c>
      <c r="H106" s="84" t="str">
        <f>VLOOKUP(A106,'PAI 2025 GPS rempl2)'!$A$4:$V$504,15,0)</f>
        <v>Presentar la formulación de la Política de Prevención del Daño Antijurídico al Comité de Conciliación. (Acta del comité de conciliación y/o documento de la presentación)</v>
      </c>
      <c r="I106" s="84">
        <f>VLOOKUP(A106,'PAI 2025 GPS rempl2)'!$A$4:$V$504,17,0)</f>
        <v>1</v>
      </c>
      <c r="J106" s="84" t="str">
        <f>VLOOKUP(A106,'PAI 2025 GPS rempl2)'!$A$4:$V$504,18,0)</f>
        <v>Númerica</v>
      </c>
      <c r="K106" s="182" t="str">
        <f>VLOOKUP(A106,'PAI 2025 GPS rempl2)'!$A$4:$V$504,20,0)</f>
        <v>2025-12-01</v>
      </c>
      <c r="L106" s="182" t="str">
        <f>VLOOKUP(A106,'PAI 2025 GPS rempl2)'!$A$4:$V$504,21,0)</f>
        <v>2025-12-15</v>
      </c>
      <c r="M106" s="84" t="str">
        <f>VLOOKUP(A106,'PAI 2025 GPS rempl2)'!$A$4:$V$504,22,0)</f>
        <v>60-GRUPO DE TRABAJO DE GESTIÓN JUDICIAL ADSCRITO A LA OFICINA ASESORA JURÍDICA</v>
      </c>
      <c r="N106" s="84"/>
      <c r="O106" s="84"/>
      <c r="P106" s="84"/>
      <c r="Q106" s="84"/>
      <c r="S106" s="83" t="s">
        <v>701</v>
      </c>
      <c r="T106" s="83" t="str">
        <f>VLOOKUP(A106,'PAI 2025 GPS rempl2)'!$A$3:$E$505,4,0)</f>
        <v>Actividad propia</v>
      </c>
      <c r="U106" s="84" t="s">
        <v>1581</v>
      </c>
      <c r="V106" s="31">
        <f>VLOOKUP(S106,'PAI 2025 GPS rempl2)'!$E$4:$P$504,12,0)</f>
        <v>20</v>
      </c>
      <c r="W106" s="150"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7" spans="1:23" x14ac:dyDescent="0.25">
      <c r="A107" s="83" t="s">
        <v>703</v>
      </c>
      <c r="B107" s="83" t="str">
        <f>VLOOKUP(A107,'PAI 2025 GPS rempl2)'!$A$3:$E$505,4,0)</f>
        <v>Actividad propia</v>
      </c>
      <c r="C107" s="84" t="s">
        <v>1581</v>
      </c>
      <c r="D107" s="84" t="s">
        <v>1586</v>
      </c>
      <c r="E107" s="84" t="s">
        <v>1497</v>
      </c>
      <c r="F107" s="84"/>
      <c r="G107" s="84" t="str">
        <f>VLOOKUP(A107,'PAI 2025 GPS rempl2)'!$E$4:$L$504,8,0)</f>
        <v>N/A</v>
      </c>
      <c r="H107" s="84" t="str">
        <f>VLOOKUP(A107,'PAI 2025 GPS rempl2)'!$A$4:$V$504,15,0)</f>
        <v>Enviar a la ANDJE la formulación de la Política de Prevención del Daño Antijurídico para aprobación. (Soporte de envío del documento a la ANDJE/único entregable)</v>
      </c>
      <c r="I107" s="84">
        <f>VLOOKUP(A107,'PAI 2025 GPS rempl2)'!$A$4:$V$504,17,0)</f>
        <v>1</v>
      </c>
      <c r="J107" s="84" t="str">
        <f>VLOOKUP(A107,'PAI 2025 GPS rempl2)'!$A$4:$V$504,18,0)</f>
        <v>Númerica</v>
      </c>
      <c r="K107" s="182" t="str">
        <f>VLOOKUP(A107,'PAI 2025 GPS rempl2)'!$A$4:$V$504,20,0)</f>
        <v>2025-12-16</v>
      </c>
      <c r="L107" s="182" t="str">
        <f>VLOOKUP(A107,'PAI 2025 GPS rempl2)'!$A$4:$V$504,21,0)</f>
        <v>2025-12-31</v>
      </c>
      <c r="M107" s="84" t="str">
        <f>VLOOKUP(A107,'PAI 2025 GPS rempl2)'!$A$4:$V$504,22,0)</f>
        <v>60-GRUPO DE TRABAJO DE GESTIÓN JUDICIAL ADSCRITO A LA OFICINA ASESORA JURÍDICA</v>
      </c>
      <c r="N107" s="84"/>
      <c r="O107" s="84"/>
      <c r="P107" s="84"/>
      <c r="Q107" s="84"/>
      <c r="S107" s="83" t="s">
        <v>703</v>
      </c>
      <c r="T107" s="83" t="str">
        <f>VLOOKUP(A107,'PAI 2025 GPS rempl2)'!$A$3:$E$505,4,0)</f>
        <v>Actividad propia</v>
      </c>
      <c r="U107" s="84" t="s">
        <v>1581</v>
      </c>
      <c r="V107" s="31">
        <f>VLOOKUP(S107,'PAI 2025 GPS rempl2)'!$E$4:$P$504,12,0)</f>
        <v>20</v>
      </c>
      <c r="W107" s="150"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08" spans="1:23" x14ac:dyDescent="0.25">
      <c r="A108" s="83" t="s">
        <v>705</v>
      </c>
      <c r="B108" s="83" t="str">
        <f>VLOOKUP(A108,'PAI 2025 GPS rempl2)'!$A$3:$E$505,4,0)</f>
        <v>Producto</v>
      </c>
      <c r="C108" s="84" t="s">
        <v>1581</v>
      </c>
      <c r="D108" s="84" t="s">
        <v>1586</v>
      </c>
      <c r="E108" s="84" t="s">
        <v>1497</v>
      </c>
      <c r="F108" s="84" t="s">
        <v>12</v>
      </c>
      <c r="G108" s="84" t="str">
        <f>VLOOKUP(A108,'PAI 2025 GPS rempl2)'!$E$4:$L$504,8,0)</f>
        <v>N/A</v>
      </c>
      <c r="H108" s="84" t="str">
        <f>VLOOKUP(A108,'PAI 2025 GPS rempl2)'!$A$4:$V$504,15,0)</f>
        <v>Equipo jurídico del Grupo de Gestión Judicial , fortalecido (Listas de asistencia y/o capturas de pantalla/único entregable)</v>
      </c>
      <c r="I108" s="84">
        <f>VLOOKUP(A108,'PAI 2025 GPS rempl2)'!$A$4:$V$504,17,0)</f>
        <v>2</v>
      </c>
      <c r="J108" s="84" t="str">
        <f>VLOOKUP(A108,'PAI 2025 GPS rempl2)'!$A$4:$V$504,18,0)</f>
        <v>Númerica</v>
      </c>
      <c r="K108" s="182" t="str">
        <f>VLOOKUP(A108,'PAI 2025 GPS rempl2)'!$A$4:$V$504,20,0)</f>
        <v>2025-01-27</v>
      </c>
      <c r="L108" s="182" t="str">
        <f>VLOOKUP(A108,'PAI 2025 GPS rempl2)'!$A$4:$V$504,21,0)</f>
        <v>2025-11-28</v>
      </c>
      <c r="M108" s="84" t="str">
        <f>VLOOKUP(A108,'PAI 2025 GPS rempl2)'!$A$4:$V$504,22,0)</f>
        <v>60-GRUPO DE TRABAJO DE GESTIÓN JUDICIAL ADSCRITO A LA OFICINA ASESORA JURÍDICA</v>
      </c>
      <c r="N108" s="84" t="s">
        <v>1452</v>
      </c>
      <c r="O108" s="84" t="s">
        <v>1453</v>
      </c>
      <c r="P108" s="84" t="s">
        <v>1608</v>
      </c>
      <c r="Q108" s="84" t="s">
        <v>1551</v>
      </c>
      <c r="S108" s="83" t="s">
        <v>705</v>
      </c>
      <c r="T108" s="83" t="str">
        <f>VLOOKUP(A108,'PAI 2025 GPS rempl2)'!$A$3:$E$505,4,0)</f>
        <v>Producto</v>
      </c>
      <c r="U108" s="84" t="s">
        <v>1581</v>
      </c>
      <c r="V108" s="31">
        <f>VLOOKUP(S108,'PAI 2025 GPS rempl2)'!$E$4:$P$504,12,0)</f>
        <v>30</v>
      </c>
      <c r="W108" s="148">
        <f>(V108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09" spans="1:23" x14ac:dyDescent="0.25">
      <c r="A109" s="83" t="s">
        <v>707</v>
      </c>
      <c r="B109" s="83" t="str">
        <f>VLOOKUP(A109,'PAI 2025 GPS rempl2)'!$A$3:$E$505,4,0)</f>
        <v>Actividad propia</v>
      </c>
      <c r="C109" s="84" t="s">
        <v>1581</v>
      </c>
      <c r="D109" s="84" t="s">
        <v>1586</v>
      </c>
      <c r="E109" s="84" t="s">
        <v>1497</v>
      </c>
      <c r="F109" s="84"/>
      <c r="G109" s="84" t="str">
        <f>VLOOKUP(A109,'PAI 2025 GPS rempl2)'!$E$4:$L$504,8,0)</f>
        <v>N/A</v>
      </c>
      <c r="H109" s="84" t="str">
        <f>VLOOKUP(A109,'PAI 2025 GPS rempl2)'!$A$4:$V$504,15,0)</f>
        <v>Solicitar mediante correo electrónico a la ANDJE que se realicen dos jornadas de capacitación. (Correo electrónico a la ANDJE/único entregable)</v>
      </c>
      <c r="I109" s="84">
        <f>VLOOKUP(A109,'PAI 2025 GPS rempl2)'!$A$4:$V$504,17,0)</f>
        <v>1</v>
      </c>
      <c r="J109" s="84" t="str">
        <f>VLOOKUP(A109,'PAI 2025 GPS rempl2)'!$A$4:$V$504,18,0)</f>
        <v>Númerica</v>
      </c>
      <c r="K109" s="182" t="str">
        <f>VLOOKUP(A109,'PAI 2025 GPS rempl2)'!$A$4:$V$504,20,0)</f>
        <v>2025-01-27</v>
      </c>
      <c r="L109" s="182" t="str">
        <f>VLOOKUP(A109,'PAI 2025 GPS rempl2)'!$A$4:$V$504,21,0)</f>
        <v>2025-02-28</v>
      </c>
      <c r="M109" s="84" t="str">
        <f>VLOOKUP(A109,'PAI 2025 GPS rempl2)'!$A$4:$V$504,22,0)</f>
        <v>60-GRUPO DE TRABAJO DE GESTIÓN JUDICIAL ADSCRITO A LA OFICINA ASESORA JURÍDICA</v>
      </c>
      <c r="N109" s="84"/>
      <c r="O109" s="84"/>
      <c r="P109" s="84"/>
      <c r="Q109" s="84"/>
      <c r="S109" s="83" t="s">
        <v>707</v>
      </c>
      <c r="T109" s="83" t="str">
        <f>VLOOKUP(A109,'PAI 2025 GPS rempl2)'!$A$3:$E$505,4,0)</f>
        <v>Actividad propia</v>
      </c>
      <c r="U109" s="84" t="s">
        <v>1581</v>
      </c>
      <c r="V109" s="31">
        <f>VLOOKUP(S109,'PAI 2025 GPS rempl2)'!$E$4:$P$504,12,0)</f>
        <v>30</v>
      </c>
      <c r="W109" s="150"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0" spans="1:23" x14ac:dyDescent="0.25">
      <c r="A110" s="83" t="s">
        <v>709</v>
      </c>
      <c r="B110" s="83" t="str">
        <f>VLOOKUP(A110,'PAI 2025 GPS rempl2)'!$A$3:$E$505,4,0)</f>
        <v>Actividad propia</v>
      </c>
      <c r="C110" s="84" t="s">
        <v>1581</v>
      </c>
      <c r="D110" s="84" t="s">
        <v>1586</v>
      </c>
      <c r="E110" s="84" t="s">
        <v>1497</v>
      </c>
      <c r="F110" s="84"/>
      <c r="G110" s="84" t="str">
        <f>VLOOKUP(A110,'PAI 2025 GPS rempl2)'!$E$4:$L$504,8,0)</f>
        <v>N/A</v>
      </c>
      <c r="H110" s="84" t="str">
        <f>VLOOKUP(A110,'PAI 2025 GPS rempl2)'!$A$4:$V$504,15,0)</f>
        <v>Participar en capacitaciones desarrolladas por la Agencia Nacional de Defensa Jurídica del Estado (Capturas de pantalla de las capacitaciones y/o listado de asistencia)</v>
      </c>
      <c r="I110" s="84">
        <f>VLOOKUP(A110,'PAI 2025 GPS rempl2)'!$A$4:$V$504,17,0)</f>
        <v>2</v>
      </c>
      <c r="J110" s="84" t="str">
        <f>VLOOKUP(A110,'PAI 2025 GPS rempl2)'!$A$4:$V$504,18,0)</f>
        <v>Númerica</v>
      </c>
      <c r="K110" s="182" t="str">
        <f>VLOOKUP(A110,'PAI 2025 GPS rempl2)'!$A$4:$V$504,20,0)</f>
        <v>2025-03-03</v>
      </c>
      <c r="L110" s="182" t="str">
        <f>VLOOKUP(A110,'PAI 2025 GPS rempl2)'!$A$4:$V$504,21,0)</f>
        <v>2025-09-30</v>
      </c>
      <c r="M110" s="84" t="str">
        <f>VLOOKUP(A110,'PAI 2025 GPS rempl2)'!$A$4:$V$504,22,0)</f>
        <v>60-GRUPO DE TRABAJO DE GESTIÓN JUDICIAL ADSCRITO A LA OFICINA ASESORA JURÍDICA</v>
      </c>
      <c r="N110" s="84"/>
      <c r="O110" s="84"/>
      <c r="P110" s="84"/>
      <c r="Q110" s="84"/>
      <c r="S110" s="83" t="s">
        <v>709</v>
      </c>
      <c r="T110" s="83" t="str">
        <f>VLOOKUP(A110,'PAI 2025 GPS rempl2)'!$A$3:$E$505,4,0)</f>
        <v>Actividad propia</v>
      </c>
      <c r="U110" s="84" t="s">
        <v>1581</v>
      </c>
      <c r="V110" s="31">
        <f>VLOOKUP(S110,'PAI 2025 GPS rempl2)'!$E$4:$P$504,12,0)</f>
        <v>40</v>
      </c>
      <c r="W110" s="150"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1" spans="1:23" x14ac:dyDescent="0.25">
      <c r="A111" s="83" t="s">
        <v>710</v>
      </c>
      <c r="B111" s="83" t="str">
        <f>VLOOKUP(A111,'PAI 2025 GPS rempl2)'!$A$3:$E$505,4,0)</f>
        <v>Actividad propia</v>
      </c>
      <c r="C111" s="84" t="s">
        <v>1581</v>
      </c>
      <c r="D111" s="84" t="s">
        <v>1586</v>
      </c>
      <c r="E111" s="84" t="s">
        <v>1497</v>
      </c>
      <c r="F111" s="84"/>
      <c r="G111" s="84" t="str">
        <f>VLOOKUP(A111,'PAI 2025 GPS rempl2)'!$E$4:$L$504,8,0)</f>
        <v>N/A</v>
      </c>
      <c r="H111" s="84"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4">
        <f>VLOOKUP(A111,'PAI 2025 GPS rempl2)'!$A$4:$V$504,17,0)</f>
        <v>2</v>
      </c>
      <c r="J111" s="84" t="str">
        <f>VLOOKUP(A111,'PAI 2025 GPS rempl2)'!$A$4:$V$504,18,0)</f>
        <v>Númerica</v>
      </c>
      <c r="K111" s="182" t="str">
        <f>VLOOKUP(A111,'PAI 2025 GPS rempl2)'!$A$4:$V$504,20,0)</f>
        <v>2025-04-01</v>
      </c>
      <c r="L111" s="182" t="str">
        <f>VLOOKUP(A111,'PAI 2025 GPS rempl2)'!$A$4:$V$504,21,0)</f>
        <v>2025-11-28</v>
      </c>
      <c r="M111" s="84" t="str">
        <f>VLOOKUP(A111,'PAI 2025 GPS rempl2)'!$A$4:$V$504,22,0)</f>
        <v>60-GRUPO DE TRABAJO DE GESTIÓN JUDICIAL ADSCRITO A LA OFICINA ASESORA JURÍDICA</v>
      </c>
      <c r="N111" s="84"/>
      <c r="O111" s="84"/>
      <c r="P111" s="84"/>
      <c r="Q111" s="84"/>
      <c r="S111" s="83" t="s">
        <v>710</v>
      </c>
      <c r="T111" s="83" t="str">
        <f>VLOOKUP(A111,'PAI 2025 GPS rempl2)'!$A$3:$E$505,4,0)</f>
        <v>Actividad propia</v>
      </c>
      <c r="U111" s="84" t="s">
        <v>1581</v>
      </c>
      <c r="V111" s="31">
        <f>VLOOKUP(S111,'PAI 2025 GPS rempl2)'!$E$4:$P$504,12,0)</f>
        <v>30</v>
      </c>
      <c r="W111" s="150"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2" spans="1:23" x14ac:dyDescent="0.25">
      <c r="A112" s="83" t="s">
        <v>713</v>
      </c>
      <c r="B112" s="83" t="str">
        <f>VLOOKUP(A112,'PAI 2025 GPS rempl2)'!$A$3:$E$505,4,0)</f>
        <v>Producto</v>
      </c>
      <c r="C112" s="84" t="s">
        <v>1588</v>
      </c>
      <c r="D112" s="84" t="s">
        <v>1587</v>
      </c>
      <c r="E112" s="84" t="s">
        <v>1450</v>
      </c>
      <c r="F112" s="84" t="s">
        <v>61</v>
      </c>
      <c r="G112" s="84" t="str">
        <f>VLOOKUP(A112,'PAI 2025 GPS rempl2)'!$E$4:$L$504,8,0)</f>
        <v>N/A</v>
      </c>
      <c r="H112" s="84" t="str">
        <f>VLOOKUP(A112,'PAI 2025 GPS rempl2)'!$A$4:$V$504,15,0)</f>
        <v>Diagnóstico de necesidades que permita realizar el seguimiento del ciclo de contratación, elaborado  (Documento diagnostico )</v>
      </c>
      <c r="I112" s="84">
        <f>VLOOKUP(A112,'PAI 2025 GPS rempl2)'!$A$4:$V$504,17,0)</f>
        <v>1</v>
      </c>
      <c r="J112" s="84" t="str">
        <f>VLOOKUP(A112,'PAI 2025 GPS rempl2)'!$A$4:$V$504,18,0)</f>
        <v>Númerica</v>
      </c>
      <c r="K112" s="182" t="str">
        <f>VLOOKUP(A112,'PAI 2025 GPS rempl2)'!$A$4:$V$504,20,0)</f>
        <v>2025-07-01</v>
      </c>
      <c r="L112" s="182" t="str">
        <f>VLOOKUP(A112,'PAI 2025 GPS rempl2)'!$A$4:$V$504,21,0)</f>
        <v>2025-11-28</v>
      </c>
      <c r="M112" s="84" t="str">
        <f>VLOOKUP(A112,'PAI 2025 GPS rempl2)'!$A$4:$V$504,22,0)</f>
        <v>105-GRUPO DE TRABAJO DE CONTRATACIÓN;
20-OFICINA DE TECNOLOGÍA E INFORMÁTICA</v>
      </c>
      <c r="N112" s="84" t="s">
        <v>1795</v>
      </c>
      <c r="O112" s="84" t="s">
        <v>1451</v>
      </c>
      <c r="P112" s="84">
        <v>0</v>
      </c>
      <c r="Q112" s="84" t="s">
        <v>1551</v>
      </c>
      <c r="S112" s="83" t="s">
        <v>713</v>
      </c>
      <c r="T112" s="83" t="str">
        <f>VLOOKUP(A112,'PAI 2025 GPS rempl2)'!$A$3:$E$505,4,0)</f>
        <v>Producto</v>
      </c>
      <c r="U112" s="84" t="s">
        <v>1588</v>
      </c>
      <c r="V112" s="31">
        <f>VLOOKUP(S112,'PAI 2025 GPS rempl2)'!$E$4:$P$504,12,0)</f>
        <v>100</v>
      </c>
      <c r="W112" s="31" t="e">
        <f>+(V112*100)/($V$112+#REF!+$V$321+$V$329+$V$370)</f>
        <v>#REF!</v>
      </c>
    </row>
    <row r="113" spans="1:23" x14ac:dyDescent="0.25">
      <c r="A113" s="83" t="s">
        <v>717</v>
      </c>
      <c r="B113" s="83" t="str">
        <f>VLOOKUP(A113,'PAI 2025 GPS rempl2)'!$A$3:$E$505,4,0)</f>
        <v>Actividad propia</v>
      </c>
      <c r="C113" s="84" t="s">
        <v>1588</v>
      </c>
      <c r="D113" s="84" t="s">
        <v>1587</v>
      </c>
      <c r="E113" s="84" t="s">
        <v>1450</v>
      </c>
      <c r="F113" s="84"/>
      <c r="G113" s="84" t="str">
        <f>VLOOKUP(A113,'PAI 2025 GPS rempl2)'!$E$4:$L$504,8,0)</f>
        <v>N/A</v>
      </c>
      <c r="H113" s="84" t="str">
        <f>VLOOKUP(A113,'PAI 2025 GPS rempl2)'!$A$4:$V$504,15,0)</f>
        <v>Identificar las necesidades de  ajuste a herramientas tecnológicas para el seguimiento del ciclo  de contratción (Documento con las necesidades identificadas)</v>
      </c>
      <c r="I113" s="84">
        <f>VLOOKUP(A113,'PAI 2025 GPS rempl2)'!$A$4:$V$504,17,0)</f>
        <v>1</v>
      </c>
      <c r="J113" s="84" t="str">
        <f>VLOOKUP(A113,'PAI 2025 GPS rempl2)'!$A$4:$V$504,18,0)</f>
        <v>Númerica</v>
      </c>
      <c r="K113" s="182" t="str">
        <f>VLOOKUP(A113,'PAI 2025 GPS rempl2)'!$A$4:$V$504,20,0)</f>
        <v>2025-07-01</v>
      </c>
      <c r="L113" s="182" t="str">
        <f>VLOOKUP(A113,'PAI 2025 GPS rempl2)'!$A$4:$V$504,21,0)</f>
        <v>2025-09-30</v>
      </c>
      <c r="M113" s="84" t="str">
        <f>VLOOKUP(A113,'PAI 2025 GPS rempl2)'!$A$4:$V$504,22,0)</f>
        <v>105-GRUPO DE TRABAJO DE CONTRATACIÓN;
20-OFICINA DE TECNOLOGÍA E INFORMÁTICA</v>
      </c>
      <c r="N113" s="84"/>
      <c r="O113" s="84"/>
      <c r="P113" s="84"/>
      <c r="Q113" s="84"/>
      <c r="S113" s="83" t="s">
        <v>717</v>
      </c>
      <c r="T113" s="83" t="str">
        <f>VLOOKUP(A113,'PAI 2025 GPS rempl2)'!$A$3:$E$505,4,0)</f>
        <v>Actividad propia</v>
      </c>
      <c r="U113" s="84" t="s">
        <v>1588</v>
      </c>
      <c r="V113" s="31">
        <f>VLOOKUP(S113,'PAI 2025 GPS rempl2)'!$E$4:$P$504,12,0)</f>
        <v>100</v>
      </c>
      <c r="W113" s="31" t="e">
        <f>+(V113*100)/($V$113+#REF!+#REF!+$V$322+$V$323+$V$324+$V$325+$V$330+$V$331+$V$371+$V$372+$V$374+$V$375)</f>
        <v>#REF!</v>
      </c>
    </row>
    <row r="114" spans="1:23" x14ac:dyDescent="0.25">
      <c r="A114" s="83" t="s">
        <v>719</v>
      </c>
      <c r="B114" s="83" t="str">
        <f>VLOOKUP(A114,'PAI 2025 GPS rempl2)'!$A$3:$E$505,4,0)</f>
        <v>Actividad sin participaci�n</v>
      </c>
      <c r="C114" s="84" t="s">
        <v>1588</v>
      </c>
      <c r="D114" s="84" t="s">
        <v>1587</v>
      </c>
      <c r="E114" s="84" t="s">
        <v>1450</v>
      </c>
      <c r="F114" s="84"/>
      <c r="G114" s="84" t="str">
        <f>VLOOKUP(A114,'PAI 2025 GPS rempl2)'!$E$4:$L$504,8,0)</f>
        <v>N/A</v>
      </c>
      <c r="H114" s="84" t="str">
        <f>VLOOKUP(A114,'PAI 2025 GPS rempl2)'!$A$4:$V$504,15,0)</f>
        <v>Emitir concepto de viabilidad técnica y presupuestal con base en las necesidades identificadas (Concepto diagnóstico entregado)</v>
      </c>
      <c r="I114" s="84">
        <f>VLOOKUP(A114,'PAI 2025 GPS rempl2)'!$A$4:$V$504,17,0)</f>
        <v>1</v>
      </c>
      <c r="J114" s="84" t="str">
        <f>VLOOKUP(A114,'PAI 2025 GPS rempl2)'!$A$4:$V$504,18,0)</f>
        <v>Númerica</v>
      </c>
      <c r="K114" s="182" t="str">
        <f>VLOOKUP(A114,'PAI 2025 GPS rempl2)'!$A$4:$V$504,20,0)</f>
        <v>2025-10-01</v>
      </c>
      <c r="L114" s="182" t="str">
        <f>VLOOKUP(A114,'PAI 2025 GPS rempl2)'!$A$4:$V$504,21,0)</f>
        <v>2025-11-28</v>
      </c>
      <c r="M114" s="84" t="str">
        <f>VLOOKUP(A114,'PAI 2025 GPS rempl2)'!$A$4:$V$504,22,0)</f>
        <v>20-OFICINA DE TECNOLOGÍA E INFORMÁTICA</v>
      </c>
      <c r="N114" s="84"/>
      <c r="O114" s="84"/>
      <c r="P114" s="84"/>
      <c r="Q114" s="84"/>
      <c r="S114" s="83" t="s">
        <v>719</v>
      </c>
      <c r="T114" s="83" t="str">
        <f>VLOOKUP(A114,'PAI 2025 GPS rempl2)'!$A$3:$E$505,4,0)</f>
        <v>Actividad sin participaci�n</v>
      </c>
      <c r="U114" s="84" t="s">
        <v>1588</v>
      </c>
      <c r="V114" s="31">
        <f>VLOOKUP(S114,'PAI 2025 GPS rempl2)'!$E$4:$P$504,12,0)</f>
        <v>0</v>
      </c>
      <c r="W114" s="31">
        <f>+V114</f>
        <v>0</v>
      </c>
    </row>
    <row r="115" spans="1:23" x14ac:dyDescent="0.25">
      <c r="A115" s="83" t="s">
        <v>722</v>
      </c>
      <c r="B115" s="83" t="str">
        <f>VLOOKUP(A115,'PAI 2025 GPS rempl2)'!$A$3:$E$505,4,0)</f>
        <v>Producto</v>
      </c>
      <c r="C115" s="84" t="s">
        <v>1581</v>
      </c>
      <c r="D115" s="84" t="s">
        <v>1585</v>
      </c>
      <c r="E115" s="84" t="s">
        <v>646</v>
      </c>
      <c r="F115" s="84" t="s">
        <v>10</v>
      </c>
      <c r="G115" s="84" t="str">
        <f>VLOOKUP(A115,'PAI 2025 GPS rempl2)'!$E$4:$L$504,8,0)</f>
        <v>C-3503-0200-0014-20309b</v>
      </c>
      <c r="H115" s="84" t="str">
        <f>VLOOKUP(A115,'PAI 2025 GPS rempl2)'!$A$4:$V$504,15,0)</f>
        <v>Programas de fomento al uso estratégico de la propiedad industrial como herramienta de competitividad para empresarios, ejecutados.  (Matriz de seguimiento e informe final de ejecución de los programas)</v>
      </c>
      <c r="I115" s="84">
        <f>VLOOKUP(A115,'PAI 2025 GPS rempl2)'!$A$4:$V$504,17,0)</f>
        <v>100</v>
      </c>
      <c r="J115" s="84" t="str">
        <f>VLOOKUP(A115,'PAI 2025 GPS rempl2)'!$A$4:$V$504,18,0)</f>
        <v>Porcentual</v>
      </c>
      <c r="K115" s="182" t="str">
        <f>VLOOKUP(A115,'PAI 2025 GPS rempl2)'!$A$4:$V$504,20,0)</f>
        <v>2025-01-13</v>
      </c>
      <c r="L115" s="182" t="str">
        <f>VLOOKUP(A115,'PAI 2025 GPS rempl2)'!$A$4:$V$504,21,0)</f>
        <v>2025-11-28</v>
      </c>
      <c r="M115" s="84" t="str">
        <f>VLOOKUP(A115,'PAI 2025 GPS rempl2)'!$A$4:$V$504,22,0)</f>
        <v>2023-GRUPO DE TRABAJO DE CENTRO DE INFORMACIÓN TECNOLÓGICA Y APOYO A LA GESTIÓN DE PROPIEDAD LA INDUSTRIAL</v>
      </c>
      <c r="N115" s="84" t="s">
        <v>1456</v>
      </c>
      <c r="O115" s="84" t="s">
        <v>1457</v>
      </c>
      <c r="P115" s="84" t="s">
        <v>1609</v>
      </c>
      <c r="Q115" s="84" t="s">
        <v>1797</v>
      </c>
      <c r="S115" s="83" t="s">
        <v>722</v>
      </c>
      <c r="T115" s="83" t="str">
        <f>VLOOKUP(A115,'PAI 2025 GPS rempl2)'!$A$3:$E$505,4,0)</f>
        <v>Producto</v>
      </c>
      <c r="U115" s="84" t="s">
        <v>1581</v>
      </c>
      <c r="V115" s="31">
        <f>VLOOKUP(S115,'PAI 2025 GPS rempl2)'!$E$4:$P$504,12,0)</f>
        <v>30</v>
      </c>
      <c r="W115" s="148">
        <f>(V115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16" spans="1:23" x14ac:dyDescent="0.25">
      <c r="A116" s="83" t="s">
        <v>724</v>
      </c>
      <c r="B116" s="83" t="str">
        <f>VLOOKUP(A116,'PAI 2025 GPS rempl2)'!$A$3:$E$505,4,0)</f>
        <v>Actividad propia</v>
      </c>
      <c r="C116" s="84" t="s">
        <v>1581</v>
      </c>
      <c r="D116" s="84" t="s">
        <v>1585</v>
      </c>
      <c r="E116" s="84" t="s">
        <v>646</v>
      </c>
      <c r="F116" s="84"/>
      <c r="G116" s="84" t="str">
        <f>VLOOKUP(A116,'PAI 2025 GPS rempl2)'!$E$4:$L$504,8,0)</f>
        <v>N/A</v>
      </c>
      <c r="H116" s="84" t="str">
        <f>VLOOKUP(A116,'PAI 2025 GPS rempl2)'!$A$4:$V$504,15,0)</f>
        <v>Elaborar matriz de metas y seguimiento de ejecución del programa</v>
      </c>
      <c r="I116" s="84">
        <f>VLOOKUP(A116,'PAI 2025 GPS rempl2)'!$A$4:$V$504,17,0)</f>
        <v>1</v>
      </c>
      <c r="J116" s="84" t="str">
        <f>VLOOKUP(A116,'PAI 2025 GPS rempl2)'!$A$4:$V$504,18,0)</f>
        <v>Númerica</v>
      </c>
      <c r="K116" s="182" t="str">
        <f>VLOOKUP(A116,'PAI 2025 GPS rempl2)'!$A$4:$V$504,20,0)</f>
        <v>2025-01-13</v>
      </c>
      <c r="L116" s="182" t="str">
        <f>VLOOKUP(A116,'PAI 2025 GPS rempl2)'!$A$4:$V$504,21,0)</f>
        <v>2025-02-28</v>
      </c>
      <c r="M116" s="84" t="str">
        <f>VLOOKUP(A116,'PAI 2025 GPS rempl2)'!$A$4:$V$504,22,0)</f>
        <v>2023-GRUPO DE TRABAJO DE CENTRO DE INFORMACIÓN TECNOLÓGICA Y APOYO A LA GESTIÓN DE PROPIEDAD LA INDUSTRIAL</v>
      </c>
      <c r="N116" s="84"/>
      <c r="O116" s="84"/>
      <c r="P116" s="84"/>
      <c r="Q116" s="84"/>
      <c r="S116" s="83" t="s">
        <v>724</v>
      </c>
      <c r="T116" s="83" t="str">
        <f>VLOOKUP(A116,'PAI 2025 GPS rempl2)'!$A$3:$E$505,4,0)</f>
        <v>Actividad propia</v>
      </c>
      <c r="U116" s="84" t="s">
        <v>1581</v>
      </c>
      <c r="V116" s="31">
        <f>VLOOKUP(S116,'PAI 2025 GPS rempl2)'!$E$4:$P$504,12,0)</f>
        <v>10</v>
      </c>
      <c r="W116" s="150"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7" spans="1:23" x14ac:dyDescent="0.25">
      <c r="A117" s="83" t="s">
        <v>726</v>
      </c>
      <c r="B117" s="83" t="str">
        <f>VLOOKUP(A117,'PAI 2025 GPS rempl2)'!$A$3:$E$505,4,0)</f>
        <v>Actividad propia</v>
      </c>
      <c r="C117" s="84" t="s">
        <v>1581</v>
      </c>
      <c r="D117" s="84" t="s">
        <v>1585</v>
      </c>
      <c r="E117" s="84" t="s">
        <v>646</v>
      </c>
      <c r="F117" s="84"/>
      <c r="G117" s="84" t="str">
        <f>VLOOKUP(A117,'PAI 2025 GPS rempl2)'!$E$4:$L$504,8,0)</f>
        <v>N/A</v>
      </c>
      <c r="H117" s="84" t="str">
        <f>VLOOKUP(A117,'PAI 2025 GPS rempl2)'!$A$4:$V$504,15,0)</f>
        <v>Ejecutar el programa Centros de Apoyo a la Tecnología y la Innovación CATI. (Matriz de seguimiento e Informe final del programa)</v>
      </c>
      <c r="I117" s="84">
        <f>VLOOKUP(A117,'PAI 2025 GPS rempl2)'!$A$4:$V$504,17,0)</f>
        <v>100</v>
      </c>
      <c r="J117" s="84" t="str">
        <f>VLOOKUP(A117,'PAI 2025 GPS rempl2)'!$A$4:$V$504,18,0)</f>
        <v>Porcentual</v>
      </c>
      <c r="K117" s="182" t="str">
        <f>VLOOKUP(A117,'PAI 2025 GPS rempl2)'!$A$4:$V$504,20,0)</f>
        <v>2025-02-03</v>
      </c>
      <c r="L117" s="182" t="str">
        <f>VLOOKUP(A117,'PAI 2025 GPS rempl2)'!$A$4:$V$504,21,0)</f>
        <v>2025-11-28</v>
      </c>
      <c r="M117" s="84" t="str">
        <f>VLOOKUP(A117,'PAI 2025 GPS rempl2)'!$A$4:$V$504,22,0)</f>
        <v>2023-GRUPO DE TRABAJO DE CENTRO DE INFORMACIÓN TECNOLÓGICA Y APOYO A LA GESTIÓN DE PROPIEDAD LA INDUSTRIAL</v>
      </c>
      <c r="N117" s="84"/>
      <c r="O117" s="84"/>
      <c r="P117" s="84"/>
      <c r="Q117" s="84"/>
      <c r="S117" s="83" t="s">
        <v>726</v>
      </c>
      <c r="T117" s="83" t="str">
        <f>VLOOKUP(A117,'PAI 2025 GPS rempl2)'!$A$3:$E$505,4,0)</f>
        <v>Actividad propia</v>
      </c>
      <c r="U117" s="84" t="s">
        <v>1581</v>
      </c>
      <c r="V117" s="31">
        <f>VLOOKUP(S117,'PAI 2025 GPS rempl2)'!$E$4:$P$504,12,0)</f>
        <v>60</v>
      </c>
      <c r="W117" s="150"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8" spans="1:23" x14ac:dyDescent="0.25">
      <c r="A118" s="83" t="s">
        <v>727</v>
      </c>
      <c r="B118" s="83" t="str">
        <f>VLOOKUP(A118,'PAI 2025 GPS rempl2)'!$A$3:$E$505,4,0)</f>
        <v>Actividad propia</v>
      </c>
      <c r="C118" s="84" t="s">
        <v>1581</v>
      </c>
      <c r="D118" s="84" t="s">
        <v>1585</v>
      </c>
      <c r="E118" s="84" t="s">
        <v>646</v>
      </c>
      <c r="F118" s="84"/>
      <c r="G118" s="84" t="str">
        <f>VLOOKUP(A118,'PAI 2025 GPS rempl2)'!$E$4:$L$504,8,0)</f>
        <v>N/A</v>
      </c>
      <c r="H118" s="84" t="str">
        <f>VLOOKUP(A118,'PAI 2025 GPS rempl2)'!$A$4:$V$504,15,0)</f>
        <v>Elaborar matriz de fases y etapas para el seguimiento de ejecución del programa</v>
      </c>
      <c r="I118" s="84">
        <f>VLOOKUP(A118,'PAI 2025 GPS rempl2)'!$A$4:$V$504,17,0)</f>
        <v>1</v>
      </c>
      <c r="J118" s="84" t="str">
        <f>VLOOKUP(A118,'PAI 2025 GPS rempl2)'!$A$4:$V$504,18,0)</f>
        <v>Númerica</v>
      </c>
      <c r="K118" s="182" t="str">
        <f>VLOOKUP(A118,'PAI 2025 GPS rempl2)'!$A$4:$V$504,20,0)</f>
        <v>2025-02-03</v>
      </c>
      <c r="L118" s="182" t="str">
        <f>VLOOKUP(A118,'PAI 2025 GPS rempl2)'!$A$4:$V$504,21,0)</f>
        <v>2025-02-28</v>
      </c>
      <c r="M118" s="84" t="str">
        <f>VLOOKUP(A118,'PAI 2025 GPS rempl2)'!$A$4:$V$504,22,0)</f>
        <v>2023-GRUPO DE TRABAJO DE CENTRO DE INFORMACIÓN TECNOLÓGICA Y APOYO A LA GESTIÓN DE PROPIEDAD LA INDUSTRIAL</v>
      </c>
      <c r="N118" s="84"/>
      <c r="O118" s="84"/>
      <c r="P118" s="84"/>
      <c r="Q118" s="84"/>
      <c r="S118" s="83" t="s">
        <v>727</v>
      </c>
      <c r="T118" s="83" t="str">
        <f>VLOOKUP(A118,'PAI 2025 GPS rempl2)'!$A$3:$E$505,4,0)</f>
        <v>Actividad propia</v>
      </c>
      <c r="U118" s="84" t="s">
        <v>1581</v>
      </c>
      <c r="V118" s="31">
        <f>VLOOKUP(S118,'PAI 2025 GPS rempl2)'!$E$4:$P$504,12,0)</f>
        <v>10</v>
      </c>
      <c r="W118" s="150"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19" spans="1:23" x14ac:dyDescent="0.25">
      <c r="A119" s="83" t="s">
        <v>728</v>
      </c>
      <c r="B119" s="83" t="str">
        <f>VLOOKUP(A119,'PAI 2025 GPS rempl2)'!$A$3:$E$505,4,0)</f>
        <v>Actividad propia</v>
      </c>
      <c r="C119" s="84" t="s">
        <v>1581</v>
      </c>
      <c r="D119" s="84" t="s">
        <v>1585</v>
      </c>
      <c r="E119" s="84" t="s">
        <v>646</v>
      </c>
      <c r="F119" s="84"/>
      <c r="G119" s="84" t="str">
        <f>VLOOKUP(A119,'PAI 2025 GPS rempl2)'!$E$4:$L$504,8,0)</f>
        <v>N/A</v>
      </c>
      <c r="H119" s="84" t="str">
        <f>VLOOKUP(A119,'PAI 2025 GPS rempl2)'!$A$4:$V$504,15,0)</f>
        <v>Ejecutar el programa Propiedad Industrial para MIPYMES. (Matriz de seguimiento e Informe final del programa)</v>
      </c>
      <c r="I119" s="84">
        <f>VLOOKUP(A119,'PAI 2025 GPS rempl2)'!$A$4:$V$504,17,0)</f>
        <v>100</v>
      </c>
      <c r="J119" s="84" t="str">
        <f>VLOOKUP(A119,'PAI 2025 GPS rempl2)'!$A$4:$V$504,18,0)</f>
        <v>Porcentual</v>
      </c>
      <c r="K119" s="182" t="str">
        <f>VLOOKUP(A119,'PAI 2025 GPS rempl2)'!$A$4:$V$504,20,0)</f>
        <v>2025-03-03</v>
      </c>
      <c r="L119" s="182" t="str">
        <f>VLOOKUP(A119,'PAI 2025 GPS rempl2)'!$A$4:$V$504,21,0)</f>
        <v>2025-11-28</v>
      </c>
      <c r="M119" s="84" t="str">
        <f>VLOOKUP(A119,'PAI 2025 GPS rempl2)'!$A$4:$V$504,22,0)</f>
        <v>2023-GRUPO DE TRABAJO DE CENTRO DE INFORMACIÓN TECNOLÓGICA Y APOYO A LA GESTIÓN DE PROPIEDAD LA INDUSTRIAL</v>
      </c>
      <c r="N119" s="84"/>
      <c r="O119" s="84"/>
      <c r="P119" s="84"/>
      <c r="Q119" s="84"/>
      <c r="S119" s="83" t="s">
        <v>728</v>
      </c>
      <c r="T119" s="83" t="str">
        <f>VLOOKUP(A119,'PAI 2025 GPS rempl2)'!$A$3:$E$505,4,0)</f>
        <v>Actividad propia</v>
      </c>
      <c r="U119" s="84" t="s">
        <v>1581</v>
      </c>
      <c r="V119" s="31">
        <f>VLOOKUP(S119,'PAI 2025 GPS rempl2)'!$E$4:$P$504,12,0)</f>
        <v>20</v>
      </c>
      <c r="W119" s="150"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0" spans="1:23" x14ac:dyDescent="0.25">
      <c r="A120" s="83" t="s">
        <v>729</v>
      </c>
      <c r="B120" s="83" t="str">
        <f>VLOOKUP(A120,'PAI 2025 GPS rempl2)'!$A$3:$E$505,4,0)</f>
        <v>Producto</v>
      </c>
      <c r="C120" s="84" t="s">
        <v>1581</v>
      </c>
      <c r="D120" s="84" t="s">
        <v>1589</v>
      </c>
      <c r="E120" s="84" t="s">
        <v>730</v>
      </c>
      <c r="F120" s="84" t="s">
        <v>13</v>
      </c>
      <c r="G120" s="84" t="str">
        <f>VLOOKUP(A120,'PAI 2025 GPS rempl2)'!$E$4:$L$504,8,0)</f>
        <v>N/A</v>
      </c>
      <c r="H120" s="84" t="str">
        <f>VLOOKUP(A120,'PAI 2025 GPS rempl2)'!$A$4:$V$504,15,0)</f>
        <v>Mesas de integración para la conexión de actores del ecosistema de innovación involucrados en temas de Propiedad Industrial y transferencia tecnológica, realizadas  (Actas de reunión firmadas)</v>
      </c>
      <c r="I120" s="84">
        <f>VLOOKUP(A120,'PAI 2025 GPS rempl2)'!$A$4:$V$504,17,0)</f>
        <v>2</v>
      </c>
      <c r="J120" s="84" t="str">
        <f>VLOOKUP(A120,'PAI 2025 GPS rempl2)'!$A$4:$V$504,18,0)</f>
        <v>Númerica</v>
      </c>
      <c r="K120" s="182" t="str">
        <f>VLOOKUP(A120,'PAI 2025 GPS rempl2)'!$A$4:$V$504,20,0)</f>
        <v>2025-01-13</v>
      </c>
      <c r="L120" s="182" t="str">
        <f>VLOOKUP(A120,'PAI 2025 GPS rempl2)'!$A$4:$V$504,21,0)</f>
        <v>2025-11-28</v>
      </c>
      <c r="M120" s="84" t="str">
        <f>VLOOKUP(A120,'PAI 2025 GPS rempl2)'!$A$4:$V$504,22,0)</f>
        <v>2023-GRUPO DE TRABAJO DE CENTRO DE INFORMACIÓN TECNOLÓGICA Y APOYO A LA GESTIÓN DE PROPIEDAD LA INDUSTRIAL</v>
      </c>
      <c r="N120" s="84" t="s">
        <v>1459</v>
      </c>
      <c r="O120" s="84" t="s">
        <v>1498</v>
      </c>
      <c r="P120" s="84" t="s">
        <v>1610</v>
      </c>
      <c r="Q120" s="84" t="s">
        <v>1554</v>
      </c>
      <c r="S120" s="83" t="s">
        <v>729</v>
      </c>
      <c r="T120" s="83" t="str">
        <f>VLOOKUP(A120,'PAI 2025 GPS rempl2)'!$A$3:$E$505,4,0)</f>
        <v>Producto</v>
      </c>
      <c r="U120" s="84" t="s">
        <v>1581</v>
      </c>
      <c r="V120" s="31">
        <f>VLOOKUP(S120,'PAI 2025 GPS rempl2)'!$E$4:$P$504,12,0)</f>
        <v>10</v>
      </c>
      <c r="W120" s="148">
        <f>(V120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21" spans="1:23" x14ac:dyDescent="0.25">
      <c r="A121" s="83" t="s">
        <v>732</v>
      </c>
      <c r="B121" s="83" t="str">
        <f>VLOOKUP(A121,'PAI 2025 GPS rempl2)'!$A$3:$E$505,4,0)</f>
        <v>Actividad propia</v>
      </c>
      <c r="C121" s="84" t="s">
        <v>1581</v>
      </c>
      <c r="D121" s="84" t="s">
        <v>1589</v>
      </c>
      <c r="E121" s="84" t="s">
        <v>730</v>
      </c>
      <c r="F121" s="84"/>
      <c r="G121" s="84" t="str">
        <f>VLOOKUP(A121,'PAI 2025 GPS rempl2)'!$E$4:$L$504,8,0)</f>
        <v>N/A</v>
      </c>
      <c r="H121" s="84"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4">
        <f>VLOOKUP(A121,'PAI 2025 GPS rempl2)'!$A$4:$V$504,17,0)</f>
        <v>1</v>
      </c>
      <c r="J121" s="84" t="str">
        <f>VLOOKUP(A121,'PAI 2025 GPS rempl2)'!$A$4:$V$504,18,0)</f>
        <v>Númerica</v>
      </c>
      <c r="K121" s="182" t="str">
        <f>VLOOKUP(A121,'PAI 2025 GPS rempl2)'!$A$4:$V$504,20,0)</f>
        <v>2025-01-13</v>
      </c>
      <c r="L121" s="182" t="str">
        <f>VLOOKUP(A121,'PAI 2025 GPS rempl2)'!$A$4:$V$504,21,0)</f>
        <v>2025-03-31</v>
      </c>
      <c r="M121" s="84" t="str">
        <f>VLOOKUP(A121,'PAI 2025 GPS rempl2)'!$A$4:$V$504,22,0)</f>
        <v>2023-GRUPO DE TRABAJO DE CENTRO DE INFORMACIÓN TECNOLÓGICA Y APOYO A LA GESTIÓN DE PROPIEDAD LA INDUSTRIAL</v>
      </c>
      <c r="N121" s="84"/>
      <c r="O121" s="84"/>
      <c r="P121" s="84"/>
      <c r="Q121" s="84"/>
      <c r="S121" s="83" t="s">
        <v>732</v>
      </c>
      <c r="T121" s="83" t="str">
        <f>VLOOKUP(A121,'PAI 2025 GPS rempl2)'!$A$3:$E$505,4,0)</f>
        <v>Actividad propia</v>
      </c>
      <c r="U121" s="84" t="s">
        <v>1581</v>
      </c>
      <c r="V121" s="31">
        <f>VLOOKUP(S121,'PAI 2025 GPS rempl2)'!$E$4:$P$504,12,0)</f>
        <v>60</v>
      </c>
      <c r="W121" s="150"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2" spans="1:23" x14ac:dyDescent="0.25">
      <c r="A122" s="83" t="s">
        <v>734</v>
      </c>
      <c r="B122" s="83" t="str">
        <f>VLOOKUP(A122,'PAI 2025 GPS rempl2)'!$A$3:$E$505,4,0)</f>
        <v>Actividad propia</v>
      </c>
      <c r="C122" s="84" t="s">
        <v>1581</v>
      </c>
      <c r="D122" s="84" t="s">
        <v>1589</v>
      </c>
      <c r="E122" s="84" t="s">
        <v>730</v>
      </c>
      <c r="F122" s="84"/>
      <c r="G122" s="84" t="str">
        <f>VLOOKUP(A122,'PAI 2025 GPS rempl2)'!$E$4:$L$504,8,0)</f>
        <v>N/A</v>
      </c>
      <c r="H122" s="84" t="str">
        <f>VLOOKUP(A122,'PAI 2025 GPS rempl2)'!$A$4:$V$504,15,0)</f>
        <v>Realizar las mesas de integración  (Actas de reunión firmadas)</v>
      </c>
      <c r="I122" s="84">
        <f>VLOOKUP(A122,'PAI 2025 GPS rempl2)'!$A$4:$V$504,17,0)</f>
        <v>2</v>
      </c>
      <c r="J122" s="84" t="str">
        <f>VLOOKUP(A122,'PAI 2025 GPS rempl2)'!$A$4:$V$504,18,0)</f>
        <v>Númerica</v>
      </c>
      <c r="K122" s="182" t="str">
        <f>VLOOKUP(A122,'PAI 2025 GPS rempl2)'!$A$4:$V$504,20,0)</f>
        <v>2025-04-01</v>
      </c>
      <c r="L122" s="182" t="str">
        <f>VLOOKUP(A122,'PAI 2025 GPS rempl2)'!$A$4:$V$504,21,0)</f>
        <v>2025-11-28</v>
      </c>
      <c r="M122" s="84" t="str">
        <f>VLOOKUP(A122,'PAI 2025 GPS rempl2)'!$A$4:$V$504,22,0)</f>
        <v>2023-GRUPO DE TRABAJO DE CENTRO DE INFORMACIÓN TECNOLÓGICA Y APOYO A LA GESTIÓN DE PROPIEDAD LA INDUSTRIAL</v>
      </c>
      <c r="N122" s="84"/>
      <c r="O122" s="84"/>
      <c r="P122" s="84"/>
      <c r="Q122" s="84"/>
      <c r="S122" s="83" t="s">
        <v>734</v>
      </c>
      <c r="T122" s="83" t="str">
        <f>VLOOKUP(A122,'PAI 2025 GPS rempl2)'!$A$3:$E$505,4,0)</f>
        <v>Actividad propia</v>
      </c>
      <c r="U122" s="84" t="s">
        <v>1581</v>
      </c>
      <c r="V122" s="31">
        <f>VLOOKUP(S122,'PAI 2025 GPS rempl2)'!$E$4:$P$504,12,0)</f>
        <v>40</v>
      </c>
      <c r="W122" s="150"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3" spans="1:23" x14ac:dyDescent="0.25">
      <c r="A123" s="83" t="s">
        <v>735</v>
      </c>
      <c r="B123" s="83" t="str">
        <f>VLOOKUP(A123,'PAI 2025 GPS rempl2)'!$A$3:$E$505,4,0)</f>
        <v>Producto</v>
      </c>
      <c r="C123" s="84" t="s">
        <v>1581</v>
      </c>
      <c r="D123" s="84" t="s">
        <v>1585</v>
      </c>
      <c r="E123" s="84" t="s">
        <v>646</v>
      </c>
      <c r="F123" s="84" t="s">
        <v>10</v>
      </c>
      <c r="G123" s="84" t="str">
        <f>VLOOKUP(A123,'PAI 2025 GPS rempl2)'!$E$4:$L$504,8,0)</f>
        <v>C-3503-0200-0014-20309b</v>
      </c>
      <c r="H123" s="84" t="str">
        <f>VLOOKUP(A123,'PAI 2025 GPS rempl2)'!$A$4:$V$504,15,0)</f>
        <v>Programas de fomento para el uso estratégico de la propiedad industrial en la Economía Popular, ejecutados.  (Matriz de seguimiento e informe final de ejecución de los programas)</v>
      </c>
      <c r="I123" s="84">
        <f>VLOOKUP(A123,'PAI 2025 GPS rempl2)'!$A$4:$V$504,17,0)</f>
        <v>100</v>
      </c>
      <c r="J123" s="84" t="str">
        <f>VLOOKUP(A123,'PAI 2025 GPS rempl2)'!$A$4:$V$504,18,0)</f>
        <v>Porcentual</v>
      </c>
      <c r="K123" s="182" t="str">
        <f>VLOOKUP(A123,'PAI 2025 GPS rempl2)'!$A$4:$V$504,20,0)</f>
        <v>2025-02-03</v>
      </c>
      <c r="L123" s="182" t="str">
        <f>VLOOKUP(A123,'PAI 2025 GPS rempl2)'!$A$4:$V$504,21,0)</f>
        <v>2025-11-28</v>
      </c>
      <c r="M123" s="84" t="str">
        <f>VLOOKUP(A123,'PAI 2025 GPS rempl2)'!$A$4:$V$504,22,0)</f>
        <v>2023-GRUPO DE TRABAJO DE CENTRO DE INFORMACIÓN TECNOLÓGICA Y APOYO A LA GESTIÓN DE PROPIEDAD LA INDUSTRIAL</v>
      </c>
      <c r="N123" s="84" t="s">
        <v>1456</v>
      </c>
      <c r="O123" s="84" t="s">
        <v>1457</v>
      </c>
      <c r="P123" s="84" t="s">
        <v>1611</v>
      </c>
      <c r="Q123" s="84" t="s">
        <v>1797</v>
      </c>
      <c r="S123" s="83" t="s">
        <v>735</v>
      </c>
      <c r="T123" s="83" t="str">
        <f>VLOOKUP(A123,'PAI 2025 GPS rempl2)'!$A$3:$E$505,4,0)</f>
        <v>Producto</v>
      </c>
      <c r="U123" s="84" t="s">
        <v>1581</v>
      </c>
      <c r="V123" s="31">
        <f>VLOOKUP(S123,'PAI 2025 GPS rempl2)'!$E$4:$P$504,12,0)</f>
        <v>30</v>
      </c>
      <c r="W123" s="148">
        <f>(V123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124" spans="1:23" x14ac:dyDescent="0.25">
      <c r="A124" s="83" t="s">
        <v>736</v>
      </c>
      <c r="B124" s="83" t="str">
        <f>VLOOKUP(A124,'PAI 2025 GPS rempl2)'!$A$3:$E$505,4,0)</f>
        <v>Actividad propia</v>
      </c>
      <c r="C124" s="84" t="s">
        <v>1581</v>
      </c>
      <c r="D124" s="84" t="s">
        <v>1585</v>
      </c>
      <c r="E124" s="84" t="s">
        <v>646</v>
      </c>
      <c r="F124" s="84"/>
      <c r="G124" s="84" t="str">
        <f>VLOOKUP(A124,'PAI 2025 GPS rempl2)'!$E$4:$L$504,8,0)</f>
        <v>N/A</v>
      </c>
      <c r="H124" s="84" t="str">
        <f>VLOOKUP(A124,'PAI 2025 GPS rempl2)'!$A$4:$V$504,15,0)</f>
        <v>Elaborar matriz programación de jornadas y seguimiento de ejecución del programa</v>
      </c>
      <c r="I124" s="84">
        <f>VLOOKUP(A124,'PAI 2025 GPS rempl2)'!$A$4:$V$504,17,0)</f>
        <v>1</v>
      </c>
      <c r="J124" s="84" t="str">
        <f>VLOOKUP(A124,'PAI 2025 GPS rempl2)'!$A$4:$V$504,18,0)</f>
        <v>Númerica</v>
      </c>
      <c r="K124" s="182" t="str">
        <f>VLOOKUP(A124,'PAI 2025 GPS rempl2)'!$A$4:$V$504,20,0)</f>
        <v>2025-02-03</v>
      </c>
      <c r="L124" s="182" t="str">
        <f>VLOOKUP(A124,'PAI 2025 GPS rempl2)'!$A$4:$V$504,21,0)</f>
        <v>2025-02-28</v>
      </c>
      <c r="M124" s="84" t="str">
        <f>VLOOKUP(A124,'PAI 2025 GPS rempl2)'!$A$4:$V$504,22,0)</f>
        <v>2023-GRUPO DE TRABAJO DE CENTRO DE INFORMACIÓN TECNOLÓGICA Y APOYO A LA GESTIÓN DE PROPIEDAD LA INDUSTRIAL</v>
      </c>
      <c r="N124" s="84"/>
      <c r="O124" s="84"/>
      <c r="P124" s="84"/>
      <c r="Q124" s="84"/>
      <c r="S124" s="83" t="s">
        <v>736</v>
      </c>
      <c r="T124" s="83" t="str">
        <f>VLOOKUP(A124,'PAI 2025 GPS rempl2)'!$A$3:$E$505,4,0)</f>
        <v>Actividad propia</v>
      </c>
      <c r="U124" s="84" t="s">
        <v>1581</v>
      </c>
      <c r="V124" s="31">
        <f>VLOOKUP(S124,'PAI 2025 GPS rempl2)'!$E$4:$P$504,12,0)</f>
        <v>60</v>
      </c>
      <c r="W124" s="150"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5" spans="1:23" x14ac:dyDescent="0.25">
      <c r="A125" s="83" t="s">
        <v>737</v>
      </c>
      <c r="B125" s="83" t="str">
        <f>VLOOKUP(A125,'PAI 2025 GPS rempl2)'!$A$3:$E$505,4,0)</f>
        <v>Actividad propia</v>
      </c>
      <c r="C125" s="84" t="s">
        <v>1581</v>
      </c>
      <c r="D125" s="84" t="s">
        <v>1585</v>
      </c>
      <c r="E125" s="84" t="s">
        <v>646</v>
      </c>
      <c r="F125" s="84"/>
      <c r="G125" s="84" t="str">
        <f>VLOOKUP(A125,'PAI 2025 GPS rempl2)'!$E$4:$L$504,8,0)</f>
        <v>N/A</v>
      </c>
      <c r="H125" s="84" t="str">
        <f>VLOOKUP(A125,'PAI 2025 GPS rempl2)'!$A$4:$V$504,15,0)</f>
        <v>Ejecutar el programa Propiedad Industrial para emprendedores PI-e.   (Matriz de seguimiento e Informe final del programa)</v>
      </c>
      <c r="I125" s="84">
        <f>VLOOKUP(A125,'PAI 2025 GPS rempl2)'!$A$4:$V$504,17,0)</f>
        <v>100</v>
      </c>
      <c r="J125" s="84" t="str">
        <f>VLOOKUP(A125,'PAI 2025 GPS rempl2)'!$A$4:$V$504,18,0)</f>
        <v>Porcentual</v>
      </c>
      <c r="K125" s="182" t="str">
        <f>VLOOKUP(A125,'PAI 2025 GPS rempl2)'!$A$4:$V$504,20,0)</f>
        <v>2025-02-03</v>
      </c>
      <c r="L125" s="182" t="str">
        <f>VLOOKUP(A125,'PAI 2025 GPS rempl2)'!$A$4:$V$504,21,0)</f>
        <v>2025-11-28</v>
      </c>
      <c r="M125" s="84" t="str">
        <f>VLOOKUP(A125,'PAI 2025 GPS rempl2)'!$A$4:$V$504,22,0)</f>
        <v>2023-GRUPO DE TRABAJO DE CENTRO DE INFORMACIÓN TECNOLÓGICA Y APOYO A LA GESTIÓN DE PROPIEDAD LA INDUSTRIAL</v>
      </c>
      <c r="N125" s="84"/>
      <c r="O125" s="84"/>
      <c r="P125" s="84"/>
      <c r="Q125" s="84"/>
      <c r="S125" s="83" t="s">
        <v>737</v>
      </c>
      <c r="T125" s="83" t="str">
        <f>VLOOKUP(A125,'PAI 2025 GPS rempl2)'!$A$3:$E$505,4,0)</f>
        <v>Actividad propia</v>
      </c>
      <c r="U125" s="84" t="s">
        <v>1581</v>
      </c>
      <c r="V125" s="31">
        <f>VLOOKUP(S125,'PAI 2025 GPS rempl2)'!$E$4:$P$504,12,0)</f>
        <v>10</v>
      </c>
      <c r="W125" s="150"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6" spans="1:23" x14ac:dyDescent="0.25">
      <c r="A126" s="83" t="s">
        <v>738</v>
      </c>
      <c r="B126" s="83" t="str">
        <f>VLOOKUP(A126,'PAI 2025 GPS rempl2)'!$A$3:$E$505,4,0)</f>
        <v>Actividad propia</v>
      </c>
      <c r="C126" s="84" t="s">
        <v>1581</v>
      </c>
      <c r="D126" s="84" t="s">
        <v>1585</v>
      </c>
      <c r="E126" s="84" t="s">
        <v>646</v>
      </c>
      <c r="F126" s="84"/>
      <c r="G126" s="84" t="str">
        <f>VLOOKUP(A126,'PAI 2025 GPS rempl2)'!$E$4:$L$504,8,0)</f>
        <v>N/A</v>
      </c>
      <c r="H126" s="84" t="str">
        <f>VLOOKUP(A126,'PAI 2025 GPS rempl2)'!$A$4:$V$504,15,0)</f>
        <v>Elaborar matriz de etapas para el seguimiento de ejecución de la estrategia</v>
      </c>
      <c r="I126" s="84">
        <f>VLOOKUP(A126,'PAI 2025 GPS rempl2)'!$A$4:$V$504,17,0)</f>
        <v>1</v>
      </c>
      <c r="J126" s="84" t="str">
        <f>VLOOKUP(A126,'PAI 2025 GPS rempl2)'!$A$4:$V$504,18,0)</f>
        <v>Númerica</v>
      </c>
      <c r="K126" s="182" t="str">
        <f>VLOOKUP(A126,'PAI 2025 GPS rempl2)'!$A$4:$V$504,20,0)</f>
        <v>2025-02-03</v>
      </c>
      <c r="L126" s="182" t="str">
        <f>VLOOKUP(A126,'PAI 2025 GPS rempl2)'!$A$4:$V$504,21,0)</f>
        <v>2025-02-28</v>
      </c>
      <c r="M126" s="84" t="str">
        <f>VLOOKUP(A126,'PAI 2025 GPS rempl2)'!$A$4:$V$504,22,0)</f>
        <v>2023-GRUPO DE TRABAJO DE CENTRO DE INFORMACIÓN TECNOLÓGICA Y APOYO A LA GESTIÓN DE PROPIEDAD LA INDUSTRIAL</v>
      </c>
      <c r="N126" s="84"/>
      <c r="O126" s="84"/>
      <c r="P126" s="84"/>
      <c r="Q126" s="84"/>
      <c r="S126" s="83" t="s">
        <v>738</v>
      </c>
      <c r="T126" s="83" t="str">
        <f>VLOOKUP(A126,'PAI 2025 GPS rempl2)'!$A$3:$E$505,4,0)</f>
        <v>Actividad propia</v>
      </c>
      <c r="U126" s="84" t="s">
        <v>1581</v>
      </c>
      <c r="V126" s="31">
        <f>VLOOKUP(S126,'PAI 2025 GPS rempl2)'!$E$4:$P$504,12,0)</f>
        <v>10</v>
      </c>
      <c r="W126" s="150"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7" spans="1:23" x14ac:dyDescent="0.25">
      <c r="A127" s="83" t="s">
        <v>739</v>
      </c>
      <c r="B127" s="83" t="str">
        <f>VLOOKUP(A127,'PAI 2025 GPS rempl2)'!$A$3:$E$505,4,0)</f>
        <v>Actividad propia</v>
      </c>
      <c r="C127" s="84" t="s">
        <v>1581</v>
      </c>
      <c r="D127" s="84" t="s">
        <v>1585</v>
      </c>
      <c r="E127" s="84" t="s">
        <v>646</v>
      </c>
      <c r="F127" s="84"/>
      <c r="G127" s="84" t="str">
        <f>VLOOKUP(A127,'PAI 2025 GPS rempl2)'!$E$4:$L$504,8,0)</f>
        <v>N/A</v>
      </c>
      <c r="H127" s="84" t="str">
        <f>VLOOKUP(A127,'PAI 2025 GPS rempl2)'!$A$4:$V$504,15,0)</f>
        <v>Ejecutar la estrategia Marcas de paz.  (Matriz de seguimiento e Informe final del programa)</v>
      </c>
      <c r="I127" s="84">
        <f>VLOOKUP(A127,'PAI 2025 GPS rempl2)'!$A$4:$V$504,17,0)</f>
        <v>100</v>
      </c>
      <c r="J127" s="84" t="str">
        <f>VLOOKUP(A127,'PAI 2025 GPS rempl2)'!$A$4:$V$504,18,0)</f>
        <v>Porcentual</v>
      </c>
      <c r="K127" s="182" t="str">
        <f>VLOOKUP(A127,'PAI 2025 GPS rempl2)'!$A$4:$V$504,20,0)</f>
        <v>2025-02-03</v>
      </c>
      <c r="L127" s="182" t="str">
        <f>VLOOKUP(A127,'PAI 2025 GPS rempl2)'!$A$4:$V$504,21,0)</f>
        <v>2025-11-28</v>
      </c>
      <c r="M127" s="84" t="str">
        <f>VLOOKUP(A127,'PAI 2025 GPS rempl2)'!$A$4:$V$504,22,0)</f>
        <v>2023-GRUPO DE TRABAJO DE CENTRO DE INFORMACIÓN TECNOLÓGICA Y APOYO A LA GESTIÓN DE PROPIEDAD LA INDUSTRIAL</v>
      </c>
      <c r="N127" s="84"/>
      <c r="O127" s="84"/>
      <c r="P127" s="84"/>
      <c r="Q127" s="84"/>
      <c r="S127" s="83" t="s">
        <v>739</v>
      </c>
      <c r="T127" s="83" t="str">
        <f>VLOOKUP(A127,'PAI 2025 GPS rempl2)'!$A$3:$E$505,4,0)</f>
        <v>Actividad propia</v>
      </c>
      <c r="U127" s="84" t="s">
        <v>1581</v>
      </c>
      <c r="V127" s="31">
        <f>VLOOKUP(S127,'PAI 2025 GPS rempl2)'!$E$4:$P$504,12,0)</f>
        <v>20</v>
      </c>
      <c r="W127" s="150"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28" spans="1:23" x14ac:dyDescent="0.25">
      <c r="A128" s="83" t="s">
        <v>740</v>
      </c>
      <c r="B128" s="83" t="str">
        <f>VLOOKUP(A128,'PAI 2025 GPS rempl2)'!$A$3:$E$505,4,0)</f>
        <v>Producto</v>
      </c>
      <c r="C128" s="84" t="s">
        <v>1581</v>
      </c>
      <c r="D128" s="84" t="s">
        <v>1585</v>
      </c>
      <c r="E128" s="84" t="s">
        <v>646</v>
      </c>
      <c r="F128" s="84" t="s">
        <v>10</v>
      </c>
      <c r="G128" s="84" t="str">
        <f>VLOOKUP(A128,'PAI 2025 GPS rempl2)'!$E$4:$L$504,8,0)</f>
        <v>C-3503-0200-0014-20309b</v>
      </c>
      <c r="H128" s="84"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4">
        <f>VLOOKUP(A128,'PAI 2025 GPS rempl2)'!$A$4:$V$504,17,0)</f>
        <v>2</v>
      </c>
      <c r="J128" s="84" t="str">
        <f>VLOOKUP(A128,'PAI 2025 GPS rempl2)'!$A$4:$V$504,18,0)</f>
        <v>Númerica</v>
      </c>
      <c r="K128" s="182" t="str">
        <f>VLOOKUP(A128,'PAI 2025 GPS rempl2)'!$A$4:$V$504,20,0)</f>
        <v>2025-02-03</v>
      </c>
      <c r="L128" s="182" t="str">
        <f>VLOOKUP(A128,'PAI 2025 GPS rempl2)'!$A$4:$V$504,21,0)</f>
        <v>2025-12-12</v>
      </c>
      <c r="M128" s="84" t="str">
        <f>VLOOKUP(A128,'PAI 2025 GPS rempl2)'!$A$4:$V$504,22,0)</f>
        <v>2023-GRUPO DE TRABAJO DE CENTRO DE INFORMACIÓN TECNOLÓGICA Y APOYO A LA GESTIÓN DE PROPIEDAD LA INDUSTRIAL</v>
      </c>
      <c r="N128" s="84" t="s">
        <v>1456</v>
      </c>
      <c r="O128" s="84" t="s">
        <v>1457</v>
      </c>
      <c r="P128" s="84" t="s">
        <v>1612</v>
      </c>
      <c r="Q128" s="84" t="s">
        <v>1797</v>
      </c>
      <c r="S128" s="83" t="s">
        <v>740</v>
      </c>
      <c r="T128" s="83" t="str">
        <f>VLOOKUP(A128,'PAI 2025 GPS rempl2)'!$A$3:$E$505,4,0)</f>
        <v>Producto</v>
      </c>
      <c r="U128" s="84" t="s">
        <v>1581</v>
      </c>
      <c r="V128" s="31">
        <f>VLOOKUP(S128,'PAI 2025 GPS rempl2)'!$E$4:$P$504,12,0)</f>
        <v>10</v>
      </c>
      <c r="W128" s="148">
        <f>(V128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29" spans="1:23" x14ac:dyDescent="0.25">
      <c r="A129" s="83" t="s">
        <v>742</v>
      </c>
      <c r="B129" s="83" t="str">
        <f>VLOOKUP(A129,'PAI 2025 GPS rempl2)'!$A$3:$E$505,4,0)</f>
        <v>Actividad propia</v>
      </c>
      <c r="C129" s="84" t="s">
        <v>1581</v>
      </c>
      <c r="D129" s="84" t="s">
        <v>1585</v>
      </c>
      <c r="E129" s="84" t="s">
        <v>646</v>
      </c>
      <c r="F129" s="84"/>
      <c r="G129" s="84" t="str">
        <f>VLOOKUP(A129,'PAI 2025 GPS rempl2)'!$E$4:$L$504,8,0)</f>
        <v>N/A</v>
      </c>
      <c r="H129" s="84" t="str">
        <f>VLOOKUP(A129,'PAI 2025 GPS rempl2)'!$A$4:$V$504,15,0)</f>
        <v>Definir cronograma de trabajo y estructura del documento para los boletines tecnológicos.  (Cronograma de trabajo definido)</v>
      </c>
      <c r="I129" s="84">
        <f>VLOOKUP(A129,'PAI 2025 GPS rempl2)'!$A$4:$V$504,17,0)</f>
        <v>1</v>
      </c>
      <c r="J129" s="84" t="str">
        <f>VLOOKUP(A129,'PAI 2025 GPS rempl2)'!$A$4:$V$504,18,0)</f>
        <v>Númerica</v>
      </c>
      <c r="K129" s="182" t="str">
        <f>VLOOKUP(A129,'PAI 2025 GPS rempl2)'!$A$4:$V$504,20,0)</f>
        <v>2025-02-03</v>
      </c>
      <c r="L129" s="182" t="str">
        <f>VLOOKUP(A129,'PAI 2025 GPS rempl2)'!$A$4:$V$504,21,0)</f>
        <v>2025-02-28</v>
      </c>
      <c r="M129" s="84" t="str">
        <f>VLOOKUP(A129,'PAI 2025 GPS rempl2)'!$A$4:$V$504,22,0)</f>
        <v>2023-GRUPO DE TRABAJO DE CENTRO DE INFORMACIÓN TECNOLÓGICA Y APOYO A LA GESTIÓN DE PROPIEDAD LA INDUSTRIAL</v>
      </c>
      <c r="N129" s="84"/>
      <c r="O129" s="84"/>
      <c r="P129" s="84"/>
      <c r="Q129" s="84"/>
      <c r="S129" s="83" t="s">
        <v>742</v>
      </c>
      <c r="T129" s="83" t="str">
        <f>VLOOKUP(A129,'PAI 2025 GPS rempl2)'!$A$3:$E$505,4,0)</f>
        <v>Actividad propia</v>
      </c>
      <c r="U129" s="84" t="s">
        <v>1581</v>
      </c>
      <c r="V129" s="31">
        <f>VLOOKUP(S129,'PAI 2025 GPS rempl2)'!$E$4:$P$504,12,0)</f>
        <v>10</v>
      </c>
      <c r="W129" s="150"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0" spans="1:23" x14ac:dyDescent="0.25">
      <c r="A130" s="83" t="s">
        <v>744</v>
      </c>
      <c r="B130" s="83" t="str">
        <f>VLOOKUP(A130,'PAI 2025 GPS rempl2)'!$A$3:$E$505,4,0)</f>
        <v>Actividad propia</v>
      </c>
      <c r="C130" s="84" t="s">
        <v>1581</v>
      </c>
      <c r="D130" s="84" t="s">
        <v>1585</v>
      </c>
      <c r="E130" s="84" t="s">
        <v>646</v>
      </c>
      <c r="F130" s="84"/>
      <c r="G130" s="84" t="str">
        <f>VLOOKUP(A130,'PAI 2025 GPS rempl2)'!$E$4:$L$504,8,0)</f>
        <v>N/A</v>
      </c>
      <c r="H130" s="84" t="str">
        <f>VLOOKUP(A130,'PAI 2025 GPS rempl2)'!$A$4:$V$504,15,0)</f>
        <v>Elaborar y publicar dos (2) Boletines tecnológicos.  (Capturas de pantalla de la publicación de los boletines tecnológicos)</v>
      </c>
      <c r="I130" s="84">
        <f>VLOOKUP(A130,'PAI 2025 GPS rempl2)'!$A$4:$V$504,17,0)</f>
        <v>2</v>
      </c>
      <c r="J130" s="84" t="str">
        <f>VLOOKUP(A130,'PAI 2025 GPS rempl2)'!$A$4:$V$504,18,0)</f>
        <v>Númerica</v>
      </c>
      <c r="K130" s="182" t="str">
        <f>VLOOKUP(A130,'PAI 2025 GPS rempl2)'!$A$4:$V$504,20,0)</f>
        <v>2025-03-03</v>
      </c>
      <c r="L130" s="182" t="str">
        <f>VLOOKUP(A130,'PAI 2025 GPS rempl2)'!$A$4:$V$504,21,0)</f>
        <v>2025-11-28</v>
      </c>
      <c r="M130" s="84" t="str">
        <f>VLOOKUP(A130,'PAI 2025 GPS rempl2)'!$A$4:$V$504,22,0)</f>
        <v>2023-GRUPO DE TRABAJO DE CENTRO DE INFORMACIÓN TECNOLÓGICA Y APOYO A LA GESTIÓN DE PROPIEDAD LA INDUSTRIAL</v>
      </c>
      <c r="N130" s="84"/>
      <c r="O130" s="84"/>
      <c r="P130" s="84"/>
      <c r="Q130" s="84"/>
      <c r="S130" s="83" t="s">
        <v>744</v>
      </c>
      <c r="T130" s="83" t="str">
        <f>VLOOKUP(A130,'PAI 2025 GPS rempl2)'!$A$3:$E$505,4,0)</f>
        <v>Actividad propia</v>
      </c>
      <c r="U130" s="84" t="s">
        <v>1581</v>
      </c>
      <c r="V130" s="31">
        <f>VLOOKUP(S130,'PAI 2025 GPS rempl2)'!$E$4:$P$504,12,0)</f>
        <v>70</v>
      </c>
      <c r="W130" s="150"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1" spans="1:23" x14ac:dyDescent="0.25">
      <c r="A131" s="83" t="s">
        <v>746</v>
      </c>
      <c r="B131" s="83" t="str">
        <f>VLOOKUP(A131,'PAI 2025 GPS rempl2)'!$A$3:$E$505,4,0)</f>
        <v>Actividad propia</v>
      </c>
      <c r="C131" s="84" t="s">
        <v>1581</v>
      </c>
      <c r="D131" s="84" t="s">
        <v>1585</v>
      </c>
      <c r="E131" s="84" t="s">
        <v>646</v>
      </c>
      <c r="F131" s="84"/>
      <c r="G131" s="84" t="str">
        <f>VLOOKUP(A131,'PAI 2025 GPS rempl2)'!$E$4:$L$504,8,0)</f>
        <v>N/A</v>
      </c>
      <c r="H131" s="84" t="str">
        <f>VLOOKUP(A131,'PAI 2025 GPS rempl2)'!$A$4:$V$504,15,0)</f>
        <v>Realizar la divulgación de los dos (2) Boletines tecnológicos. (Informe de divulgación)</v>
      </c>
      <c r="I131" s="84">
        <f>VLOOKUP(A131,'PAI 2025 GPS rempl2)'!$A$4:$V$504,17,0)</f>
        <v>2</v>
      </c>
      <c r="J131" s="84" t="str">
        <f>VLOOKUP(A131,'PAI 2025 GPS rempl2)'!$A$4:$V$504,18,0)</f>
        <v>Númerica</v>
      </c>
      <c r="K131" s="182" t="str">
        <f>VLOOKUP(A131,'PAI 2025 GPS rempl2)'!$A$4:$V$504,20,0)</f>
        <v>2025-03-03</v>
      </c>
      <c r="L131" s="182" t="str">
        <f>VLOOKUP(A131,'PAI 2025 GPS rempl2)'!$A$4:$V$504,21,0)</f>
        <v>2025-12-12</v>
      </c>
      <c r="M131" s="84" t="str">
        <f>VLOOKUP(A131,'PAI 2025 GPS rempl2)'!$A$4:$V$504,22,0)</f>
        <v>2023-GRUPO DE TRABAJO DE CENTRO DE INFORMACIÓN TECNOLÓGICA Y APOYO A LA GESTIÓN DE PROPIEDAD LA INDUSTRIAL</v>
      </c>
      <c r="N131" s="84"/>
      <c r="O131" s="84"/>
      <c r="P131" s="84"/>
      <c r="Q131" s="84"/>
      <c r="S131" s="83" t="s">
        <v>746</v>
      </c>
      <c r="T131" s="83" t="str">
        <f>VLOOKUP(A131,'PAI 2025 GPS rempl2)'!$A$3:$E$505,4,0)</f>
        <v>Actividad propia</v>
      </c>
      <c r="U131" s="84" t="s">
        <v>1581</v>
      </c>
      <c r="V131" s="31">
        <f>VLOOKUP(S131,'PAI 2025 GPS rempl2)'!$E$4:$P$504,12,0)</f>
        <v>20</v>
      </c>
      <c r="W131" s="150"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2" spans="1:23" x14ac:dyDescent="0.25">
      <c r="A132" s="83" t="s">
        <v>747</v>
      </c>
      <c r="B132" s="83" t="str">
        <f>VLOOKUP(A132,'PAI 2025 GPS rempl2)'!$A$3:$E$505,4,0)</f>
        <v>Producto</v>
      </c>
      <c r="C132" s="84" t="s">
        <v>1581</v>
      </c>
      <c r="D132" s="84" t="s">
        <v>1585</v>
      </c>
      <c r="E132" s="84" t="s">
        <v>646</v>
      </c>
      <c r="F132" s="84" t="s">
        <v>10</v>
      </c>
      <c r="G132" s="84" t="str">
        <f>VLOOKUP(A132,'PAI 2025 GPS rempl2)'!$E$4:$L$504,8,0)</f>
        <v>N/A</v>
      </c>
      <c r="H132" s="84"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4">
        <f>VLOOKUP(A132,'PAI 2025 GPS rempl2)'!$A$4:$V$504,17,0)</f>
        <v>1</v>
      </c>
      <c r="J132" s="84" t="str">
        <f>VLOOKUP(A132,'PAI 2025 GPS rempl2)'!$A$4:$V$504,18,0)</f>
        <v>Númerica</v>
      </c>
      <c r="K132" s="182" t="str">
        <f>VLOOKUP(A132,'PAI 2025 GPS rempl2)'!$A$4:$V$504,20,0)</f>
        <v>2025-02-03</v>
      </c>
      <c r="L132" s="182" t="str">
        <f>VLOOKUP(A132,'PAI 2025 GPS rempl2)'!$A$4:$V$504,21,0)</f>
        <v>2025-11-28</v>
      </c>
      <c r="M132" s="84" t="str">
        <f>VLOOKUP(A132,'PAI 2025 GPS rempl2)'!$A$4:$V$504,22,0)</f>
        <v>2023-GRUPO DE TRABAJO DE CENTRO DE INFORMACIÓN TECNOLÓGICA Y APOYO A LA GESTIÓN DE PROPIEDAD LA INDUSTRIAL</v>
      </c>
      <c r="N132" s="84" t="s">
        <v>1456</v>
      </c>
      <c r="O132" s="84" t="s">
        <v>1457</v>
      </c>
      <c r="P132" s="84" t="s">
        <v>1613</v>
      </c>
      <c r="Q132" s="84" t="s">
        <v>1797</v>
      </c>
      <c r="S132" s="83" t="s">
        <v>747</v>
      </c>
      <c r="T132" s="83" t="str">
        <f>VLOOKUP(A132,'PAI 2025 GPS rempl2)'!$A$3:$E$505,4,0)</f>
        <v>Producto</v>
      </c>
      <c r="U132" s="84" t="s">
        <v>1581</v>
      </c>
      <c r="V132" s="31">
        <f>VLOOKUP(S132,'PAI 2025 GPS rempl2)'!$E$4:$P$504,12,0)</f>
        <v>10</v>
      </c>
      <c r="W132" s="148">
        <f>(V132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33" spans="1:23" x14ac:dyDescent="0.25">
      <c r="A133" s="83" t="s">
        <v>749</v>
      </c>
      <c r="B133" s="83" t="str">
        <f>VLOOKUP(A133,'PAI 2025 GPS rempl2)'!$A$3:$E$505,4,0)</f>
        <v>Actividad propia</v>
      </c>
      <c r="C133" s="84" t="s">
        <v>1581</v>
      </c>
      <c r="D133" s="84" t="s">
        <v>1585</v>
      </c>
      <c r="E133" s="84" t="s">
        <v>646</v>
      </c>
      <c r="F133" s="84"/>
      <c r="G133" s="84" t="str">
        <f>VLOOKUP(A133,'PAI 2025 GPS rempl2)'!$E$4:$L$504,8,0)</f>
        <v>N/A</v>
      </c>
      <c r="H133" s="84" t="str">
        <f>VLOOKUP(A133,'PAI 2025 GPS rempl2)'!$A$4:$V$504,15,0)</f>
        <v>Diseñar y ejecutar piloto de la estrategia para fomentar el uso, difusión y sensibilización de instrumentos de protección asociados a signos de vocación colectiva    (Informe de ejecución del piloto de la estrategia)</v>
      </c>
      <c r="I133" s="84">
        <f>VLOOKUP(A133,'PAI 2025 GPS rempl2)'!$A$4:$V$504,17,0)</f>
        <v>1</v>
      </c>
      <c r="J133" s="84" t="str">
        <f>VLOOKUP(A133,'PAI 2025 GPS rempl2)'!$A$4:$V$504,18,0)</f>
        <v>Númerica</v>
      </c>
      <c r="K133" s="182" t="str">
        <f>VLOOKUP(A133,'PAI 2025 GPS rempl2)'!$A$4:$V$504,20,0)</f>
        <v>2025-02-03</v>
      </c>
      <c r="L133" s="182" t="str">
        <f>VLOOKUP(A133,'PAI 2025 GPS rempl2)'!$A$4:$V$504,21,0)</f>
        <v>2025-09-30</v>
      </c>
      <c r="M133" s="84" t="str">
        <f>VLOOKUP(A133,'PAI 2025 GPS rempl2)'!$A$4:$V$504,22,0)</f>
        <v>2023-GRUPO DE TRABAJO DE CENTRO DE INFORMACIÓN TECNOLÓGICA Y APOYO A LA GESTIÓN DE PROPIEDAD LA INDUSTRIAL</v>
      </c>
      <c r="N133" s="84"/>
      <c r="O133" s="84"/>
      <c r="P133" s="84"/>
      <c r="Q133" s="84"/>
      <c r="S133" s="83" t="s">
        <v>749</v>
      </c>
      <c r="T133" s="83" t="str">
        <f>VLOOKUP(A133,'PAI 2025 GPS rempl2)'!$A$3:$E$505,4,0)</f>
        <v>Actividad propia</v>
      </c>
      <c r="U133" s="84" t="s">
        <v>1581</v>
      </c>
      <c r="V133" s="31">
        <f>VLOOKUP(S133,'PAI 2025 GPS rempl2)'!$E$4:$P$504,12,0)</f>
        <v>70</v>
      </c>
      <c r="W133" s="150"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4" spans="1:23" x14ac:dyDescent="0.25">
      <c r="A134" s="83" t="s">
        <v>751</v>
      </c>
      <c r="B134" s="83" t="str">
        <f>VLOOKUP(A134,'PAI 2025 GPS rempl2)'!$A$3:$E$505,4,0)</f>
        <v>Actividad propia</v>
      </c>
      <c r="C134" s="84" t="s">
        <v>1581</v>
      </c>
      <c r="D134" s="84" t="s">
        <v>1585</v>
      </c>
      <c r="E134" s="84" t="s">
        <v>646</v>
      </c>
      <c r="F134" s="84"/>
      <c r="G134" s="84" t="str">
        <f>VLOOKUP(A134,'PAI 2025 GPS rempl2)'!$E$4:$L$504,8,0)</f>
        <v>N/A</v>
      </c>
      <c r="H134" s="84" t="str">
        <f>VLOOKUP(A134,'PAI 2025 GPS rempl2)'!$A$4:$V$504,15,0)</f>
        <v>Elaborar informe de la implementación de la acción CONPES 4.7 propuesta  (Informe anual de la implementación)</v>
      </c>
      <c r="I134" s="84">
        <f>VLOOKUP(A134,'PAI 2025 GPS rempl2)'!$A$4:$V$504,17,0)</f>
        <v>1</v>
      </c>
      <c r="J134" s="84" t="str">
        <f>VLOOKUP(A134,'PAI 2025 GPS rempl2)'!$A$4:$V$504,18,0)</f>
        <v>Númerica</v>
      </c>
      <c r="K134" s="182" t="str">
        <f>VLOOKUP(A134,'PAI 2025 GPS rempl2)'!$A$4:$V$504,20,0)</f>
        <v>2025-10-01</v>
      </c>
      <c r="L134" s="182" t="str">
        <f>VLOOKUP(A134,'PAI 2025 GPS rempl2)'!$A$4:$V$504,21,0)</f>
        <v>2025-11-28</v>
      </c>
      <c r="M134" s="84" t="str">
        <f>VLOOKUP(A134,'PAI 2025 GPS rempl2)'!$A$4:$V$504,22,0)</f>
        <v>2023-GRUPO DE TRABAJO DE CENTRO DE INFORMACIÓN TECNOLÓGICA Y APOYO A LA GESTIÓN DE PROPIEDAD LA INDUSTRIAL</v>
      </c>
      <c r="N134" s="84"/>
      <c r="O134" s="84"/>
      <c r="P134" s="84"/>
      <c r="Q134" s="84"/>
      <c r="S134" s="83" t="s">
        <v>751</v>
      </c>
      <c r="T134" s="83" t="str">
        <f>VLOOKUP(A134,'PAI 2025 GPS rempl2)'!$A$3:$E$505,4,0)</f>
        <v>Actividad propia</v>
      </c>
      <c r="U134" s="84" t="s">
        <v>1581</v>
      </c>
      <c r="V134" s="31">
        <f>VLOOKUP(S134,'PAI 2025 GPS rempl2)'!$E$4:$P$504,12,0)</f>
        <v>30</v>
      </c>
      <c r="W134" s="150"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5" spans="1:23" x14ac:dyDescent="0.25">
      <c r="A135" s="83" t="s">
        <v>753</v>
      </c>
      <c r="B135" s="83" t="str">
        <f>VLOOKUP(A135,'PAI 2025 GPS rempl2)'!$A$3:$E$505,4,0)</f>
        <v>Producto</v>
      </c>
      <c r="C135" s="84" t="s">
        <v>1581</v>
      </c>
      <c r="D135" s="84" t="s">
        <v>1589</v>
      </c>
      <c r="E135" s="84" t="s">
        <v>730</v>
      </c>
      <c r="F135" s="84" t="s">
        <v>10</v>
      </c>
      <c r="G135" s="84" t="str">
        <f>VLOOKUP(A135,'PAI 2025 GPS rempl2)'!$E$4:$L$504,8,0)</f>
        <v>C-3503-0200-0014-20309b</v>
      </c>
      <c r="H135" s="84" t="str">
        <f>VLOOKUP(A135,'PAI 2025 GPS rempl2)'!$A$4:$V$504,15,0)</f>
        <v>Premio Nacional al Inventor Colombiano 2025, realizado  (Informe dela realización del premio al inventor Colombiano 2025)</v>
      </c>
      <c r="I135" s="84">
        <f>VLOOKUP(A135,'PAI 2025 GPS rempl2)'!$A$4:$V$504,17,0)</f>
        <v>1</v>
      </c>
      <c r="J135" s="84" t="str">
        <f>VLOOKUP(A135,'PAI 2025 GPS rempl2)'!$A$4:$V$504,18,0)</f>
        <v>Númerica</v>
      </c>
      <c r="K135" s="182" t="str">
        <f>VLOOKUP(A135,'PAI 2025 GPS rempl2)'!$A$4:$V$504,20,0)</f>
        <v>2025-02-03</v>
      </c>
      <c r="L135" s="182" t="str">
        <f>VLOOKUP(A135,'PAI 2025 GPS rempl2)'!$A$4:$V$504,21,0)</f>
        <v>2025-08-29</v>
      </c>
      <c r="M135" s="84" t="str">
        <f>VLOOKUP(A135,'PAI 2025 GPS rempl2)'!$A$4:$V$504,22,0)</f>
        <v>2023-GRUPO DE TRABAJO DE CENTRO DE INFORMACIÓN TECNOLÓGICA Y APOYO A LA GESTIÓN DE PROPIEDAD LA INDUSTRIAL</v>
      </c>
      <c r="N135" s="84" t="s">
        <v>1456</v>
      </c>
      <c r="O135" s="84" t="s">
        <v>1457</v>
      </c>
      <c r="P135" s="84" t="s">
        <v>1614</v>
      </c>
      <c r="Q135" s="84" t="s">
        <v>1797</v>
      </c>
      <c r="S135" s="83" t="s">
        <v>753</v>
      </c>
      <c r="T135" s="83" t="str">
        <f>VLOOKUP(A135,'PAI 2025 GPS rempl2)'!$A$3:$E$505,4,0)</f>
        <v>Producto</v>
      </c>
      <c r="U135" s="84" t="s">
        <v>1581</v>
      </c>
      <c r="V135" s="31">
        <f>VLOOKUP(S135,'PAI 2025 GPS rempl2)'!$E$4:$P$504,12,0)</f>
        <v>10</v>
      </c>
      <c r="W135" s="148">
        <f>(V135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36" spans="1:23" x14ac:dyDescent="0.25">
      <c r="A136" s="83" t="s">
        <v>755</v>
      </c>
      <c r="B136" s="83" t="str">
        <f>VLOOKUP(A136,'PAI 2025 GPS rempl2)'!$A$3:$E$505,4,0)</f>
        <v>Actividad propia</v>
      </c>
      <c r="C136" s="84" t="s">
        <v>1581</v>
      </c>
      <c r="D136" s="84" t="s">
        <v>1589</v>
      </c>
      <c r="E136" s="84" t="s">
        <v>730</v>
      </c>
      <c r="F136" s="84"/>
      <c r="G136" s="84" t="str">
        <f>VLOOKUP(A136,'PAI 2025 GPS rempl2)'!$E$4:$L$504,8,0)</f>
        <v>N/A</v>
      </c>
      <c r="H136" s="84" t="str">
        <f>VLOOKUP(A136,'PAI 2025 GPS rempl2)'!$A$4:$V$504,15,0)</f>
        <v>Realizar propuesta de restructuración del Premio Nacional al inventor colombiano.  (Documento propuesta elaborado)</v>
      </c>
      <c r="I136" s="84">
        <f>VLOOKUP(A136,'PAI 2025 GPS rempl2)'!$A$4:$V$504,17,0)</f>
        <v>1</v>
      </c>
      <c r="J136" s="84" t="str">
        <f>VLOOKUP(A136,'PAI 2025 GPS rempl2)'!$A$4:$V$504,18,0)</f>
        <v>Númerica</v>
      </c>
      <c r="K136" s="182" t="str">
        <f>VLOOKUP(A136,'PAI 2025 GPS rempl2)'!$A$4:$V$504,20,0)</f>
        <v>2025-02-03</v>
      </c>
      <c r="L136" s="182" t="str">
        <f>VLOOKUP(A136,'PAI 2025 GPS rempl2)'!$A$4:$V$504,21,0)</f>
        <v>2025-02-28</v>
      </c>
      <c r="M136" s="84" t="str">
        <f>VLOOKUP(A136,'PAI 2025 GPS rempl2)'!$A$4:$V$504,22,0)</f>
        <v>2023-GRUPO DE TRABAJO DE CENTRO DE INFORMACIÓN TECNOLÓGICA Y APOYO A LA GESTIÓN DE PROPIEDAD LA INDUSTRIAL</v>
      </c>
      <c r="N136" s="84"/>
      <c r="O136" s="84"/>
      <c r="P136" s="84"/>
      <c r="Q136" s="84"/>
      <c r="S136" s="83" t="s">
        <v>755</v>
      </c>
      <c r="T136" s="83" t="str">
        <f>VLOOKUP(A136,'PAI 2025 GPS rempl2)'!$A$3:$E$505,4,0)</f>
        <v>Actividad propia</v>
      </c>
      <c r="U136" s="84" t="s">
        <v>1581</v>
      </c>
      <c r="V136" s="31">
        <f>VLOOKUP(S136,'PAI 2025 GPS rempl2)'!$E$4:$P$504,12,0)</f>
        <v>20</v>
      </c>
      <c r="W136" s="150"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7" spans="1:23" x14ac:dyDescent="0.25">
      <c r="A137" s="83" t="s">
        <v>757</v>
      </c>
      <c r="B137" s="83" t="str">
        <f>VLOOKUP(A137,'PAI 2025 GPS rempl2)'!$A$3:$E$505,4,0)</f>
        <v>Actividad propia</v>
      </c>
      <c r="C137" s="84" t="s">
        <v>1581</v>
      </c>
      <c r="D137" s="84" t="s">
        <v>1589</v>
      </c>
      <c r="E137" s="84" t="s">
        <v>730</v>
      </c>
      <c r="F137" s="84"/>
      <c r="G137" s="84" t="str">
        <f>VLOOKUP(A137,'PAI 2025 GPS rempl2)'!$E$4:$L$504,8,0)</f>
        <v>N/A</v>
      </c>
      <c r="H137" s="84" t="str">
        <f>VLOOKUP(A137,'PAI 2025 GPS rempl2)'!$A$4:$V$504,15,0)</f>
        <v>Socializar  la propuesta con actores clave (internos/externos) para la gestión del premio nacional al inventor colombiano.  (Listados de asistencia a la socialización de la propuesta)</v>
      </c>
      <c r="I137" s="84">
        <f>VLOOKUP(A137,'PAI 2025 GPS rempl2)'!$A$4:$V$504,17,0)</f>
        <v>2</v>
      </c>
      <c r="J137" s="84" t="str">
        <f>VLOOKUP(A137,'PAI 2025 GPS rempl2)'!$A$4:$V$504,18,0)</f>
        <v>Númerica</v>
      </c>
      <c r="K137" s="182" t="str">
        <f>VLOOKUP(A137,'PAI 2025 GPS rempl2)'!$A$4:$V$504,20,0)</f>
        <v>2025-03-03</v>
      </c>
      <c r="L137" s="182" t="str">
        <f>VLOOKUP(A137,'PAI 2025 GPS rempl2)'!$A$4:$V$504,21,0)</f>
        <v>2025-03-31</v>
      </c>
      <c r="M137" s="84" t="str">
        <f>VLOOKUP(A137,'PAI 2025 GPS rempl2)'!$A$4:$V$504,22,0)</f>
        <v>2023-GRUPO DE TRABAJO DE CENTRO DE INFORMACIÓN TECNOLÓGICA Y APOYO A LA GESTIÓN DE PROPIEDAD LA INDUSTRIAL</v>
      </c>
      <c r="N137" s="84"/>
      <c r="O137" s="84"/>
      <c r="P137" s="84"/>
      <c r="Q137" s="84"/>
      <c r="S137" s="83" t="s">
        <v>757</v>
      </c>
      <c r="T137" s="83" t="str">
        <f>VLOOKUP(A137,'PAI 2025 GPS rempl2)'!$A$3:$E$505,4,0)</f>
        <v>Actividad propia</v>
      </c>
      <c r="U137" s="84" t="s">
        <v>1581</v>
      </c>
      <c r="V137" s="31">
        <f>VLOOKUP(S137,'PAI 2025 GPS rempl2)'!$E$4:$P$504,12,0)</f>
        <v>10</v>
      </c>
      <c r="W137" s="150"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8" spans="1:23" x14ac:dyDescent="0.25">
      <c r="A138" s="83" t="s">
        <v>759</v>
      </c>
      <c r="B138" s="83" t="str">
        <f>VLOOKUP(A138,'PAI 2025 GPS rempl2)'!$A$3:$E$505,4,0)</f>
        <v>Actividad propia</v>
      </c>
      <c r="C138" s="84" t="s">
        <v>1581</v>
      </c>
      <c r="D138" s="84" t="s">
        <v>1589</v>
      </c>
      <c r="E138" s="84" t="s">
        <v>730</v>
      </c>
      <c r="F138" s="84"/>
      <c r="G138" s="84" t="str">
        <f>VLOOKUP(A138,'PAI 2025 GPS rempl2)'!$E$4:$L$504,8,0)</f>
        <v>N/A</v>
      </c>
      <c r="H138" s="84" t="str">
        <f>VLOOKUP(A138,'PAI 2025 GPS rempl2)'!$A$4:$V$504,15,0)</f>
        <v>Realizar el premio al inventor colombiano 2025 desde la convocatoria hasta premiación. (Informe de la realización del premio al inventor Colombiano 2025)</v>
      </c>
      <c r="I138" s="84">
        <f>VLOOKUP(A138,'PAI 2025 GPS rempl2)'!$A$4:$V$504,17,0)</f>
        <v>1</v>
      </c>
      <c r="J138" s="84" t="str">
        <f>VLOOKUP(A138,'PAI 2025 GPS rempl2)'!$A$4:$V$504,18,0)</f>
        <v>Númerica</v>
      </c>
      <c r="K138" s="182" t="str">
        <f>VLOOKUP(A138,'PAI 2025 GPS rempl2)'!$A$4:$V$504,20,0)</f>
        <v>2025-04-01</v>
      </c>
      <c r="L138" s="182" t="str">
        <f>VLOOKUP(A138,'PAI 2025 GPS rempl2)'!$A$4:$V$504,21,0)</f>
        <v>2025-08-29</v>
      </c>
      <c r="M138" s="84" t="str">
        <f>VLOOKUP(A138,'PAI 2025 GPS rempl2)'!$A$4:$V$504,22,0)</f>
        <v>2023-GRUPO DE TRABAJO DE CENTRO DE INFORMACIÓN TECNOLÓGICA Y APOYO A LA GESTIÓN DE PROPIEDAD LA INDUSTRIAL</v>
      </c>
      <c r="N138" s="84"/>
      <c r="O138" s="84"/>
      <c r="P138" s="84"/>
      <c r="Q138" s="84"/>
      <c r="S138" s="83" t="s">
        <v>759</v>
      </c>
      <c r="T138" s="83" t="str">
        <f>VLOOKUP(A138,'PAI 2025 GPS rempl2)'!$A$3:$E$505,4,0)</f>
        <v>Actividad propia</v>
      </c>
      <c r="U138" s="84" t="s">
        <v>1581</v>
      </c>
      <c r="V138" s="31">
        <f>VLOOKUP(S138,'PAI 2025 GPS rempl2)'!$E$4:$P$504,12,0)</f>
        <v>70</v>
      </c>
      <c r="W138" s="150"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39" spans="1:23" x14ac:dyDescent="0.25">
      <c r="A139" s="83" t="s">
        <v>761</v>
      </c>
      <c r="B139" s="83" t="str">
        <f>VLOOKUP(A139,'PAI 2025 GPS rempl2)'!$A$3:$E$505,4,0)</f>
        <v>Producto</v>
      </c>
      <c r="C139" s="84" t="s">
        <v>1581</v>
      </c>
      <c r="D139" s="84" t="s">
        <v>1585</v>
      </c>
      <c r="E139" s="84" t="s">
        <v>646</v>
      </c>
      <c r="F139" s="84" t="s">
        <v>9</v>
      </c>
      <c r="G139" s="84" t="str">
        <f>VLOOKUP(A139,'PAI 2025 GPS rempl2)'!$E$4:$L$504,8,0)</f>
        <v>C-3503-0200-0014-20309b</v>
      </c>
      <c r="H139" s="84"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4">
        <f>VLOOKUP(A139,'PAI 2025 GPS rempl2)'!$A$4:$V$504,17,0)</f>
        <v>95</v>
      </c>
      <c r="J139" s="84" t="str">
        <f>VLOOKUP(A139,'PAI 2025 GPS rempl2)'!$A$4:$V$504,18,0)</f>
        <v>Porcentual</v>
      </c>
      <c r="K139" s="182" t="str">
        <f>VLOOKUP(A139,'PAI 2025 GPS rempl2)'!$A$4:$V$504,20,0)</f>
        <v>2025-01-02</v>
      </c>
      <c r="L139" s="182" t="str">
        <f>VLOOKUP(A139,'PAI 2025 GPS rempl2)'!$A$4:$V$504,21,0)</f>
        <v>2025-12-31</v>
      </c>
      <c r="M139" s="84" t="str">
        <f>VLOOKUP(A139,'PAI 2025 GPS rempl2)'!$A$4:$V$504,22,0)</f>
        <v>2020-DIRECCIÓN DE NUEVAS CREACIONES</v>
      </c>
      <c r="N139" s="84" t="s">
        <v>1458</v>
      </c>
      <c r="O139" s="84" t="s">
        <v>1496</v>
      </c>
      <c r="P139" s="84">
        <v>0</v>
      </c>
      <c r="Q139" s="84" t="s">
        <v>1551</v>
      </c>
      <c r="S139" s="83" t="s">
        <v>761</v>
      </c>
      <c r="T139" s="83" t="str">
        <f>VLOOKUP(A139,'PAI 2025 GPS rempl2)'!$A$3:$E$505,4,0)</f>
        <v>Producto</v>
      </c>
      <c r="U139" s="84" t="s">
        <v>1581</v>
      </c>
      <c r="V139" s="31">
        <f>VLOOKUP(S139,'PAI 2025 GPS rempl2)'!$E$4:$P$504,12,0)</f>
        <v>50</v>
      </c>
      <c r="W139" s="148">
        <f>(V139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140" spans="1:23" x14ac:dyDescent="0.25">
      <c r="A140" s="83" t="s">
        <v>763</v>
      </c>
      <c r="B140" s="83" t="str">
        <f>VLOOKUP(A140,'PAI 2025 GPS rempl2)'!$A$3:$E$505,4,0)</f>
        <v>Actividad propia</v>
      </c>
      <c r="C140" s="84" t="s">
        <v>1581</v>
      </c>
      <c r="D140" s="84" t="s">
        <v>1585</v>
      </c>
      <c r="E140" s="84" t="s">
        <v>646</v>
      </c>
      <c r="F140" s="84"/>
      <c r="G140" s="84" t="str">
        <f>VLOOKUP(A140,'PAI 2025 GPS rempl2)'!$E$4:$L$504,8,0)</f>
        <v>N/A</v>
      </c>
      <c r="H140" s="84"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4">
        <f>VLOOKUP(A140,'PAI 2025 GPS rempl2)'!$A$4:$V$504,17,0)</f>
        <v>95</v>
      </c>
      <c r="J140" s="84" t="str">
        <f>VLOOKUP(A140,'PAI 2025 GPS rempl2)'!$A$4:$V$504,18,0)</f>
        <v>Porcentual</v>
      </c>
      <c r="K140" s="182" t="str">
        <f>VLOOKUP(A140,'PAI 2025 GPS rempl2)'!$A$4:$V$504,20,0)</f>
        <v>2025-01-02</v>
      </c>
      <c r="L140" s="182" t="str">
        <f>VLOOKUP(A140,'PAI 2025 GPS rempl2)'!$A$4:$V$504,21,0)</f>
        <v>2025-12-31</v>
      </c>
      <c r="M140" s="84" t="str">
        <f>VLOOKUP(A140,'PAI 2025 GPS rempl2)'!$A$4:$V$504,22,0)</f>
        <v>2020-DIRECCIÓN DE NUEVAS CREACIONES</v>
      </c>
      <c r="N140" s="84"/>
      <c r="O140" s="84"/>
      <c r="P140" s="84"/>
      <c r="Q140" s="84"/>
      <c r="S140" s="83" t="s">
        <v>763</v>
      </c>
      <c r="T140" s="83" t="str">
        <f>VLOOKUP(A140,'PAI 2025 GPS rempl2)'!$A$3:$E$505,4,0)</f>
        <v>Actividad propia</v>
      </c>
      <c r="U140" s="84" t="s">
        <v>1581</v>
      </c>
      <c r="V140" s="31">
        <f>VLOOKUP(S140,'PAI 2025 GPS rempl2)'!$E$4:$P$504,12,0)</f>
        <v>50</v>
      </c>
      <c r="W140" s="150"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1" spans="1:23" x14ac:dyDescent="0.25">
      <c r="A141" s="83" t="s">
        <v>764</v>
      </c>
      <c r="B141" s="83" t="str">
        <f>VLOOKUP(A141,'PAI 2025 GPS rempl2)'!$A$3:$E$505,4,0)</f>
        <v>Actividad propia</v>
      </c>
      <c r="C141" s="84" t="s">
        <v>1581</v>
      </c>
      <c r="D141" s="84" t="s">
        <v>1585</v>
      </c>
      <c r="E141" s="84" t="s">
        <v>646</v>
      </c>
      <c r="F141" s="84"/>
      <c r="G141" s="84" t="str">
        <f>VLOOKUP(A141,'PAI 2025 GPS rempl2)'!$E$4:$L$504,8,0)</f>
        <v>N/A</v>
      </c>
      <c r="H141" s="84"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4">
        <f>VLOOKUP(A141,'PAI 2025 GPS rempl2)'!$A$4:$V$504,17,0)</f>
        <v>95</v>
      </c>
      <c r="J141" s="84" t="str">
        <f>VLOOKUP(A141,'PAI 2025 GPS rempl2)'!$A$4:$V$504,18,0)</f>
        <v>Porcentual</v>
      </c>
      <c r="K141" s="182" t="str">
        <f>VLOOKUP(A141,'PAI 2025 GPS rempl2)'!$A$4:$V$504,20,0)</f>
        <v>2025-01-02</v>
      </c>
      <c r="L141" s="182" t="str">
        <f>VLOOKUP(A141,'PAI 2025 GPS rempl2)'!$A$4:$V$504,21,0)</f>
        <v>2025-12-31</v>
      </c>
      <c r="M141" s="84" t="str">
        <f>VLOOKUP(A141,'PAI 2025 GPS rempl2)'!$A$4:$V$504,22,0)</f>
        <v>2020-DIRECCIÓN DE NUEVAS CREACIONES</v>
      </c>
      <c r="N141" s="84"/>
      <c r="O141" s="84"/>
      <c r="P141" s="84"/>
      <c r="Q141" s="84"/>
      <c r="S141" s="83" t="s">
        <v>764</v>
      </c>
      <c r="T141" s="83" t="str">
        <f>VLOOKUP(A141,'PAI 2025 GPS rempl2)'!$A$3:$E$505,4,0)</f>
        <v>Actividad propia</v>
      </c>
      <c r="U141" s="84" t="s">
        <v>1581</v>
      </c>
      <c r="V141" s="31">
        <f>VLOOKUP(S141,'PAI 2025 GPS rempl2)'!$E$4:$P$504,12,0)</f>
        <v>50</v>
      </c>
      <c r="W141" s="150"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2" spans="1:23" x14ac:dyDescent="0.25">
      <c r="A142" s="83" t="s">
        <v>766</v>
      </c>
      <c r="B142" s="83" t="str">
        <f>VLOOKUP(A142,'PAI 2025 GPS rempl2)'!$A$3:$E$505,4,0)</f>
        <v>Producto</v>
      </c>
      <c r="C142" s="84" t="s">
        <v>1581</v>
      </c>
      <c r="D142" s="84" t="s">
        <v>1583</v>
      </c>
      <c r="E142" s="84" t="s">
        <v>606</v>
      </c>
      <c r="F142" s="84" t="s">
        <v>61</v>
      </c>
      <c r="G142" s="84" t="str">
        <f>VLOOKUP(A142,'PAI 2025 GPS rempl2)'!$E$4:$L$504,8,0)</f>
        <v>FUNCIONAMIENTO</v>
      </c>
      <c r="H142" s="84" t="str">
        <f>VLOOKUP(A142,'PAI 2025 GPS rempl2)'!$A$4:$V$504,15,0)</f>
        <v>Formatos de actos administrativos, estandarizados (Correo electrónico dirigido  al Grupo de Operaciones con los formatos predeterminados actualizados, entregados)</v>
      </c>
      <c r="I142" s="84">
        <f>VLOOKUP(A142,'PAI 2025 GPS rempl2)'!$A$4:$V$504,17,0)</f>
        <v>100</v>
      </c>
      <c r="J142" s="84" t="str">
        <f>VLOOKUP(A142,'PAI 2025 GPS rempl2)'!$A$4:$V$504,18,0)</f>
        <v>Porcentual</v>
      </c>
      <c r="K142" s="182" t="str">
        <f>VLOOKUP(A142,'PAI 2025 GPS rempl2)'!$A$4:$V$504,20,0)</f>
        <v>2025-01-20</v>
      </c>
      <c r="L142" s="182" t="str">
        <f>VLOOKUP(A142,'PAI 2025 GPS rempl2)'!$A$4:$V$504,21,0)</f>
        <v>2025-12-31</v>
      </c>
      <c r="M142" s="84" t="str">
        <f>VLOOKUP(A142,'PAI 2025 GPS rempl2)'!$A$4:$V$504,22,0)</f>
        <v>2020-DIRECCIÓN DE NUEVAS CREACIONES</v>
      </c>
      <c r="N142" s="84" t="s">
        <v>1795</v>
      </c>
      <c r="O142" s="84" t="s">
        <v>1451</v>
      </c>
      <c r="P142" s="84">
        <v>0</v>
      </c>
      <c r="Q142" s="84" t="s">
        <v>1551</v>
      </c>
      <c r="S142" s="83" t="s">
        <v>766</v>
      </c>
      <c r="T142" s="83" t="str">
        <f>VLOOKUP(A142,'PAI 2025 GPS rempl2)'!$A$3:$E$505,4,0)</f>
        <v>Producto</v>
      </c>
      <c r="U142" s="84" t="s">
        <v>1581</v>
      </c>
      <c r="V142" s="31">
        <f>VLOOKUP(S142,'PAI 2025 GPS rempl2)'!$E$4:$P$504,12,0)</f>
        <v>50</v>
      </c>
      <c r="W142" s="148">
        <f>(V142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143" spans="1:23" x14ac:dyDescent="0.25">
      <c r="A143" s="83" t="s">
        <v>768</v>
      </c>
      <c r="B143" s="83" t="str">
        <f>VLOOKUP(A143,'PAI 2025 GPS rempl2)'!$A$3:$E$505,4,0)</f>
        <v>Actividad propia</v>
      </c>
      <c r="C143" s="84" t="s">
        <v>1581</v>
      </c>
      <c r="D143" s="84" t="s">
        <v>1583</v>
      </c>
      <c r="E143" s="84" t="s">
        <v>606</v>
      </c>
      <c r="F143" s="84"/>
      <c r="G143" s="84" t="str">
        <f>VLOOKUP(A143,'PAI 2025 GPS rempl2)'!$E$4:$L$504,8,0)</f>
        <v>N/A</v>
      </c>
      <c r="H143" s="84"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4">
        <f>VLOOKUP(A143,'PAI 2025 GPS rempl2)'!$A$4:$V$504,17,0)</f>
        <v>100</v>
      </c>
      <c r="J143" s="84" t="str">
        <f>VLOOKUP(A143,'PAI 2025 GPS rempl2)'!$A$4:$V$504,18,0)</f>
        <v>Porcentual</v>
      </c>
      <c r="K143" s="182" t="str">
        <f>VLOOKUP(A143,'PAI 2025 GPS rempl2)'!$A$4:$V$504,20,0)</f>
        <v>2025-01-20</v>
      </c>
      <c r="L143" s="182" t="str">
        <f>VLOOKUP(A143,'PAI 2025 GPS rempl2)'!$A$4:$V$504,21,0)</f>
        <v>2025-12-31</v>
      </c>
      <c r="M143" s="84" t="str">
        <f>VLOOKUP(A143,'PAI 2025 GPS rempl2)'!$A$4:$V$504,22,0)</f>
        <v>2020-DIRECCIÓN DE NUEVAS CREACIONES</v>
      </c>
      <c r="N143" s="84"/>
      <c r="O143" s="84"/>
      <c r="P143" s="84"/>
      <c r="Q143" s="84"/>
      <c r="S143" s="83" t="s">
        <v>768</v>
      </c>
      <c r="T143" s="83" t="str">
        <f>VLOOKUP(A143,'PAI 2025 GPS rempl2)'!$A$3:$E$505,4,0)</f>
        <v>Actividad propia</v>
      </c>
      <c r="U143" s="84" t="s">
        <v>1581</v>
      </c>
      <c r="V143" s="31">
        <f>VLOOKUP(S143,'PAI 2025 GPS rempl2)'!$E$4:$P$504,12,0)</f>
        <v>50</v>
      </c>
      <c r="W143" s="150"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4" spans="1:23" x14ac:dyDescent="0.25">
      <c r="A144" s="83" t="s">
        <v>770</v>
      </c>
      <c r="B144" s="83" t="str">
        <f>VLOOKUP(A144,'PAI 2025 GPS rempl2)'!$A$3:$E$505,4,0)</f>
        <v>Actividad propia</v>
      </c>
      <c r="C144" s="84" t="s">
        <v>1581</v>
      </c>
      <c r="D144" s="84" t="s">
        <v>1583</v>
      </c>
      <c r="E144" s="84" t="s">
        <v>606</v>
      </c>
      <c r="F144" s="84"/>
      <c r="G144" s="84" t="str">
        <f>VLOOKUP(A144,'PAI 2025 GPS rempl2)'!$E$4:$L$504,8,0)</f>
        <v>N/A</v>
      </c>
      <c r="H144" s="84"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4">
        <f>VLOOKUP(A144,'PAI 2025 GPS rempl2)'!$A$4:$V$504,17,0)</f>
        <v>100</v>
      </c>
      <c r="J144" s="84" t="str">
        <f>VLOOKUP(A144,'PAI 2025 GPS rempl2)'!$A$4:$V$504,18,0)</f>
        <v>Porcentual</v>
      </c>
      <c r="K144" s="182" t="str">
        <f>VLOOKUP(A144,'PAI 2025 GPS rempl2)'!$A$4:$V$504,20,0)</f>
        <v>2025-01-20</v>
      </c>
      <c r="L144" s="182" t="str">
        <f>VLOOKUP(A144,'PAI 2025 GPS rempl2)'!$A$4:$V$504,21,0)</f>
        <v>2025-12-31</v>
      </c>
      <c r="M144" s="84" t="str">
        <f>VLOOKUP(A144,'PAI 2025 GPS rempl2)'!$A$4:$V$504,22,0)</f>
        <v>2020-DIRECCIÓN DE NUEVAS CREACIONES</v>
      </c>
      <c r="N144" s="84"/>
      <c r="O144" s="84"/>
      <c r="P144" s="84"/>
      <c r="Q144" s="84"/>
      <c r="S144" s="83" t="s">
        <v>770</v>
      </c>
      <c r="T144" s="83" t="str">
        <f>VLOOKUP(A144,'PAI 2025 GPS rempl2)'!$A$3:$E$505,4,0)</f>
        <v>Actividad propia</v>
      </c>
      <c r="U144" s="84" t="s">
        <v>1581</v>
      </c>
      <c r="V144" s="31">
        <f>VLOOKUP(S144,'PAI 2025 GPS rempl2)'!$E$4:$P$504,12,0)</f>
        <v>50</v>
      </c>
      <c r="W144" s="150"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5" spans="1:24" x14ac:dyDescent="0.25">
      <c r="A145" s="83" t="s">
        <v>772</v>
      </c>
      <c r="B145" s="83" t="str">
        <f>VLOOKUP(A145,'PAI 2025 GPS rempl2)'!$A$3:$E$505,4,0)</f>
        <v>Producto</v>
      </c>
      <c r="C145" s="84" t="s">
        <v>1581</v>
      </c>
      <c r="D145" s="84" t="s">
        <v>1585</v>
      </c>
      <c r="E145" s="84" t="s">
        <v>646</v>
      </c>
      <c r="F145" s="84" t="s">
        <v>9</v>
      </c>
      <c r="G145" s="84" t="str">
        <f>VLOOKUP(A145,'PAI 2025 GPS rempl2)'!$E$4:$L$504,8,0)</f>
        <v>C-3503-0200-0014-20309b</v>
      </c>
      <c r="H145" s="84" t="str">
        <f>VLOOKUP(A145,'PAI 2025 GPS rempl2)'!$A$4:$V$504,15,0)</f>
        <v>Solicitudes pendientes de decisión en materia de registro y cancelación de signos distintivos, decididas.  (Reporte de indicador generado en Tableau o Power BI)</v>
      </c>
      <c r="I145" s="84">
        <f>VLOOKUP(A145,'PAI 2025 GPS rempl2)'!$A$4:$V$504,17,0)</f>
        <v>80</v>
      </c>
      <c r="J145" s="84" t="str">
        <f>VLOOKUP(A145,'PAI 2025 GPS rempl2)'!$A$4:$V$504,18,0)</f>
        <v>Porcentual</v>
      </c>
      <c r="K145" s="182" t="str">
        <f>VLOOKUP(A145,'PAI 2025 GPS rempl2)'!$A$4:$V$504,20,0)</f>
        <v>2025-01-15</v>
      </c>
      <c r="L145" s="182" t="str">
        <f>VLOOKUP(A145,'PAI 2025 GPS rempl2)'!$A$4:$V$504,21,0)</f>
        <v>2025-12-31</v>
      </c>
      <c r="M145" s="84" t="str">
        <f>VLOOKUP(A145,'PAI 2025 GPS rempl2)'!$A$4:$V$504,22,0)</f>
        <v>2010-DIRECCION DE SIGNOS DISTINTIVOS</v>
      </c>
      <c r="N145" s="84" t="s">
        <v>1458</v>
      </c>
      <c r="O145" s="84" t="s">
        <v>1496</v>
      </c>
      <c r="P145" s="84">
        <v>0</v>
      </c>
      <c r="Q145" s="84" t="s">
        <v>1551</v>
      </c>
      <c r="S145" s="83" t="s">
        <v>772</v>
      </c>
      <c r="T145" s="83" t="str">
        <f>VLOOKUP(A145,'PAI 2025 GPS rempl2)'!$A$3:$E$505,4,0)</f>
        <v>Producto</v>
      </c>
      <c r="U145" s="84" t="s">
        <v>1581</v>
      </c>
      <c r="V145" s="31">
        <f>VLOOKUP(S145,'PAI 2025 GPS rempl2)'!$E$4:$P$504,12,0)</f>
        <v>95</v>
      </c>
      <c r="W145" s="148">
        <f>(V145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4.260089686098655</v>
      </c>
    </row>
    <row r="146" spans="1:24" x14ac:dyDescent="0.25">
      <c r="A146" s="83" t="s">
        <v>774</v>
      </c>
      <c r="B146" s="83" t="str">
        <f>VLOOKUP(A146,'PAI 2025 GPS rempl2)'!$A$3:$E$505,4,0)</f>
        <v>Actividad propia</v>
      </c>
      <c r="C146" s="84" t="s">
        <v>1581</v>
      </c>
      <c r="D146" s="84" t="s">
        <v>1585</v>
      </c>
      <c r="E146" s="84" t="s">
        <v>646</v>
      </c>
      <c r="F146" s="84"/>
      <c r="G146" s="84" t="str">
        <f>VLOOKUP(A146,'PAI 2025 GPS rempl2)'!$E$4:$L$504,8,0)</f>
        <v>N/A</v>
      </c>
      <c r="H146" s="84"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4">
        <f>VLOOKUP(A146,'PAI 2025 GPS rempl2)'!$A$4:$V$504,17,0)</f>
        <v>80</v>
      </c>
      <c r="J146" s="84" t="str">
        <f>VLOOKUP(A146,'PAI 2025 GPS rempl2)'!$A$4:$V$504,18,0)</f>
        <v>Porcentual</v>
      </c>
      <c r="K146" s="182" t="str">
        <f>VLOOKUP(A146,'PAI 2025 GPS rempl2)'!$A$4:$V$504,20,0)</f>
        <v>2025-01-15</v>
      </c>
      <c r="L146" s="182" t="str">
        <f>VLOOKUP(A146,'PAI 2025 GPS rempl2)'!$A$4:$V$504,21,0)</f>
        <v>2025-10-31</v>
      </c>
      <c r="M146" s="84" t="str">
        <f>VLOOKUP(A146,'PAI 2025 GPS rempl2)'!$A$4:$V$504,22,0)</f>
        <v>2010-DIRECCION DE SIGNOS DISTINTIVOS</v>
      </c>
      <c r="N146" s="84"/>
      <c r="O146" s="84"/>
      <c r="P146" s="84"/>
      <c r="Q146" s="84"/>
      <c r="S146" s="83" t="s">
        <v>774</v>
      </c>
      <c r="T146" s="83" t="str">
        <f>VLOOKUP(A146,'PAI 2025 GPS rempl2)'!$A$3:$E$505,4,0)</f>
        <v>Actividad propia</v>
      </c>
      <c r="U146" s="84" t="s">
        <v>1581</v>
      </c>
      <c r="V146" s="31">
        <f>VLOOKUP(S146,'PAI 2025 GPS rempl2)'!$E$4:$P$504,12,0)</f>
        <v>30</v>
      </c>
      <c r="W146" s="150"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7" spans="1:24" x14ac:dyDescent="0.25">
      <c r="A147" s="83" t="s">
        <v>776</v>
      </c>
      <c r="B147" s="83" t="str">
        <f>VLOOKUP(A147,'PAI 2025 GPS rempl2)'!$A$3:$E$505,4,0)</f>
        <v>Actividad propia</v>
      </c>
      <c r="C147" s="84" t="s">
        <v>1581</v>
      </c>
      <c r="D147" s="84" t="s">
        <v>1585</v>
      </c>
      <c r="E147" s="84" t="s">
        <v>646</v>
      </c>
      <c r="F147" s="84"/>
      <c r="G147" s="84" t="str">
        <f>VLOOKUP(A147,'PAI 2025 GPS rempl2)'!$E$4:$L$504,8,0)</f>
        <v>N/A</v>
      </c>
      <c r="H147" s="84"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4">
        <f>VLOOKUP(A147,'PAI 2025 GPS rempl2)'!$A$4:$V$504,17,0)</f>
        <v>70</v>
      </c>
      <c r="J147" s="84" t="str">
        <f>VLOOKUP(A147,'PAI 2025 GPS rempl2)'!$A$4:$V$504,18,0)</f>
        <v>Porcentual</v>
      </c>
      <c r="K147" s="182" t="str">
        <f>VLOOKUP(A147,'PAI 2025 GPS rempl2)'!$A$4:$V$504,20,0)</f>
        <v>2025-01-15</v>
      </c>
      <c r="L147" s="182" t="str">
        <f>VLOOKUP(A147,'PAI 2025 GPS rempl2)'!$A$4:$V$504,21,0)</f>
        <v>2025-10-31</v>
      </c>
      <c r="M147" s="84" t="str">
        <f>VLOOKUP(A147,'PAI 2025 GPS rempl2)'!$A$4:$V$504,22,0)</f>
        <v>2010-DIRECCION DE SIGNOS DISTINTIVOS</v>
      </c>
      <c r="N147" s="84"/>
      <c r="O147" s="84"/>
      <c r="P147" s="84"/>
      <c r="Q147" s="84"/>
      <c r="S147" s="83" t="s">
        <v>776</v>
      </c>
      <c r="T147" s="83" t="str">
        <f>VLOOKUP(A147,'PAI 2025 GPS rempl2)'!$A$3:$E$505,4,0)</f>
        <v>Actividad propia</v>
      </c>
      <c r="U147" s="84" t="s">
        <v>1581</v>
      </c>
      <c r="V147" s="31">
        <f>VLOOKUP(S147,'PAI 2025 GPS rempl2)'!$E$4:$P$504,12,0)</f>
        <v>30</v>
      </c>
      <c r="W147" s="150"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8" spans="1:24" x14ac:dyDescent="0.25">
      <c r="A148" s="83" t="s">
        <v>778</v>
      </c>
      <c r="B148" s="83" t="str">
        <f>VLOOKUP(A148,'PAI 2025 GPS rempl2)'!$A$3:$E$505,4,0)</f>
        <v>Actividad propia</v>
      </c>
      <c r="C148" s="84" t="s">
        <v>1581</v>
      </c>
      <c r="D148" s="84" t="s">
        <v>1585</v>
      </c>
      <c r="E148" s="84" t="s">
        <v>646</v>
      </c>
      <c r="F148" s="84"/>
      <c r="G148" s="84" t="str">
        <f>VLOOKUP(A148,'PAI 2025 GPS rempl2)'!$E$4:$L$504,8,0)</f>
        <v>N/A</v>
      </c>
      <c r="H148" s="84" t="str">
        <f>VLOOKUP(A148,'PAI 2025 GPS rempl2)'!$A$4:$V$504,15,0)</f>
        <v>Decidir las solicitudes de acciones de cancelación con traslado vencido al 14 de noviembre de 2025, excepto los casos detenidos.  (Reporte de indicador generado en Tableau o Power BI)</v>
      </c>
      <c r="I148" s="84">
        <f>VLOOKUP(A148,'PAI 2025 GPS rempl2)'!$A$4:$V$504,17,0)</f>
        <v>70</v>
      </c>
      <c r="J148" s="84" t="str">
        <f>VLOOKUP(A148,'PAI 2025 GPS rempl2)'!$A$4:$V$504,18,0)</f>
        <v>Porcentual</v>
      </c>
      <c r="K148" s="182" t="str">
        <f>VLOOKUP(A148,'PAI 2025 GPS rempl2)'!$A$4:$V$504,20,0)</f>
        <v>2025-01-15</v>
      </c>
      <c r="L148" s="182" t="str">
        <f>VLOOKUP(A148,'PAI 2025 GPS rempl2)'!$A$4:$V$504,21,0)</f>
        <v>2025-12-31</v>
      </c>
      <c r="M148" s="84" t="str">
        <f>VLOOKUP(A148,'PAI 2025 GPS rempl2)'!$A$4:$V$504,22,0)</f>
        <v>2010-DIRECCION DE SIGNOS DISTINTIVOS</v>
      </c>
      <c r="N148" s="84"/>
      <c r="O148" s="84"/>
      <c r="P148" s="84"/>
      <c r="Q148" s="84"/>
      <c r="S148" s="83" t="s">
        <v>778</v>
      </c>
      <c r="T148" s="83" t="str">
        <f>VLOOKUP(A148,'PAI 2025 GPS rempl2)'!$A$3:$E$505,4,0)</f>
        <v>Actividad propia</v>
      </c>
      <c r="U148" s="84" t="s">
        <v>1581</v>
      </c>
      <c r="V148" s="31">
        <f>VLOOKUP(S148,'PAI 2025 GPS rempl2)'!$E$4:$P$504,12,0)</f>
        <v>20</v>
      </c>
      <c r="W148" s="150"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49" spans="1:24" x14ac:dyDescent="0.25">
      <c r="A149" s="83" t="s">
        <v>780</v>
      </c>
      <c r="B149" s="83" t="str">
        <f>VLOOKUP(A149,'PAI 2025 GPS rempl2)'!$A$3:$E$505,4,0)</f>
        <v>Actividad propia</v>
      </c>
      <c r="C149" s="84" t="s">
        <v>1581</v>
      </c>
      <c r="D149" s="84" t="s">
        <v>1585</v>
      </c>
      <c r="E149" s="84" t="s">
        <v>646</v>
      </c>
      <c r="F149" s="84"/>
      <c r="G149" s="84" t="str">
        <f>VLOOKUP(A149,'PAI 2025 GPS rempl2)'!$E$4:$L$504,8,0)</f>
        <v>N/A</v>
      </c>
      <c r="H149" s="84"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4">
        <f>VLOOKUP(A149,'PAI 2025 GPS rempl2)'!$A$4:$V$504,17,0)</f>
        <v>70</v>
      </c>
      <c r="J149" s="84" t="str">
        <f>VLOOKUP(A149,'PAI 2025 GPS rempl2)'!$A$4:$V$504,18,0)</f>
        <v>Porcentual</v>
      </c>
      <c r="K149" s="182" t="str">
        <f>VLOOKUP(A149,'PAI 2025 GPS rempl2)'!$A$4:$V$504,20,0)</f>
        <v>2025-08-01</v>
      </c>
      <c r="L149" s="182" t="str">
        <f>VLOOKUP(A149,'PAI 2025 GPS rempl2)'!$A$4:$V$504,21,0)</f>
        <v>2025-12-31</v>
      </c>
      <c r="M149" s="84" t="str">
        <f>VLOOKUP(A149,'PAI 2025 GPS rempl2)'!$A$4:$V$504,22,0)</f>
        <v>2010-DIRECCION DE SIGNOS DISTINTIVOS</v>
      </c>
      <c r="N149" s="84"/>
      <c r="O149" s="84"/>
      <c r="P149" s="84"/>
      <c r="Q149" s="84"/>
      <c r="S149" s="83" t="s">
        <v>780</v>
      </c>
      <c r="T149" s="83" t="str">
        <f>VLOOKUP(A149,'PAI 2025 GPS rempl2)'!$A$3:$E$505,4,0)</f>
        <v>Actividad propia</v>
      </c>
      <c r="U149" s="84" t="s">
        <v>1581</v>
      </c>
      <c r="V149" s="31">
        <f>VLOOKUP(S149,'PAI 2025 GPS rempl2)'!$E$4:$P$504,12,0)</f>
        <v>20</v>
      </c>
      <c r="W149" s="150"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50" spans="1:24" x14ac:dyDescent="0.25">
      <c r="A150" s="83" t="s">
        <v>781</v>
      </c>
      <c r="B150" s="83" t="str">
        <f>VLOOKUP(A150,'PAI 2025 GPS rempl2)'!$A$3:$E$505,4,0)</f>
        <v>Producto</v>
      </c>
      <c r="C150" s="84" t="s">
        <v>1591</v>
      </c>
      <c r="D150" s="84" t="s">
        <v>1590</v>
      </c>
      <c r="E150" s="84" t="s">
        <v>782</v>
      </c>
      <c r="F150" s="84" t="s">
        <v>12</v>
      </c>
      <c r="G150" s="84" t="str">
        <f>VLOOKUP(A150,'PAI 2025 GPS rempl2)'!$E$4:$L$504,8,0)</f>
        <v>N/A</v>
      </c>
      <c r="H150" s="84" t="str">
        <f>VLOOKUP(A150,'PAI 2025 GPS rempl2)'!$A$4:$V$504,15,0)</f>
        <v>Contenidos estratégicos y accesibles para la ciudadanía sobre signos distintivos notorios y denominaciones de origen protegidas de productos colombianos, publicado (Captura de pantalla de las publicaciones)</v>
      </c>
      <c r="I150" s="84">
        <f>VLOOKUP(A150,'PAI 2025 GPS rempl2)'!$A$4:$V$504,17,0)</f>
        <v>2</v>
      </c>
      <c r="J150" s="84" t="str">
        <f>VLOOKUP(A150,'PAI 2025 GPS rempl2)'!$A$4:$V$504,18,0)</f>
        <v>Númerica</v>
      </c>
      <c r="K150" s="182" t="str">
        <f>VLOOKUP(A150,'PAI 2025 GPS rempl2)'!$A$4:$V$504,20,0)</f>
        <v>2025-02-03</v>
      </c>
      <c r="L150" s="182" t="str">
        <f>VLOOKUP(A150,'PAI 2025 GPS rempl2)'!$A$4:$V$504,21,0)</f>
        <v>2025-08-15</v>
      </c>
      <c r="M150" s="84" t="str">
        <f>VLOOKUP(A150,'PAI 2025 GPS rempl2)'!$A$4:$V$504,22,0)</f>
        <v>20-OFICINA DE TECNOLOGÍA E INFORMÁTICA;
2010-DIRECCION DE SIGNOS DISTINTIVOS;
73-GRUPO DE TRABAJO DE COMUNICACION</v>
      </c>
      <c r="N150" s="84" t="s">
        <v>1452</v>
      </c>
      <c r="O150" s="84" t="s">
        <v>1453</v>
      </c>
      <c r="P150" s="84" t="s">
        <v>1615</v>
      </c>
      <c r="Q150" s="84" t="s">
        <v>1551</v>
      </c>
      <c r="S150" s="83" t="s">
        <v>781</v>
      </c>
      <c r="T150" s="83" t="str">
        <f>VLOOKUP(A150,'PAI 2025 GPS rempl2)'!$A$3:$E$505,4,0)</f>
        <v>Producto</v>
      </c>
      <c r="U150" s="84" t="s">
        <v>1591</v>
      </c>
      <c r="V150" s="31">
        <f>VLOOKUP(S150,'PAI 2025 GPS rempl2)'!$E$4:$P$504,12,0)</f>
        <v>5</v>
      </c>
      <c r="W150" s="31">
        <f>+(V150*100)/($V$150+$V$168+$V$174+$V$177+$V$183+$V$190+$V$199+$V$335+$V$341+$V$429+$V$462)</f>
        <v>2.6315789473684212</v>
      </c>
    </row>
    <row r="151" spans="1:24" x14ac:dyDescent="0.25">
      <c r="A151" s="83" t="s">
        <v>785</v>
      </c>
      <c r="B151" s="83" t="str">
        <f>VLOOKUP(A151,'PAI 2025 GPS rempl2)'!$A$3:$E$505,4,0)</f>
        <v>Actividad propia</v>
      </c>
      <c r="C151" s="84" t="s">
        <v>1591</v>
      </c>
      <c r="D151" s="84" t="s">
        <v>1590</v>
      </c>
      <c r="E151" s="84" t="s">
        <v>782</v>
      </c>
      <c r="F151" s="84"/>
      <c r="G151" s="84" t="str">
        <f>VLOOKUP(A151,'PAI 2025 GPS rempl2)'!$E$4:$L$504,8,0)</f>
        <v>N/A</v>
      </c>
      <c r="H151" s="84"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4">
        <f>VLOOKUP(A151,'PAI 2025 GPS rempl2)'!$A$4:$V$504,17,0)</f>
        <v>2</v>
      </c>
      <c r="J151" s="84" t="str">
        <f>VLOOKUP(A151,'PAI 2025 GPS rempl2)'!$A$4:$V$504,18,0)</f>
        <v>Númerica</v>
      </c>
      <c r="K151" s="182" t="str">
        <f>VLOOKUP(A151,'PAI 2025 GPS rempl2)'!$A$4:$V$504,20,0)</f>
        <v>2025-02-03</v>
      </c>
      <c r="L151" s="182" t="str">
        <f>VLOOKUP(A151,'PAI 2025 GPS rempl2)'!$A$4:$V$504,21,0)</f>
        <v>2025-03-28</v>
      </c>
      <c r="M151" s="84" t="str">
        <f>VLOOKUP(A151,'PAI 2025 GPS rempl2)'!$A$4:$V$504,22,0)</f>
        <v>2010-DIRECCION DE SIGNOS DISTINTIVOS</v>
      </c>
      <c r="N151" s="84"/>
      <c r="O151" s="84"/>
      <c r="P151" s="84"/>
      <c r="Q151" s="84"/>
      <c r="S151" s="83" t="s">
        <v>785</v>
      </c>
      <c r="T151" s="83" t="str">
        <f>VLOOKUP(A151,'PAI 2025 GPS rempl2)'!$A$3:$E$505,4,0)</f>
        <v>Actividad propia</v>
      </c>
      <c r="U151" s="84" t="s">
        <v>1591</v>
      </c>
      <c r="V151" s="31">
        <f>VLOOKUP(S151,'PAI 2025 GPS rempl2)'!$E$4:$P$504,12,0)</f>
        <v>30</v>
      </c>
      <c r="W151" s="31">
        <f>+(V151*100)/($V$151+$V$153+$V$154+$V$155+$V$169+$V$170+$V$171+$V$172+$V$173+$V$175+$V$176+$V$178+$V$179+$V$180+$V$181+$V$182+$V$184+$V$185+$V$186+$V$187+$V$188+$V$189+$V$191+$V$192+$V$193+$V$194+$V$200+$V$201+$V$336+$V$338+$V$340+$V$342+$V$343+$V$430+$V$431+$V$432+$V$433+$V$463+$V$464)</f>
        <v>2.7272727272727271</v>
      </c>
      <c r="X151" s="31">
        <v>1100</v>
      </c>
    </row>
    <row r="152" spans="1:24" x14ac:dyDescent="0.25">
      <c r="A152" s="83" t="s">
        <v>787</v>
      </c>
      <c r="B152" s="83" t="str">
        <f>VLOOKUP(A152,'PAI 2025 GPS rempl2)'!$A$3:$E$505,4,0)</f>
        <v>Actividad sin participaci�n</v>
      </c>
      <c r="C152" s="84" t="s">
        <v>1591</v>
      </c>
      <c r="D152" s="84" t="s">
        <v>1590</v>
      </c>
      <c r="E152" s="84" t="s">
        <v>782</v>
      </c>
      <c r="F152" s="84"/>
      <c r="G152" s="84" t="str">
        <f>VLOOKUP(A152,'PAI 2025 GPS rempl2)'!$E$4:$L$504,8,0)</f>
        <v>N/A</v>
      </c>
      <c r="H152" s="84"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4">
        <f>VLOOKUP(A152,'PAI 2025 GPS rempl2)'!$A$4:$V$504,17,0)</f>
        <v>2</v>
      </c>
      <c r="J152" s="84" t="str">
        <f>VLOOKUP(A152,'PAI 2025 GPS rempl2)'!$A$4:$V$504,18,0)</f>
        <v>Númerica</v>
      </c>
      <c r="K152" s="182" t="str">
        <f>VLOOKUP(A152,'PAI 2025 GPS rempl2)'!$A$4:$V$504,20,0)</f>
        <v>2025-03-31</v>
      </c>
      <c r="L152" s="182" t="str">
        <f>VLOOKUP(A152,'PAI 2025 GPS rempl2)'!$A$4:$V$504,21,0)</f>
        <v>2025-04-21</v>
      </c>
      <c r="M152" s="84" t="str">
        <f>VLOOKUP(A152,'PAI 2025 GPS rempl2)'!$A$4:$V$504,22,0)</f>
        <v>73-GRUPO DE TRABAJO DE COMUNICACION</v>
      </c>
      <c r="N152" s="84"/>
      <c r="O152" s="84"/>
      <c r="P152" s="84"/>
      <c r="Q152" s="84"/>
      <c r="S152" s="83" t="s">
        <v>787</v>
      </c>
      <c r="T152" s="83" t="str">
        <f>VLOOKUP(A152,'PAI 2025 GPS rempl2)'!$A$3:$E$505,4,0)</f>
        <v>Actividad sin participaci�n</v>
      </c>
      <c r="U152" s="84" t="s">
        <v>1591</v>
      </c>
      <c r="V152" s="31">
        <f>VLOOKUP(S152,'PAI 2025 GPS rempl2)'!$E$4:$P$504,12,0)</f>
        <v>0</v>
      </c>
      <c r="W152" s="31">
        <f t="shared" ref="W152" si="10">+(V152*100)/1100</f>
        <v>0</v>
      </c>
    </row>
    <row r="153" spans="1:24" x14ac:dyDescent="0.25">
      <c r="A153" s="83" t="s">
        <v>789</v>
      </c>
      <c r="B153" s="83" t="str">
        <f>VLOOKUP(A153,'PAI 2025 GPS rempl2)'!$A$3:$E$505,4,0)</f>
        <v>Actividad propia</v>
      </c>
      <c r="C153" s="84" t="s">
        <v>1591</v>
      </c>
      <c r="D153" s="84" t="s">
        <v>1590</v>
      </c>
      <c r="E153" s="84" t="s">
        <v>782</v>
      </c>
      <c r="F153" s="84"/>
      <c r="G153" s="84" t="str">
        <f>VLOOKUP(A153,'PAI 2025 GPS rempl2)'!$E$4:$L$504,8,0)</f>
        <v>N/A</v>
      </c>
      <c r="H153" s="84" t="str">
        <f>VLOOKUP(A153,'PAI 2025 GPS rempl2)'!$A$4:$V$504,15,0)</f>
        <v>Ajustar el contenido correspondiente  al listado de signos distintivos declarados como notorios y el de las denominaciones de origen protegidas de productos colombianos  (Correo electrónico de envió de la información)</v>
      </c>
      <c r="I153" s="84">
        <f>VLOOKUP(A153,'PAI 2025 GPS rempl2)'!$A$4:$V$504,17,0)</f>
        <v>2</v>
      </c>
      <c r="J153" s="84" t="str">
        <f>VLOOKUP(A153,'PAI 2025 GPS rempl2)'!$A$4:$V$504,18,0)</f>
        <v>Númerica</v>
      </c>
      <c r="K153" s="182" t="str">
        <f>VLOOKUP(A153,'PAI 2025 GPS rempl2)'!$A$4:$V$504,20,0)</f>
        <v>2025-04-22</v>
      </c>
      <c r="L153" s="182" t="str">
        <f>VLOOKUP(A153,'PAI 2025 GPS rempl2)'!$A$4:$V$504,21,0)</f>
        <v>2025-04-30</v>
      </c>
      <c r="M153" s="84" t="str">
        <f>VLOOKUP(A153,'PAI 2025 GPS rempl2)'!$A$4:$V$504,22,0)</f>
        <v>2010-DIRECCION DE SIGNOS DISTINTIVOS</v>
      </c>
      <c r="N153" s="84"/>
      <c r="O153" s="84"/>
      <c r="P153" s="84"/>
      <c r="Q153" s="84"/>
      <c r="S153" s="83" t="s">
        <v>789</v>
      </c>
      <c r="T153" s="83" t="str">
        <f>VLOOKUP(A153,'PAI 2025 GPS rempl2)'!$A$3:$E$505,4,0)</f>
        <v>Actividad propia</v>
      </c>
      <c r="U153" s="84" t="s">
        <v>1591</v>
      </c>
      <c r="V153" s="31">
        <f>VLOOKUP(S153,'PAI 2025 GPS rempl2)'!$E$4:$P$504,12,0)</f>
        <v>20</v>
      </c>
      <c r="W153" s="31">
        <f>+(V153*100)/($V$151+$V$153+$V$154+$V$155+$V$169+$V$170+$V$171+$V$172+$V$173+$V$175+$V$176+$V$178+$V$179+$V$180+$V$181+$V$182+$V$184+$V$185+$V$186+$V$187+$V$188+$V$189+$V$191+$V$192+$V$193+$V$194+$V$200+$V$201+$V$336+$V$338+$V$340+$V$342+$V$343+$V$430+$V$431+$V$432+$V$433+$V$463+$V$464)</f>
        <v>1.8181818181818181</v>
      </c>
    </row>
    <row r="154" spans="1:24" x14ac:dyDescent="0.25">
      <c r="A154" s="83" t="s">
        <v>791</v>
      </c>
      <c r="B154" s="83" t="str">
        <f>VLOOKUP(A154,'PAI 2025 GPS rempl2)'!$A$3:$E$505,4,0)</f>
        <v>Actividad propia</v>
      </c>
      <c r="C154" s="84" t="s">
        <v>1591</v>
      </c>
      <c r="D154" s="84" t="s">
        <v>1590</v>
      </c>
      <c r="E154" s="84" t="s">
        <v>782</v>
      </c>
      <c r="F154" s="84"/>
      <c r="G154" s="84" t="str">
        <f>VLOOKUP(A154,'PAI 2025 GPS rempl2)'!$E$4:$L$504,8,0)</f>
        <v>N/A</v>
      </c>
      <c r="H154" s="84"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4">
        <f>VLOOKUP(A154,'PAI 2025 GPS rempl2)'!$A$4:$V$504,17,0)</f>
        <v>2</v>
      </c>
      <c r="J154" s="84" t="str">
        <f>VLOOKUP(A154,'PAI 2025 GPS rempl2)'!$A$4:$V$504,18,0)</f>
        <v>Númerica</v>
      </c>
      <c r="K154" s="182" t="str">
        <f>VLOOKUP(A154,'PAI 2025 GPS rempl2)'!$A$4:$V$504,20,0)</f>
        <v>2025-05-05</v>
      </c>
      <c r="L154" s="182" t="str">
        <f>VLOOKUP(A154,'PAI 2025 GPS rempl2)'!$A$4:$V$504,21,0)</f>
        <v>2025-05-23</v>
      </c>
      <c r="M154" s="84" t="str">
        <f>VLOOKUP(A154,'PAI 2025 GPS rempl2)'!$A$4:$V$504,22,0)</f>
        <v>2010-DIRECCION DE SIGNOS DISTINTIVOS;
73-GRUPO DE TRABAJO DE COMUNICACION</v>
      </c>
      <c r="N154" s="84"/>
      <c r="O154" s="84"/>
      <c r="P154" s="84"/>
      <c r="Q154" s="84"/>
      <c r="S154" s="83" t="s">
        <v>791</v>
      </c>
      <c r="T154" s="83" t="str">
        <f>VLOOKUP(A154,'PAI 2025 GPS rempl2)'!$A$3:$E$505,4,0)</f>
        <v>Actividad propia</v>
      </c>
      <c r="U154" s="84" t="s">
        <v>1591</v>
      </c>
      <c r="V154" s="31">
        <f>VLOOKUP(S154,'PAI 2025 GPS rempl2)'!$E$4:$P$504,12,0)</f>
        <v>20</v>
      </c>
      <c r="W154" s="31">
        <f>+(V154*100)/($V$151+$V$153+$V$154+$V$155+$V$169+$V$170+$V$171+$V$172+$V$173+$V$175+$V$176+$V$178+$V$179+$V$180+$V$181+$V$182+$V$184+$V$185+$V$186+$V$187+$V$188+$V$189+$V$191+$V$192+$V$193+$V$194+$V$200+$V$201+$V$336+$V$338+$V$340+$V$342+$V$343+$V$430+$V$431+$V$432+$V$433+$V$463+$V$464)</f>
        <v>1.8181818181818181</v>
      </c>
    </row>
    <row r="155" spans="1:24" x14ac:dyDescent="0.25">
      <c r="A155" s="83" t="s">
        <v>794</v>
      </c>
      <c r="B155" s="83" t="str">
        <f>VLOOKUP(A155,'PAI 2025 GPS rempl2)'!$A$3:$E$505,4,0)</f>
        <v>Actividad propia</v>
      </c>
      <c r="C155" s="84" t="s">
        <v>1591</v>
      </c>
      <c r="D155" s="84" t="s">
        <v>1590</v>
      </c>
      <c r="E155" s="84" t="s">
        <v>782</v>
      </c>
      <c r="F155" s="84"/>
      <c r="G155" s="84" t="str">
        <f>VLOOKUP(A155,'PAI 2025 GPS rempl2)'!$E$4:$L$504,8,0)</f>
        <v>N/A</v>
      </c>
      <c r="H155" s="84" t="str">
        <f>VLOOKUP(A155,'PAI 2025 GPS rempl2)'!$A$4:$V$504,15,0)</f>
        <v>Desarrollar los micrositios y publicar la información de signos declarados como notorios y de las denominaciones de origen protegidas de productos colombianos. (Captura de pantalla de la publicación)</v>
      </c>
      <c r="I155" s="84">
        <f>VLOOKUP(A155,'PAI 2025 GPS rempl2)'!$A$4:$V$504,17,0)</f>
        <v>2</v>
      </c>
      <c r="J155" s="84" t="str">
        <f>VLOOKUP(A155,'PAI 2025 GPS rempl2)'!$A$4:$V$504,18,0)</f>
        <v>Númerica</v>
      </c>
      <c r="K155" s="182" t="str">
        <f>VLOOKUP(A155,'PAI 2025 GPS rempl2)'!$A$4:$V$504,20,0)</f>
        <v>2025-05-26</v>
      </c>
      <c r="L155" s="182" t="str">
        <f>VLOOKUP(A155,'PAI 2025 GPS rempl2)'!$A$4:$V$504,21,0)</f>
        <v>2025-08-15</v>
      </c>
      <c r="M155" s="84" t="str">
        <f>VLOOKUP(A155,'PAI 2025 GPS rempl2)'!$A$4:$V$504,22,0)</f>
        <v>20-OFICINA DE TECNOLOGÍA E INFORMÁTICA;
2010-DIRECCION DE SIGNOS DISTINTIVOS</v>
      </c>
      <c r="N155" s="84"/>
      <c r="O155" s="84"/>
      <c r="P155" s="84"/>
      <c r="Q155" s="84"/>
      <c r="S155" s="83" t="s">
        <v>794</v>
      </c>
      <c r="T155" s="83" t="str">
        <f>VLOOKUP(A155,'PAI 2025 GPS rempl2)'!$A$3:$E$505,4,0)</f>
        <v>Actividad propia</v>
      </c>
      <c r="U155" s="84" t="s">
        <v>1591</v>
      </c>
      <c r="V155" s="31">
        <f>VLOOKUP(S155,'PAI 2025 GPS rempl2)'!$E$4:$P$504,12,0)</f>
        <v>30</v>
      </c>
      <c r="W155" s="31">
        <f>+(V155*100)/($V$151+$V$153+$V$154+$V$155+$V$169+$V$170+$V$171+$V$172+$V$173+$V$175+$V$176+$V$178+$V$179+$V$180+$V$181+$V$182+$V$184+$V$185+$V$186+$V$187+$V$188+$V$189+$V$191+$V$192+$V$193+$V$194+$V$200+$V$201+$V$336+$V$338+$V$340+$V$342+$V$343+$V$430+$V$431+$V$432+$V$433+$V$463+$V$464)</f>
        <v>2.7272727272727271</v>
      </c>
    </row>
    <row r="156" spans="1:24" x14ac:dyDescent="0.25">
      <c r="A156" s="83" t="s">
        <v>798</v>
      </c>
      <c r="B156" s="83" t="str">
        <f>VLOOKUP(A156,'PAI 2025 GPS rempl2)'!$A$3:$E$505,4,0)</f>
        <v>Producto</v>
      </c>
      <c r="C156" s="84" t="s">
        <v>1581</v>
      </c>
      <c r="D156" s="84" t="s">
        <v>1592</v>
      </c>
      <c r="E156" s="84" t="s">
        <v>1499</v>
      </c>
      <c r="F156" s="84" t="s">
        <v>12</v>
      </c>
      <c r="G156" s="84" t="str">
        <f>VLOOKUP(A156,'PAI 2025 GPS rempl2)'!$E$4:$L$504,8,0)</f>
        <v>N/A</v>
      </c>
      <c r="H156" s="84" t="str">
        <f>VLOOKUP(A156,'PAI 2025 GPS rempl2)'!$A$4:$V$504,15,0)</f>
        <v>Estrategia de divulgación de la herramienta “Buscador de Conceptos”, para promover la consulta por parte de los Grupos de Interés, ejecutada. (capturas de pantalla de la publicación de la campaña/único entregable)</v>
      </c>
      <c r="I156" s="84">
        <f>VLOOKUP(A156,'PAI 2025 GPS rempl2)'!$A$4:$V$504,17,0)</f>
        <v>1</v>
      </c>
      <c r="J156" s="84" t="str">
        <f>VLOOKUP(A156,'PAI 2025 GPS rempl2)'!$A$4:$V$504,18,0)</f>
        <v>Númerica</v>
      </c>
      <c r="K156" s="182" t="str">
        <f>VLOOKUP(A156,'PAI 2025 GPS rempl2)'!$A$4:$V$504,20,0)</f>
        <v>2025-01-27</v>
      </c>
      <c r="L156" s="182" t="str">
        <f>VLOOKUP(A156,'PAI 2025 GPS rempl2)'!$A$4:$V$504,21,0)</f>
        <v>2025-12-10</v>
      </c>
      <c r="M156" s="84" t="str">
        <f>VLOOKUP(A156,'PAI 2025 GPS rempl2)'!$A$4:$V$504,22,0)</f>
        <v>73-GRUPO DE TRABAJO DE COMUNICACION;
13-GRUPO DE TRABAJO DE CONCEPTOS Y APOYO LEGAL</v>
      </c>
      <c r="N156" s="84" t="s">
        <v>1452</v>
      </c>
      <c r="O156" s="84" t="s">
        <v>1453</v>
      </c>
      <c r="P156" s="84">
        <v>0</v>
      </c>
      <c r="Q156" s="84" t="s">
        <v>1551</v>
      </c>
      <c r="S156" s="83" t="s">
        <v>798</v>
      </c>
      <c r="T156" s="83" t="str">
        <f>VLOOKUP(A156,'PAI 2025 GPS rempl2)'!$A$3:$E$505,4,0)</f>
        <v>Producto</v>
      </c>
      <c r="U156" s="84" t="s">
        <v>1581</v>
      </c>
      <c r="V156" s="31">
        <f>VLOOKUP(S156,'PAI 2025 GPS rempl2)'!$E$4:$P$504,12,0)</f>
        <v>100</v>
      </c>
      <c r="W156" s="148">
        <f>(V156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157" spans="1:24" x14ac:dyDescent="0.25">
      <c r="A157" s="83" t="s">
        <v>801</v>
      </c>
      <c r="B157" s="83" t="str">
        <f>VLOOKUP(A157,'PAI 2025 GPS rempl2)'!$A$3:$E$505,4,0)</f>
        <v>Actividad propia</v>
      </c>
      <c r="C157" s="84" t="s">
        <v>1581</v>
      </c>
      <c r="D157" s="84" t="s">
        <v>1592</v>
      </c>
      <c r="E157" s="84" t="s">
        <v>1499</v>
      </c>
      <c r="F157" s="84"/>
      <c r="G157" s="84" t="str">
        <f>VLOOKUP(A157,'PAI 2025 GPS rempl2)'!$E$4:$L$504,8,0)</f>
        <v>N/A</v>
      </c>
      <c r="H157" s="84" t="str">
        <f>VLOOKUP(A157,'PAI 2025 GPS rempl2)'!$A$4:$V$504,15,0)</f>
        <v>Elaborar y remitir al Grupo de Comunicaciones el Brief con la propuesta de la estrategia de divulgación del "Buscador de Conceptos" (Correo electrónico con Brief diligenciado / único entregable)</v>
      </c>
      <c r="I157" s="84">
        <f>VLOOKUP(A157,'PAI 2025 GPS rempl2)'!$A$4:$V$504,17,0)</f>
        <v>1</v>
      </c>
      <c r="J157" s="84" t="str">
        <f>VLOOKUP(A157,'PAI 2025 GPS rempl2)'!$A$4:$V$504,18,0)</f>
        <v>Númerica</v>
      </c>
      <c r="K157" s="182" t="str">
        <f>VLOOKUP(A157,'PAI 2025 GPS rempl2)'!$A$4:$V$504,20,0)</f>
        <v>2025-01-27</v>
      </c>
      <c r="L157" s="182" t="str">
        <f>VLOOKUP(A157,'PAI 2025 GPS rempl2)'!$A$4:$V$504,21,0)</f>
        <v>2025-02-28</v>
      </c>
      <c r="M157" s="84" t="str">
        <f>VLOOKUP(A157,'PAI 2025 GPS rempl2)'!$A$4:$V$504,22,0)</f>
        <v>13-GRUPO DE TRABAJO DE CONCEPTOS Y APOYO LEGAL</v>
      </c>
      <c r="N157" s="84"/>
      <c r="O157" s="84"/>
      <c r="P157" s="84"/>
      <c r="Q157" s="84"/>
      <c r="S157" s="83" t="s">
        <v>801</v>
      </c>
      <c r="T157" s="83" t="str">
        <f>VLOOKUP(A157,'PAI 2025 GPS rempl2)'!$A$3:$E$505,4,0)</f>
        <v>Actividad propia</v>
      </c>
      <c r="U157" s="84" t="s">
        <v>1581</v>
      </c>
      <c r="V157" s="31">
        <f>VLOOKUP(S157,'PAI 2025 GPS rempl2)'!$E$4:$P$504,12,0)</f>
        <v>100</v>
      </c>
      <c r="W157" s="150"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58" spans="1:24" x14ac:dyDescent="0.25">
      <c r="A158" s="83" t="s">
        <v>803</v>
      </c>
      <c r="B158" s="83" t="str">
        <f>VLOOKUP(A158,'PAI 2025 GPS rempl2)'!$A$3:$E$505,4,0)</f>
        <v>Actividad sin participaci�n</v>
      </c>
      <c r="C158" s="84" t="s">
        <v>1581</v>
      </c>
      <c r="D158" s="84" t="s">
        <v>1592</v>
      </c>
      <c r="E158" s="84" t="s">
        <v>1499</v>
      </c>
      <c r="F158" s="84"/>
      <c r="G158" s="84" t="str">
        <f>VLOOKUP(A158,'PAI 2025 GPS rempl2)'!$E$4:$L$504,8,0)</f>
        <v>N/A</v>
      </c>
      <c r="H158" s="84"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4">
        <f>VLOOKUP(A158,'PAI 2025 GPS rempl2)'!$A$4:$V$504,17,0)</f>
        <v>1</v>
      </c>
      <c r="J158" s="84" t="str">
        <f>VLOOKUP(A158,'PAI 2025 GPS rempl2)'!$A$4:$V$504,18,0)</f>
        <v>Númerica</v>
      </c>
      <c r="K158" s="182" t="str">
        <f>VLOOKUP(A158,'PAI 2025 GPS rempl2)'!$A$4:$V$504,20,0)</f>
        <v>2025-03-03</v>
      </c>
      <c r="L158" s="182" t="str">
        <f>VLOOKUP(A158,'PAI 2025 GPS rempl2)'!$A$4:$V$504,21,0)</f>
        <v>2025-04-30</v>
      </c>
      <c r="M158" s="84" t="str">
        <f>VLOOKUP(A158,'PAI 2025 GPS rempl2)'!$A$4:$V$504,22,0)</f>
        <v>73-GRUPO DE TRABAJO DE COMUNICACION</v>
      </c>
      <c r="N158" s="84"/>
      <c r="O158" s="84"/>
      <c r="P158" s="84"/>
      <c r="Q158" s="84"/>
      <c r="S158" s="83" t="s">
        <v>803</v>
      </c>
      <c r="T158" s="83" t="str">
        <f>VLOOKUP(A158,'PAI 2025 GPS rempl2)'!$A$3:$E$505,4,0)</f>
        <v>Actividad sin participaci�n</v>
      </c>
      <c r="U158" s="84" t="s">
        <v>1581</v>
      </c>
      <c r="V158" s="31">
        <f>VLOOKUP(S158,'PAI 2025 GPS rempl2)'!$E$4:$P$504,12,0)</f>
        <v>0</v>
      </c>
      <c r="W158" s="31">
        <f>+V158</f>
        <v>0</v>
      </c>
    </row>
    <row r="159" spans="1:24" x14ac:dyDescent="0.25">
      <c r="A159" s="83" t="s">
        <v>805</v>
      </c>
      <c r="B159" s="83" t="str">
        <f>VLOOKUP(A159,'PAI 2025 GPS rempl2)'!$A$3:$E$505,4,0)</f>
        <v>Actividad sin participaci�n</v>
      </c>
      <c r="C159" s="84" t="s">
        <v>1581</v>
      </c>
      <c r="D159" s="84" t="s">
        <v>1592</v>
      </c>
      <c r="E159" s="84" t="s">
        <v>1499</v>
      </c>
      <c r="F159" s="84"/>
      <c r="G159" s="84" t="str">
        <f>VLOOKUP(A159,'PAI 2025 GPS rempl2)'!$E$4:$L$504,8,0)</f>
        <v>N/A</v>
      </c>
      <c r="H159" s="84" t="str">
        <f>VLOOKUP(A159,'PAI 2025 GPS rempl2)'!$A$4:$V$504,15,0)</f>
        <v>Ejecutar la estrategia de divulgación a través de los canales de comunicación d ela Entidad.  (capturas de pantalla de la publicación de estrategia de divulgación/único entregable)</v>
      </c>
      <c r="I159" s="84">
        <f>VLOOKUP(A159,'PAI 2025 GPS rempl2)'!$A$4:$V$504,17,0)</f>
        <v>1</v>
      </c>
      <c r="J159" s="84" t="str">
        <f>VLOOKUP(A159,'PAI 2025 GPS rempl2)'!$A$4:$V$504,18,0)</f>
        <v>Porcentual</v>
      </c>
      <c r="K159" s="182" t="str">
        <f>VLOOKUP(A159,'PAI 2025 GPS rempl2)'!$A$4:$V$504,20,0)</f>
        <v>2025-04-01</v>
      </c>
      <c r="L159" s="182" t="str">
        <f>VLOOKUP(A159,'PAI 2025 GPS rempl2)'!$A$4:$V$504,21,0)</f>
        <v>2025-12-10</v>
      </c>
      <c r="M159" s="84" t="str">
        <f>VLOOKUP(A159,'PAI 2025 GPS rempl2)'!$A$4:$V$504,22,0)</f>
        <v>73-GRUPO DE TRABAJO DE COMUNICACION</v>
      </c>
      <c r="N159" s="84"/>
      <c r="O159" s="84"/>
      <c r="P159" s="84"/>
      <c r="Q159" s="84"/>
      <c r="S159" s="83" t="s">
        <v>805</v>
      </c>
      <c r="T159" s="83" t="str">
        <f>VLOOKUP(A159,'PAI 2025 GPS rempl2)'!$A$3:$E$505,4,0)</f>
        <v>Actividad sin participaci�n</v>
      </c>
      <c r="U159" s="84" t="s">
        <v>1581</v>
      </c>
      <c r="V159" s="31">
        <f>VLOOKUP(S159,'PAI 2025 GPS rempl2)'!$E$4:$P$504,12,0)</f>
        <v>0</v>
      </c>
      <c r="W159" s="31">
        <f>+V159</f>
        <v>0</v>
      </c>
    </row>
    <row r="160" spans="1:24" x14ac:dyDescent="0.25">
      <c r="A160" s="83" t="s">
        <v>808</v>
      </c>
      <c r="B160" s="83" t="str">
        <f>VLOOKUP(A160,'PAI 2025 GPS rempl2)'!$A$3:$E$505,4,0)</f>
        <v>Producto</v>
      </c>
      <c r="C160" s="84" t="s">
        <v>1581</v>
      </c>
      <c r="D160" s="84" t="s">
        <v>1592</v>
      </c>
      <c r="E160" s="84" t="s">
        <v>1499</v>
      </c>
      <c r="F160" s="84" t="s">
        <v>61</v>
      </c>
      <c r="G160" s="84" t="str">
        <f>VLOOKUP(A160,'PAI 2025 GPS rempl2)'!$E$4:$L$504,8,0)</f>
        <v>N/A</v>
      </c>
      <c r="H160" s="84" t="str">
        <f>VLOOKUP(A160,'PAI 2025 GPS rempl2)'!$A$4:$V$504,15,0)</f>
        <v>Proyecto(s) de acto(s) administrativo(s) a través del cual se ordenará la depuración normativa de la SIC, elaborado(s) y presentados (s) (Proyecto(s) de acto(s) de depuración elaborado(s)/único entregable)</v>
      </c>
      <c r="I160" s="84">
        <f>VLOOKUP(A160,'PAI 2025 GPS rempl2)'!$A$4:$V$504,17,0)</f>
        <v>100</v>
      </c>
      <c r="J160" s="84" t="str">
        <f>VLOOKUP(A160,'PAI 2025 GPS rempl2)'!$A$4:$V$504,18,0)</f>
        <v>Porcentual</v>
      </c>
      <c r="K160" s="182" t="str">
        <f>VLOOKUP(A160,'PAI 2025 GPS rempl2)'!$A$4:$V$504,20,0)</f>
        <v>2025-01-30</v>
      </c>
      <c r="L160" s="182" t="str">
        <f>VLOOKUP(A160,'PAI 2025 GPS rempl2)'!$A$4:$V$504,21,0)</f>
        <v>2025-07-11</v>
      </c>
      <c r="M160" s="84" t="str">
        <f>VLOOKUP(A160,'PAI 2025 GPS rempl2)'!$A$4:$V$504,22,0)</f>
        <v>12-GRUPO DE TRABAJO DE REGULACIÓN</v>
      </c>
      <c r="N160" s="84" t="s">
        <v>1795</v>
      </c>
      <c r="O160" s="84" t="s">
        <v>1451</v>
      </c>
      <c r="P160" s="84">
        <v>0</v>
      </c>
      <c r="Q160" s="84" t="s">
        <v>1551</v>
      </c>
      <c r="S160" s="83" t="s">
        <v>808</v>
      </c>
      <c r="T160" s="83" t="str">
        <f>VLOOKUP(A160,'PAI 2025 GPS rempl2)'!$A$3:$E$505,4,0)</f>
        <v>Producto</v>
      </c>
      <c r="U160" s="84" t="s">
        <v>1581</v>
      </c>
      <c r="V160" s="31">
        <f>VLOOKUP(S160,'PAI 2025 GPS rempl2)'!$E$4:$P$504,12,0)</f>
        <v>100</v>
      </c>
      <c r="W160" s="148">
        <f>(V160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4.4843049327354256</v>
      </c>
    </row>
    <row r="161" spans="1:23" x14ac:dyDescent="0.25">
      <c r="A161" s="83" t="s">
        <v>810</v>
      </c>
      <c r="B161" s="83" t="str">
        <f>VLOOKUP(A161,'PAI 2025 GPS rempl2)'!$A$3:$E$505,4,0)</f>
        <v>Actividad propia</v>
      </c>
      <c r="C161" s="84" t="s">
        <v>1581</v>
      </c>
      <c r="D161" s="84" t="s">
        <v>1592</v>
      </c>
      <c r="E161" s="84" t="s">
        <v>1499</v>
      </c>
      <c r="F161" s="84"/>
      <c r="G161" s="84" t="str">
        <f>VLOOKUP(A161,'PAI 2025 GPS rempl2)'!$E$4:$L$504,8,0)</f>
        <v>N/A</v>
      </c>
      <c r="H161" s="84"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4">
        <f>VLOOKUP(A161,'PAI 2025 GPS rempl2)'!$A$4:$V$504,17,0)</f>
        <v>1</v>
      </c>
      <c r="J161" s="84" t="str">
        <f>VLOOKUP(A161,'PAI 2025 GPS rempl2)'!$A$4:$V$504,18,0)</f>
        <v>Númerica</v>
      </c>
      <c r="K161" s="182" t="str">
        <f>VLOOKUP(A161,'PAI 2025 GPS rempl2)'!$A$4:$V$504,20,0)</f>
        <v>2025-01-30</v>
      </c>
      <c r="L161" s="182" t="str">
        <f>VLOOKUP(A161,'PAI 2025 GPS rempl2)'!$A$4:$V$504,21,0)</f>
        <v>2025-02-28</v>
      </c>
      <c r="M161" s="84" t="str">
        <f>VLOOKUP(A161,'PAI 2025 GPS rempl2)'!$A$4:$V$504,22,0)</f>
        <v>12-GRUPO DE TRABAJO DE REGULACIÓN</v>
      </c>
      <c r="N161" s="84"/>
      <c r="O161" s="84"/>
      <c r="P161" s="84"/>
      <c r="Q161" s="84"/>
      <c r="S161" s="83" t="s">
        <v>810</v>
      </c>
      <c r="T161" s="83" t="str">
        <f>VLOOKUP(A161,'PAI 2025 GPS rempl2)'!$A$3:$E$505,4,0)</f>
        <v>Actividad propia</v>
      </c>
      <c r="U161" s="84" t="s">
        <v>1581</v>
      </c>
      <c r="V161" s="31">
        <f>VLOOKUP(S161,'PAI 2025 GPS rempl2)'!$E$4:$P$504,12,0)</f>
        <v>15</v>
      </c>
      <c r="W161" s="150"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2" spans="1:23" x14ac:dyDescent="0.25">
      <c r="A162" s="83" t="s">
        <v>812</v>
      </c>
      <c r="B162" s="83" t="str">
        <f>VLOOKUP(A162,'PAI 2025 GPS rempl2)'!$A$3:$E$505,4,0)</f>
        <v>Actividad propia</v>
      </c>
      <c r="C162" s="84" t="s">
        <v>1581</v>
      </c>
      <c r="D162" s="84" t="s">
        <v>1592</v>
      </c>
      <c r="E162" s="84" t="s">
        <v>1499</v>
      </c>
      <c r="F162" s="84"/>
      <c r="G162" s="84" t="str">
        <f>VLOOKUP(A162,'PAI 2025 GPS rempl2)'!$E$4:$L$504,8,0)</f>
        <v>N/A</v>
      </c>
      <c r="H162" s="84"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4">
        <f>VLOOKUP(A162,'PAI 2025 GPS rempl2)'!$A$4:$V$504,17,0)</f>
        <v>1</v>
      </c>
      <c r="J162" s="84" t="str">
        <f>VLOOKUP(A162,'PAI 2025 GPS rempl2)'!$A$4:$V$504,18,0)</f>
        <v>Númerica</v>
      </c>
      <c r="K162" s="182" t="str">
        <f>VLOOKUP(A162,'PAI 2025 GPS rempl2)'!$A$4:$V$504,20,0)</f>
        <v>2025-02-25</v>
      </c>
      <c r="L162" s="182" t="str">
        <f>VLOOKUP(A162,'PAI 2025 GPS rempl2)'!$A$4:$V$504,21,0)</f>
        <v>2025-03-25</v>
      </c>
      <c r="M162" s="84" t="str">
        <f>VLOOKUP(A162,'PAI 2025 GPS rempl2)'!$A$4:$V$504,22,0)</f>
        <v>12-GRUPO DE TRABAJO DE REGULACIÓN</v>
      </c>
      <c r="N162" s="84"/>
      <c r="O162" s="84"/>
      <c r="P162" s="84"/>
      <c r="Q162" s="84"/>
      <c r="S162" s="83" t="s">
        <v>812</v>
      </c>
      <c r="T162" s="83" t="str">
        <f>VLOOKUP(A162,'PAI 2025 GPS rempl2)'!$A$3:$E$505,4,0)</f>
        <v>Actividad propia</v>
      </c>
      <c r="U162" s="84" t="s">
        <v>1581</v>
      </c>
      <c r="V162" s="31">
        <f>VLOOKUP(S162,'PAI 2025 GPS rempl2)'!$E$4:$P$504,12,0)</f>
        <v>10</v>
      </c>
      <c r="W162" s="150"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3" spans="1:23" x14ac:dyDescent="0.25">
      <c r="A163" s="83" t="s">
        <v>814</v>
      </c>
      <c r="B163" s="83" t="str">
        <f>VLOOKUP(A163,'PAI 2025 GPS rempl2)'!$A$3:$E$505,4,0)</f>
        <v>Actividad propia</v>
      </c>
      <c r="C163" s="84" t="s">
        <v>1581</v>
      </c>
      <c r="D163" s="84" t="s">
        <v>1592</v>
      </c>
      <c r="E163" s="84" t="s">
        <v>1499</v>
      </c>
      <c r="F163" s="84"/>
      <c r="G163" s="84" t="str">
        <f>VLOOKUP(A163,'PAI 2025 GPS rempl2)'!$E$4:$L$504,8,0)</f>
        <v>N/A</v>
      </c>
      <c r="H163" s="84"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4">
        <f>VLOOKUP(A163,'PAI 2025 GPS rempl2)'!$A$4:$V$504,17,0)</f>
        <v>1</v>
      </c>
      <c r="J163" s="84" t="str">
        <f>VLOOKUP(A163,'PAI 2025 GPS rempl2)'!$A$4:$V$504,18,0)</f>
        <v>Númerica</v>
      </c>
      <c r="K163" s="182" t="str">
        <f>VLOOKUP(A163,'PAI 2025 GPS rempl2)'!$A$4:$V$504,20,0)</f>
        <v>2025-02-25</v>
      </c>
      <c r="L163" s="182" t="str">
        <f>VLOOKUP(A163,'PAI 2025 GPS rempl2)'!$A$4:$V$504,21,0)</f>
        <v>2025-03-25</v>
      </c>
      <c r="M163" s="84" t="str">
        <f>VLOOKUP(A163,'PAI 2025 GPS rempl2)'!$A$4:$V$504,22,0)</f>
        <v>12-GRUPO DE TRABAJO DE REGULACIÓN</v>
      </c>
      <c r="N163" s="84"/>
      <c r="O163" s="84"/>
      <c r="P163" s="84"/>
      <c r="Q163" s="84"/>
      <c r="S163" s="83" t="s">
        <v>814</v>
      </c>
      <c r="T163" s="83" t="str">
        <f>VLOOKUP(A163,'PAI 2025 GPS rempl2)'!$A$3:$E$505,4,0)</f>
        <v>Actividad propia</v>
      </c>
      <c r="U163" s="84" t="s">
        <v>1581</v>
      </c>
      <c r="V163" s="31">
        <f>VLOOKUP(S163,'PAI 2025 GPS rempl2)'!$E$4:$P$504,12,0)</f>
        <v>10</v>
      </c>
      <c r="W163" s="150"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4" spans="1:23" x14ac:dyDescent="0.25">
      <c r="A164" s="83" t="s">
        <v>816</v>
      </c>
      <c r="B164" s="83" t="str">
        <f>VLOOKUP(A164,'PAI 2025 GPS rempl2)'!$A$3:$E$505,4,0)</f>
        <v>Actividad propia</v>
      </c>
      <c r="C164" s="84" t="s">
        <v>1581</v>
      </c>
      <c r="D164" s="84" t="s">
        <v>1592</v>
      </c>
      <c r="E164" s="84" t="s">
        <v>1499</v>
      </c>
      <c r="F164" s="84"/>
      <c r="G164" s="84" t="str">
        <f>VLOOKUP(A164,'PAI 2025 GPS rempl2)'!$E$4:$L$504,8,0)</f>
        <v>N/A</v>
      </c>
      <c r="H164" s="84"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4">
        <f>VLOOKUP(A164,'PAI 2025 GPS rempl2)'!$A$4:$V$504,17,0)</f>
        <v>1</v>
      </c>
      <c r="J164" s="84" t="str">
        <f>VLOOKUP(A164,'PAI 2025 GPS rempl2)'!$A$4:$V$504,18,0)</f>
        <v>Númerica</v>
      </c>
      <c r="K164" s="182" t="str">
        <f>VLOOKUP(A164,'PAI 2025 GPS rempl2)'!$A$4:$V$504,20,0)</f>
        <v>2025-03-26</v>
      </c>
      <c r="L164" s="182" t="str">
        <f>VLOOKUP(A164,'PAI 2025 GPS rempl2)'!$A$4:$V$504,21,0)</f>
        <v>2025-04-25</v>
      </c>
      <c r="M164" s="84" t="str">
        <f>VLOOKUP(A164,'PAI 2025 GPS rempl2)'!$A$4:$V$504,22,0)</f>
        <v>12-GRUPO DE TRABAJO DE REGULACIÓN</v>
      </c>
      <c r="N164" s="84"/>
      <c r="O164" s="84"/>
      <c r="P164" s="84"/>
      <c r="Q164" s="84"/>
      <c r="S164" s="83" t="s">
        <v>816</v>
      </c>
      <c r="T164" s="83" t="str">
        <f>VLOOKUP(A164,'PAI 2025 GPS rempl2)'!$A$3:$E$505,4,0)</f>
        <v>Actividad propia</v>
      </c>
      <c r="U164" s="84" t="s">
        <v>1581</v>
      </c>
      <c r="V164" s="31">
        <f>VLOOKUP(S164,'PAI 2025 GPS rempl2)'!$E$4:$P$504,12,0)</f>
        <v>20</v>
      </c>
      <c r="W164" s="150"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5" spans="1:23" x14ac:dyDescent="0.25">
      <c r="A165" s="83" t="s">
        <v>818</v>
      </c>
      <c r="B165" s="83" t="str">
        <f>VLOOKUP(A165,'PAI 2025 GPS rempl2)'!$A$3:$E$505,4,0)</f>
        <v>Actividad propia</v>
      </c>
      <c r="C165" s="84" t="s">
        <v>1581</v>
      </c>
      <c r="D165" s="84" t="s">
        <v>1592</v>
      </c>
      <c r="E165" s="84" t="s">
        <v>1499</v>
      </c>
      <c r="F165" s="84"/>
      <c r="G165" s="84" t="str">
        <f>VLOOKUP(A165,'PAI 2025 GPS rempl2)'!$E$4:$L$504,8,0)</f>
        <v>N/A</v>
      </c>
      <c r="H165" s="84" t="str">
        <f>VLOOKUP(A165,'PAI 2025 GPS rempl2)'!$A$4:$V$504,15,0)</f>
        <v>Preparar proyecto(s) de acto(s) administrativo(s) a través del cual se ordenará la depuración normativa (Proyecto de acto/ único entregable)</v>
      </c>
      <c r="I165" s="84">
        <f>VLOOKUP(A165,'PAI 2025 GPS rempl2)'!$A$4:$V$504,17,0)</f>
        <v>1</v>
      </c>
      <c r="J165" s="84" t="str">
        <f>VLOOKUP(A165,'PAI 2025 GPS rempl2)'!$A$4:$V$504,18,0)</f>
        <v>Númerica</v>
      </c>
      <c r="K165" s="182" t="str">
        <f>VLOOKUP(A165,'PAI 2025 GPS rempl2)'!$A$4:$V$504,20,0)</f>
        <v>2025-04-28</v>
      </c>
      <c r="L165" s="182" t="str">
        <f>VLOOKUP(A165,'PAI 2025 GPS rempl2)'!$A$4:$V$504,21,0)</f>
        <v>2025-05-30</v>
      </c>
      <c r="M165" s="84" t="str">
        <f>VLOOKUP(A165,'PAI 2025 GPS rempl2)'!$A$4:$V$504,22,0)</f>
        <v>12-GRUPO DE TRABAJO DE REGULACIÓN</v>
      </c>
      <c r="N165" s="84"/>
      <c r="O165" s="84"/>
      <c r="P165" s="84"/>
      <c r="Q165" s="84"/>
      <c r="S165" s="83" t="s">
        <v>818</v>
      </c>
      <c r="T165" s="83" t="str">
        <f>VLOOKUP(A165,'PAI 2025 GPS rempl2)'!$A$3:$E$505,4,0)</f>
        <v>Actividad propia</v>
      </c>
      <c r="U165" s="84" t="s">
        <v>1581</v>
      </c>
      <c r="V165" s="31">
        <f>VLOOKUP(S165,'PAI 2025 GPS rempl2)'!$E$4:$P$504,12,0)</f>
        <v>15</v>
      </c>
      <c r="W165" s="150"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6" spans="1:23" x14ac:dyDescent="0.25">
      <c r="A166" s="83" t="s">
        <v>820</v>
      </c>
      <c r="B166" s="83" t="str">
        <f>VLOOKUP(A166,'PAI 2025 GPS rempl2)'!$A$3:$E$505,4,0)</f>
        <v>Actividad propia</v>
      </c>
      <c r="C166" s="84" t="s">
        <v>1581</v>
      </c>
      <c r="D166" s="84" t="s">
        <v>1592</v>
      </c>
      <c r="E166" s="84" t="s">
        <v>1499</v>
      </c>
      <c r="F166" s="84"/>
      <c r="G166" s="84" t="str">
        <f>VLOOKUP(A166,'PAI 2025 GPS rempl2)'!$E$4:$L$504,8,0)</f>
        <v>N/A</v>
      </c>
      <c r="H166" s="84" t="str">
        <f>VLOOKUP(A166,'PAI 2025 GPS rempl2)'!$A$4:$V$504,15,0)</f>
        <v>Adelantar consulta pública  de proyecto(s) de acto(s) administrativo(s) a través del cual se ordenará la depuración normativa (Soporte de publicación en la página web de la Entidad / único entregable)</v>
      </c>
      <c r="I166" s="84">
        <f>VLOOKUP(A166,'PAI 2025 GPS rempl2)'!$A$4:$V$504,17,0)</f>
        <v>1</v>
      </c>
      <c r="J166" s="84" t="str">
        <f>VLOOKUP(A166,'PAI 2025 GPS rempl2)'!$A$4:$V$504,18,0)</f>
        <v>Númerica</v>
      </c>
      <c r="K166" s="182" t="str">
        <f>VLOOKUP(A166,'PAI 2025 GPS rempl2)'!$A$4:$V$504,20,0)</f>
        <v>2025-06-03</v>
      </c>
      <c r="L166" s="182" t="str">
        <f>VLOOKUP(A166,'PAI 2025 GPS rempl2)'!$A$4:$V$504,21,0)</f>
        <v>2025-06-20</v>
      </c>
      <c r="M166" s="84" t="str">
        <f>VLOOKUP(A166,'PAI 2025 GPS rempl2)'!$A$4:$V$504,22,0)</f>
        <v>12-GRUPO DE TRABAJO DE REGULACIÓN</v>
      </c>
      <c r="N166" s="84"/>
      <c r="O166" s="84"/>
      <c r="P166" s="84"/>
      <c r="Q166" s="84"/>
      <c r="S166" s="83" t="s">
        <v>820</v>
      </c>
      <c r="T166" s="83" t="str">
        <f>VLOOKUP(A166,'PAI 2025 GPS rempl2)'!$A$3:$E$505,4,0)</f>
        <v>Actividad propia</v>
      </c>
      <c r="U166" s="84" t="s">
        <v>1581</v>
      </c>
      <c r="V166" s="31">
        <f>VLOOKUP(S166,'PAI 2025 GPS rempl2)'!$E$4:$P$504,12,0)</f>
        <v>10</v>
      </c>
      <c r="W166" s="150"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7" spans="1:23" x14ac:dyDescent="0.25">
      <c r="A167" s="83" t="s">
        <v>821</v>
      </c>
      <c r="B167" s="83" t="str">
        <f>VLOOKUP(A167,'PAI 2025 GPS rempl2)'!$A$3:$E$505,4,0)</f>
        <v>Actividad propia</v>
      </c>
      <c r="C167" s="84" t="s">
        <v>1581</v>
      </c>
      <c r="D167" s="84" t="s">
        <v>1592</v>
      </c>
      <c r="E167" s="84" t="s">
        <v>1499</v>
      </c>
      <c r="F167" s="84"/>
      <c r="G167" s="84" t="str">
        <f>VLOOKUP(A167,'PAI 2025 GPS rempl2)'!$E$4:$L$504,8,0)</f>
        <v>N/A</v>
      </c>
      <c r="H167" s="84" t="str">
        <f>VLOOKUP(A167,'PAI 2025 GPS rempl2)'!$A$4:$V$504,15,0)</f>
        <v>Elaborar y presentar a la Superintendente,  la versión final del proyecto(s) de acto(s) administrativo(s) a través del cual se ordenará la depuración normativa (Proyecto de acto de depuración elaborado/único entregable)</v>
      </c>
      <c r="I167" s="84">
        <f>VLOOKUP(A167,'PAI 2025 GPS rempl2)'!$A$4:$V$504,17,0)</f>
        <v>1</v>
      </c>
      <c r="J167" s="84" t="str">
        <f>VLOOKUP(A167,'PAI 2025 GPS rempl2)'!$A$4:$V$504,18,0)</f>
        <v>Númerica</v>
      </c>
      <c r="K167" s="182" t="str">
        <f>VLOOKUP(A167,'PAI 2025 GPS rempl2)'!$A$4:$V$504,20,0)</f>
        <v>2025-06-24</v>
      </c>
      <c r="L167" s="182" t="str">
        <f>VLOOKUP(A167,'PAI 2025 GPS rempl2)'!$A$4:$V$504,21,0)</f>
        <v>2025-07-11</v>
      </c>
      <c r="M167" s="84" t="str">
        <f>VLOOKUP(A167,'PAI 2025 GPS rempl2)'!$A$4:$V$504,22,0)</f>
        <v>12-GRUPO DE TRABAJO DE REGULACIÓN</v>
      </c>
      <c r="N167" s="84"/>
      <c r="O167" s="84"/>
      <c r="P167" s="84"/>
      <c r="Q167" s="84"/>
      <c r="S167" s="83" t="s">
        <v>821</v>
      </c>
      <c r="T167" s="83" t="str">
        <f>VLOOKUP(A167,'PAI 2025 GPS rempl2)'!$A$3:$E$505,4,0)</f>
        <v>Actividad propia</v>
      </c>
      <c r="U167" s="84" t="s">
        <v>1581</v>
      </c>
      <c r="V167" s="31">
        <f>VLOOKUP(S167,'PAI 2025 GPS rempl2)'!$E$4:$P$504,12,0)</f>
        <v>20</v>
      </c>
      <c r="W167" s="150"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68" spans="1:23" x14ac:dyDescent="0.25">
      <c r="A168" s="83" t="s">
        <v>824</v>
      </c>
      <c r="B168" s="83" t="str">
        <f>VLOOKUP(A168,'PAI 2025 GPS rempl2)'!$A$3:$E$505,4,0)</f>
        <v>Producto</v>
      </c>
      <c r="C168" s="84" t="s">
        <v>1591</v>
      </c>
      <c r="D168" s="84" t="s">
        <v>1590</v>
      </c>
      <c r="E168" s="84" t="s">
        <v>782</v>
      </c>
      <c r="F168" s="84" t="s">
        <v>12</v>
      </c>
      <c r="G168" s="84" t="str">
        <f>VLOOKUP(A168,'PAI 2025 GPS rempl2)'!$E$4:$L$504,8,0)</f>
        <v>C-3599-0200-0008-53105b</v>
      </c>
      <c r="H168" s="84" t="str">
        <f>VLOOKUP(A168,'PAI 2025 GPS rempl2)'!$A$4:$V$504,15,0)</f>
        <v>Estudios Económicos Sectoriales, elaborados y entregados al área solicitante (Estudios Económicos)</v>
      </c>
      <c r="I168" s="84">
        <f>VLOOKUP(A168,'PAI 2025 GPS rempl2)'!$A$4:$V$504,17,0)</f>
        <v>2</v>
      </c>
      <c r="J168" s="84" t="str">
        <f>VLOOKUP(A168,'PAI 2025 GPS rempl2)'!$A$4:$V$504,18,0)</f>
        <v>Númerica</v>
      </c>
      <c r="K168" s="182" t="str">
        <f>VLOOKUP(A168,'PAI 2025 GPS rempl2)'!$A$4:$V$504,20,0)</f>
        <v>2025-01-15</v>
      </c>
      <c r="L168" s="182" t="str">
        <f>VLOOKUP(A168,'PAI 2025 GPS rempl2)'!$A$4:$V$504,21,0)</f>
        <v>2025-12-15</v>
      </c>
      <c r="M168" s="84" t="str">
        <f>VLOOKUP(A168,'PAI 2025 GPS rempl2)'!$A$4:$V$504,22,0)</f>
        <v>37-GRUPO DE TRABAJO DE ESTUDIOS ECONÓMICOS</v>
      </c>
      <c r="N168" s="84" t="s">
        <v>1452</v>
      </c>
      <c r="O168" s="84" t="s">
        <v>1453</v>
      </c>
      <c r="P168" s="84">
        <v>0</v>
      </c>
      <c r="Q168" s="84" t="s">
        <v>1551</v>
      </c>
      <c r="S168" s="83" t="s">
        <v>824</v>
      </c>
      <c r="T168" s="83" t="str">
        <f>VLOOKUP(A168,'PAI 2025 GPS rempl2)'!$A$3:$E$505,4,0)</f>
        <v>Producto</v>
      </c>
      <c r="U168" s="84" t="s">
        <v>1591</v>
      </c>
      <c r="V168" s="31">
        <f>VLOOKUP(S168,'PAI 2025 GPS rempl2)'!$E$4:$P$504,12,0)</f>
        <v>50</v>
      </c>
      <c r="W168" s="31">
        <f>+(V168*100)/($V$150+$V$168+$V$174+$V$177+$V$183+$V$190+$V$199+$V$335+$V$341+$V$429+$V$462)</f>
        <v>26.315789473684209</v>
      </c>
    </row>
    <row r="169" spans="1:23" x14ac:dyDescent="0.25">
      <c r="A169" s="83" t="s">
        <v>826</v>
      </c>
      <c r="B169" s="83" t="str">
        <f>VLOOKUP(A169,'PAI 2025 GPS rempl2)'!$A$3:$E$505,4,0)</f>
        <v>Actividad propia</v>
      </c>
      <c r="C169" s="84" t="s">
        <v>1591</v>
      </c>
      <c r="D169" s="84" t="s">
        <v>1590</v>
      </c>
      <c r="E169" s="84" t="s">
        <v>782</v>
      </c>
      <c r="F169" s="84"/>
      <c r="G169" s="84" t="str">
        <f>VLOOKUP(A169,'PAI 2025 GPS rempl2)'!$E$4:$L$504,8,0)</f>
        <v>N/A</v>
      </c>
      <c r="H169" s="84" t="str">
        <f>VLOOKUP(A169,'PAI 2025 GPS rempl2)'!$A$4:$V$504,15,0)</f>
        <v>Elaborar ficha técnica (Ficha técnica)</v>
      </c>
      <c r="I169" s="84">
        <f>VLOOKUP(A169,'PAI 2025 GPS rempl2)'!$A$4:$V$504,17,0)</f>
        <v>1</v>
      </c>
      <c r="J169" s="84" t="str">
        <f>VLOOKUP(A169,'PAI 2025 GPS rempl2)'!$A$4:$V$504,18,0)</f>
        <v>Númerica</v>
      </c>
      <c r="K169" s="182" t="str">
        <f>VLOOKUP(A169,'PAI 2025 GPS rempl2)'!$A$4:$V$504,20,0)</f>
        <v>2025-01-15</v>
      </c>
      <c r="L169" s="182" t="str">
        <f>VLOOKUP(A169,'PAI 2025 GPS rempl2)'!$A$4:$V$504,21,0)</f>
        <v>2025-04-15</v>
      </c>
      <c r="M169" s="84" t="str">
        <f>VLOOKUP(A169,'PAI 2025 GPS rempl2)'!$A$4:$V$504,22,0)</f>
        <v>37-GRUPO DE TRABAJO DE ESTUDIOS ECONÓMICOS</v>
      </c>
      <c r="N169" s="84"/>
      <c r="O169" s="84"/>
      <c r="P169" s="84"/>
      <c r="Q169" s="84"/>
      <c r="S169" s="83" t="s">
        <v>826</v>
      </c>
      <c r="T169" s="83" t="str">
        <f>VLOOKUP(A169,'PAI 2025 GPS rempl2)'!$A$3:$E$505,4,0)</f>
        <v>Actividad propia</v>
      </c>
      <c r="U169" s="84" t="s">
        <v>1591</v>
      </c>
      <c r="V169" s="31">
        <f>VLOOKUP(S169,'PAI 2025 GPS rempl2)'!$E$4:$P$504,12,0)</f>
        <v>10</v>
      </c>
      <c r="W169" s="31">
        <f>+(V169*100)/($V$151+$V$153+$V$154+$V$155+$V$169+$V$170+$V$171+$V$172+$V$173+$V$175+$V$176+$V$178+$V$179+$V$180+$V$181+$V$182+$V$184+$V$185+$V$186+$V$187+$V$188+$V$189+$V$191+$V$192+$V$193+$V$194+$V$200+$V$201+$V$336+$V$338+$V$340+$V$342+$V$343+$V$430+$V$431+$V$432+$V$433+$V$463+$V$464)</f>
        <v>0.90909090909090906</v>
      </c>
    </row>
    <row r="170" spans="1:23" x14ac:dyDescent="0.25">
      <c r="A170" s="83" t="s">
        <v>828</v>
      </c>
      <c r="B170" s="83" t="str">
        <f>VLOOKUP(A170,'PAI 2025 GPS rempl2)'!$A$3:$E$505,4,0)</f>
        <v>Actividad propia</v>
      </c>
      <c r="C170" s="84" t="s">
        <v>1591</v>
      </c>
      <c r="D170" s="84" t="s">
        <v>1590</v>
      </c>
      <c r="E170" s="84" t="s">
        <v>782</v>
      </c>
      <c r="F170" s="84"/>
      <c r="G170" s="84" t="str">
        <f>VLOOKUP(A170,'PAI 2025 GPS rempl2)'!$E$4:$L$504,8,0)</f>
        <v>N/A</v>
      </c>
      <c r="H170" s="84" t="str">
        <f>VLOOKUP(A170,'PAI 2025 GPS rempl2)'!$A$4:$V$504,15,0)</f>
        <v>Recopilar datos y construir base de datos (Base de datos)</v>
      </c>
      <c r="I170" s="84">
        <f>VLOOKUP(A170,'PAI 2025 GPS rempl2)'!$A$4:$V$504,17,0)</f>
        <v>1</v>
      </c>
      <c r="J170" s="84" t="str">
        <f>VLOOKUP(A170,'PAI 2025 GPS rempl2)'!$A$4:$V$504,18,0)</f>
        <v>Númerica</v>
      </c>
      <c r="K170" s="182" t="str">
        <f>VLOOKUP(A170,'PAI 2025 GPS rempl2)'!$A$4:$V$504,20,0)</f>
        <v>2025-02-01</v>
      </c>
      <c r="L170" s="182" t="str">
        <f>VLOOKUP(A170,'PAI 2025 GPS rempl2)'!$A$4:$V$504,21,0)</f>
        <v>2025-09-15</v>
      </c>
      <c r="M170" s="84" t="str">
        <f>VLOOKUP(A170,'PAI 2025 GPS rempl2)'!$A$4:$V$504,22,0)</f>
        <v>37-GRUPO DE TRABAJO DE ESTUDIOS ECONÓMICOS</v>
      </c>
      <c r="N170" s="84"/>
      <c r="O170" s="84"/>
      <c r="P170" s="84"/>
      <c r="Q170" s="84"/>
      <c r="S170" s="83" t="s">
        <v>828</v>
      </c>
      <c r="T170" s="83" t="str">
        <f>VLOOKUP(A170,'PAI 2025 GPS rempl2)'!$A$3:$E$505,4,0)</f>
        <v>Actividad propia</v>
      </c>
      <c r="U170" s="84" t="s">
        <v>1591</v>
      </c>
      <c r="V170" s="31">
        <f>VLOOKUP(S170,'PAI 2025 GPS rempl2)'!$E$4:$P$504,12,0)</f>
        <v>30</v>
      </c>
      <c r="W170" s="31">
        <f>+(V170*100)/($V$151+$V$153+$V$154+$V$155+$V$169+$V$170+$V$171+$V$172+$V$173+$V$175+$V$176+$V$178+$V$179+$V$180+$V$181+$V$182+$V$184+$V$185+$V$186+$V$187+$V$188+$V$189+$V$191+$V$192+$V$193+$V$194+$V$200+$V$201+$V$336+$V$338+$V$340+$V$342+$V$343+$V$430+$V$431+$V$432+$V$433+$V$463+$V$464)</f>
        <v>2.7272727272727271</v>
      </c>
    </row>
    <row r="171" spans="1:23" x14ac:dyDescent="0.25">
      <c r="A171" s="83" t="s">
        <v>830</v>
      </c>
      <c r="B171" s="83" t="str">
        <f>VLOOKUP(A171,'PAI 2025 GPS rempl2)'!$A$3:$E$505,4,0)</f>
        <v>Actividad propia</v>
      </c>
      <c r="C171" s="84" t="s">
        <v>1591</v>
      </c>
      <c r="D171" s="84" t="s">
        <v>1590</v>
      </c>
      <c r="E171" s="84" t="s">
        <v>782</v>
      </c>
      <c r="F171" s="84"/>
      <c r="G171" s="84" t="str">
        <f>VLOOKUP(A171,'PAI 2025 GPS rempl2)'!$E$4:$L$504,8,0)</f>
        <v>N/A</v>
      </c>
      <c r="H171" s="84" t="str">
        <f>VLOOKUP(A171,'PAI 2025 GPS rempl2)'!$A$4:$V$504,15,0)</f>
        <v>Construir el marco teórico  (Documento marco teórico)</v>
      </c>
      <c r="I171" s="84">
        <f>VLOOKUP(A171,'PAI 2025 GPS rempl2)'!$A$4:$V$504,17,0)</f>
        <v>1</v>
      </c>
      <c r="J171" s="84" t="str">
        <f>VLOOKUP(A171,'PAI 2025 GPS rempl2)'!$A$4:$V$504,18,0)</f>
        <v>Númerica</v>
      </c>
      <c r="K171" s="182" t="str">
        <f>VLOOKUP(A171,'PAI 2025 GPS rempl2)'!$A$4:$V$504,20,0)</f>
        <v>2025-02-01</v>
      </c>
      <c r="L171" s="182" t="str">
        <f>VLOOKUP(A171,'PAI 2025 GPS rempl2)'!$A$4:$V$504,21,0)</f>
        <v>2025-09-15</v>
      </c>
      <c r="M171" s="84" t="str">
        <f>VLOOKUP(A171,'PAI 2025 GPS rempl2)'!$A$4:$V$504,22,0)</f>
        <v>37-GRUPO DE TRABAJO DE ESTUDIOS ECONÓMICOS</v>
      </c>
      <c r="N171" s="84"/>
      <c r="O171" s="84"/>
      <c r="P171" s="84"/>
      <c r="Q171" s="84"/>
      <c r="S171" s="83" t="s">
        <v>830</v>
      </c>
      <c r="T171" s="83" t="str">
        <f>VLOOKUP(A171,'PAI 2025 GPS rempl2)'!$A$3:$E$505,4,0)</f>
        <v>Actividad propia</v>
      </c>
      <c r="U171" s="84" t="s">
        <v>1591</v>
      </c>
      <c r="V171" s="31">
        <f>VLOOKUP(S171,'PAI 2025 GPS rempl2)'!$E$4:$P$504,12,0)</f>
        <v>20</v>
      </c>
      <c r="W171" s="31">
        <f>+(V171*100)/($V$151+$V$153+$V$154+$V$155+$V$169+$V$170+$V$171+$V$172+$V$173+$V$175+$V$176+$V$178+$V$179+$V$180+$V$181+$V$182+$V$184+$V$185+$V$186+$V$187+$V$188+$V$189+$V$191+$V$192+$V$193+$V$194+$V$200+$V$201+$V$336+$V$338+$V$340+$V$342+$V$343+$V$430+$V$431+$V$432+$V$433+$V$463+$V$464)</f>
        <v>1.8181818181818181</v>
      </c>
    </row>
    <row r="172" spans="1:23" x14ac:dyDescent="0.25">
      <c r="A172" s="83" t="s">
        <v>832</v>
      </c>
      <c r="B172" s="83" t="str">
        <f>VLOOKUP(A172,'PAI 2025 GPS rempl2)'!$A$3:$E$505,4,0)</f>
        <v>Actividad propia</v>
      </c>
      <c r="C172" s="84" t="s">
        <v>1591</v>
      </c>
      <c r="D172" s="84" t="s">
        <v>1590</v>
      </c>
      <c r="E172" s="84" t="s">
        <v>782</v>
      </c>
      <c r="F172" s="84"/>
      <c r="G172" s="84" t="str">
        <f>VLOOKUP(A172,'PAI 2025 GPS rempl2)'!$E$4:$L$504,8,0)</f>
        <v>N/A</v>
      </c>
      <c r="H172" s="84" t="str">
        <f>VLOOKUP(A172,'PAI 2025 GPS rempl2)'!$A$4:$V$504,15,0)</f>
        <v>Desarrollar análisis estadístico y económico (Dcumento de análisis estadístico y económico)</v>
      </c>
      <c r="I172" s="84">
        <f>VLOOKUP(A172,'PAI 2025 GPS rempl2)'!$A$4:$V$504,17,0)</f>
        <v>1</v>
      </c>
      <c r="J172" s="84" t="str">
        <f>VLOOKUP(A172,'PAI 2025 GPS rempl2)'!$A$4:$V$504,18,0)</f>
        <v>Númerica</v>
      </c>
      <c r="K172" s="182" t="str">
        <f>VLOOKUP(A172,'PAI 2025 GPS rempl2)'!$A$4:$V$504,20,0)</f>
        <v>2025-03-01</v>
      </c>
      <c r="L172" s="182" t="str">
        <f>VLOOKUP(A172,'PAI 2025 GPS rempl2)'!$A$4:$V$504,21,0)</f>
        <v>2025-11-15</v>
      </c>
      <c r="M172" s="84" t="str">
        <f>VLOOKUP(A172,'PAI 2025 GPS rempl2)'!$A$4:$V$504,22,0)</f>
        <v>37-GRUPO DE TRABAJO DE ESTUDIOS ECONÓMICOS</v>
      </c>
      <c r="N172" s="84"/>
      <c r="O172" s="84"/>
      <c r="P172" s="84"/>
      <c r="Q172" s="84"/>
      <c r="S172" s="83" t="s">
        <v>832</v>
      </c>
      <c r="T172" s="83" t="str">
        <f>VLOOKUP(A172,'PAI 2025 GPS rempl2)'!$A$3:$E$505,4,0)</f>
        <v>Actividad propia</v>
      </c>
      <c r="U172" s="84" t="s">
        <v>1591</v>
      </c>
      <c r="V172" s="31">
        <f>VLOOKUP(S172,'PAI 2025 GPS rempl2)'!$E$4:$P$504,12,0)</f>
        <v>20</v>
      </c>
      <c r="W172" s="31">
        <f>+(V172*100)/($V$151+$V$153+$V$154+$V$155+$V$169+$V$170+$V$171+$V$172+$V$173+$V$175+$V$176+$V$178+$V$179+$V$180+$V$181+$V$182+$V$184+$V$185+$V$186+$V$187+$V$188+$V$189+$V$191+$V$192+$V$193+$V$194+$V$200+$V$201+$V$336+$V$338+$V$340+$V$342+$V$343+$V$430+$V$431+$V$432+$V$433+$V$463+$V$464)</f>
        <v>1.8181818181818181</v>
      </c>
    </row>
    <row r="173" spans="1:23" x14ac:dyDescent="0.25">
      <c r="A173" s="83" t="s">
        <v>834</v>
      </c>
      <c r="B173" s="83" t="str">
        <f>VLOOKUP(A173,'PAI 2025 GPS rempl2)'!$A$3:$E$505,4,0)</f>
        <v>Actividad propia</v>
      </c>
      <c r="C173" s="84" t="s">
        <v>1591</v>
      </c>
      <c r="D173" s="84" t="s">
        <v>1590</v>
      </c>
      <c r="E173" s="84" t="s">
        <v>782</v>
      </c>
      <c r="F173" s="84"/>
      <c r="G173" s="84" t="str">
        <f>VLOOKUP(A173,'PAI 2025 GPS rempl2)'!$E$4:$L$504,8,0)</f>
        <v>N/A</v>
      </c>
      <c r="H173" s="84" t="str">
        <f>VLOOKUP(A173,'PAI 2025 GPS rempl2)'!$A$4:$V$504,15,0)</f>
        <v>Elaborar estudio y entregar al área solicitante (Memorando/correo de entrega de documento)</v>
      </c>
      <c r="I173" s="84">
        <f>VLOOKUP(A173,'PAI 2025 GPS rempl2)'!$A$4:$V$504,17,0)</f>
        <v>1</v>
      </c>
      <c r="J173" s="84" t="str">
        <f>VLOOKUP(A173,'PAI 2025 GPS rempl2)'!$A$4:$V$504,18,0)</f>
        <v>Númerica</v>
      </c>
      <c r="K173" s="182" t="str">
        <f>VLOOKUP(A173,'PAI 2025 GPS rempl2)'!$A$4:$V$504,20,0)</f>
        <v>2025-04-01</v>
      </c>
      <c r="L173" s="182" t="str">
        <f>VLOOKUP(A173,'PAI 2025 GPS rempl2)'!$A$4:$V$504,21,0)</f>
        <v>2025-12-15</v>
      </c>
      <c r="M173" s="84" t="str">
        <f>VLOOKUP(A173,'PAI 2025 GPS rempl2)'!$A$4:$V$504,22,0)</f>
        <v>37-GRUPO DE TRABAJO DE ESTUDIOS ECONÓMICOS</v>
      </c>
      <c r="N173" s="84"/>
      <c r="O173" s="84"/>
      <c r="P173" s="84"/>
      <c r="Q173" s="84"/>
      <c r="S173" s="83" t="s">
        <v>834</v>
      </c>
      <c r="T173" s="83" t="str">
        <f>VLOOKUP(A173,'PAI 2025 GPS rempl2)'!$A$3:$E$505,4,0)</f>
        <v>Actividad propia</v>
      </c>
      <c r="U173" s="84" t="s">
        <v>1591</v>
      </c>
      <c r="V173" s="31">
        <f>VLOOKUP(S173,'PAI 2025 GPS rempl2)'!$E$4:$P$504,12,0)</f>
        <v>20</v>
      </c>
      <c r="W173" s="31">
        <f>+(V173*100)/($V$151+$V$153+$V$154+$V$155+$V$169+$V$170+$V$171+$V$172+$V$173+$V$175+$V$176+$V$178+$V$179+$V$180+$V$181+$V$182+$V$184+$V$185+$V$186+$V$187+$V$188+$V$189+$V$191+$V$192+$V$193+$V$194+$V$200+$V$201+$V$336+$V$338+$V$340+$V$342+$V$343+$V$430+$V$431+$V$432+$V$433+$V$463+$V$464)</f>
        <v>1.8181818181818181</v>
      </c>
    </row>
    <row r="174" spans="1:23" x14ac:dyDescent="0.25">
      <c r="A174" s="83" t="s">
        <v>836</v>
      </c>
      <c r="B174" s="83" t="str">
        <f>VLOOKUP(A174,'PAI 2025 GPS rempl2)'!$A$3:$E$505,4,0)</f>
        <v>Producto</v>
      </c>
      <c r="C174" s="84" t="s">
        <v>1591</v>
      </c>
      <c r="D174" s="84" t="s">
        <v>1590</v>
      </c>
      <c r="E174" s="84" t="s">
        <v>782</v>
      </c>
      <c r="F174" s="84" t="s">
        <v>12</v>
      </c>
      <c r="G174" s="84" t="str">
        <f>VLOOKUP(A174,'PAI 2025 GPS rempl2)'!$E$4:$L$504,8,0)</f>
        <v>C-3599-0200-0008-53105b</v>
      </c>
      <c r="H174" s="84" t="str">
        <f>VLOOKUP(A174,'PAI 2025 GPS rempl2)'!$A$4:$V$504,15,0)</f>
        <v>Boletines de Noticias Económicas, elaborados y divulgados (Boletines de Noticias Económicas)</v>
      </c>
      <c r="I174" s="84">
        <f>VLOOKUP(A174,'PAI 2025 GPS rempl2)'!$A$4:$V$504,17,0)</f>
        <v>11</v>
      </c>
      <c r="J174" s="84" t="str">
        <f>VLOOKUP(A174,'PAI 2025 GPS rempl2)'!$A$4:$V$504,18,0)</f>
        <v>Númerica</v>
      </c>
      <c r="K174" s="182" t="str">
        <f>VLOOKUP(A174,'PAI 2025 GPS rempl2)'!$A$4:$V$504,20,0)</f>
        <v>2025-01-15</v>
      </c>
      <c r="L174" s="182" t="str">
        <f>VLOOKUP(A174,'PAI 2025 GPS rempl2)'!$A$4:$V$504,21,0)</f>
        <v>2025-12-15</v>
      </c>
      <c r="M174" s="84" t="str">
        <f>VLOOKUP(A174,'PAI 2025 GPS rempl2)'!$A$4:$V$504,22,0)</f>
        <v>37-GRUPO DE TRABAJO DE ESTUDIOS ECONÓMICOS</v>
      </c>
      <c r="N174" s="84" t="s">
        <v>1452</v>
      </c>
      <c r="O174" s="84" t="s">
        <v>1453</v>
      </c>
      <c r="P174" s="84">
        <v>0</v>
      </c>
      <c r="Q174" s="84" t="s">
        <v>1551</v>
      </c>
      <c r="S174" s="83" t="s">
        <v>836</v>
      </c>
      <c r="T174" s="83" t="str">
        <f>VLOOKUP(A174,'PAI 2025 GPS rempl2)'!$A$3:$E$505,4,0)</f>
        <v>Producto</v>
      </c>
      <c r="U174" s="84" t="s">
        <v>1591</v>
      </c>
      <c r="V174" s="31">
        <f>VLOOKUP(S174,'PAI 2025 GPS rempl2)'!$E$4:$P$504,12,0)</f>
        <v>15</v>
      </c>
      <c r="W174" s="31">
        <f>+(V174*100)/($V$150+$V$168+$V$174+$V$177+$V$183+$V$190+$V$199+$V$335+$V$341+$V$429+$V$462)</f>
        <v>7.8947368421052628</v>
      </c>
    </row>
    <row r="175" spans="1:23" x14ac:dyDescent="0.25">
      <c r="A175" s="83" t="s">
        <v>838</v>
      </c>
      <c r="B175" s="83" t="str">
        <f>VLOOKUP(A175,'PAI 2025 GPS rempl2)'!$A$3:$E$505,4,0)</f>
        <v>Actividad propia</v>
      </c>
      <c r="C175" s="84" t="s">
        <v>1591</v>
      </c>
      <c r="D175" s="84" t="s">
        <v>1590</v>
      </c>
      <c r="E175" s="84" t="s">
        <v>782</v>
      </c>
      <c r="F175" s="84"/>
      <c r="G175" s="84" t="str">
        <f>VLOOKUP(A175,'PAI 2025 GPS rempl2)'!$E$4:$L$504,8,0)</f>
        <v>N/A</v>
      </c>
      <c r="H175" s="84" t="str">
        <f>VLOOKUP(A175,'PAI 2025 GPS rempl2)'!$A$4:$V$504,15,0)</f>
        <v>Elaborar mensualmente los boletines (Boletínes / correos electrónicos de envió)</v>
      </c>
      <c r="I175" s="84">
        <f>VLOOKUP(A175,'PAI 2025 GPS rempl2)'!$A$4:$V$504,17,0)</f>
        <v>11</v>
      </c>
      <c r="J175" s="84" t="str">
        <f>VLOOKUP(A175,'PAI 2025 GPS rempl2)'!$A$4:$V$504,18,0)</f>
        <v>Númerica</v>
      </c>
      <c r="K175" s="182" t="str">
        <f>VLOOKUP(A175,'PAI 2025 GPS rempl2)'!$A$4:$V$504,20,0)</f>
        <v>2025-01-15</v>
      </c>
      <c r="L175" s="182" t="str">
        <f>VLOOKUP(A175,'PAI 2025 GPS rempl2)'!$A$4:$V$504,21,0)</f>
        <v>2025-12-15</v>
      </c>
      <c r="M175" s="84" t="str">
        <f>VLOOKUP(A175,'PAI 2025 GPS rempl2)'!$A$4:$V$504,22,0)</f>
        <v>37-GRUPO DE TRABAJO DE ESTUDIOS ECONÓMICOS</v>
      </c>
      <c r="N175" s="84"/>
      <c r="O175" s="84"/>
      <c r="P175" s="84"/>
      <c r="Q175" s="84"/>
      <c r="S175" s="83" t="s">
        <v>838</v>
      </c>
      <c r="T175" s="83" t="str">
        <f>VLOOKUP(A175,'PAI 2025 GPS rempl2)'!$A$3:$E$505,4,0)</f>
        <v>Actividad propia</v>
      </c>
      <c r="U175" s="84" t="s">
        <v>1591</v>
      </c>
      <c r="V175" s="31">
        <f>VLOOKUP(S175,'PAI 2025 GPS rempl2)'!$E$4:$P$504,12,0)</f>
        <v>80</v>
      </c>
      <c r="W175" s="31">
        <f>+(V175*100)/($V$151+$V$153+$V$154+$V$155+$V$169+$V$170+$V$171+$V$172+$V$173+$V$175+$V$176+$V$178+$V$179+$V$180+$V$181+$V$182+$V$184+$V$185+$V$186+$V$187+$V$188+$V$189+$V$191+$V$192+$V$193+$V$194+$V$200+$V$201+$V$336+$V$338+$V$340+$V$342+$V$343+$V$430+$V$431+$V$432+$V$433+$V$463+$V$464)</f>
        <v>7.2727272727272725</v>
      </c>
    </row>
    <row r="176" spans="1:23" x14ac:dyDescent="0.25">
      <c r="A176" s="83" t="s">
        <v>840</v>
      </c>
      <c r="B176" s="83" t="str">
        <f>VLOOKUP(A176,'PAI 2025 GPS rempl2)'!$A$3:$E$505,4,0)</f>
        <v>Actividad propia</v>
      </c>
      <c r="C176" s="84" t="s">
        <v>1591</v>
      </c>
      <c r="D176" s="84" t="s">
        <v>1590</v>
      </c>
      <c r="E176" s="84" t="s">
        <v>782</v>
      </c>
      <c r="F176" s="84"/>
      <c r="G176" s="84" t="str">
        <f>VLOOKUP(A176,'PAI 2025 GPS rempl2)'!$E$4:$L$504,8,0)</f>
        <v>N/A</v>
      </c>
      <c r="H176" s="84" t="str">
        <f>VLOOKUP(A176,'PAI 2025 GPS rempl2)'!$A$4:$V$504,15,0)</f>
        <v>Divulgar los boletines (boletines diseñados)</v>
      </c>
      <c r="I176" s="84">
        <f>VLOOKUP(A176,'PAI 2025 GPS rempl2)'!$A$4:$V$504,17,0)</f>
        <v>11</v>
      </c>
      <c r="J176" s="84" t="str">
        <f>VLOOKUP(A176,'PAI 2025 GPS rempl2)'!$A$4:$V$504,18,0)</f>
        <v>Númerica</v>
      </c>
      <c r="K176" s="182" t="str">
        <f>VLOOKUP(A176,'PAI 2025 GPS rempl2)'!$A$4:$V$504,20,0)</f>
        <v>2025-01-15</v>
      </c>
      <c r="L176" s="182" t="str">
        <f>VLOOKUP(A176,'PAI 2025 GPS rempl2)'!$A$4:$V$504,21,0)</f>
        <v>2025-12-15</v>
      </c>
      <c r="M176" s="84" t="str">
        <f>VLOOKUP(A176,'PAI 2025 GPS rempl2)'!$A$4:$V$504,22,0)</f>
        <v>37-GRUPO DE TRABAJO DE ESTUDIOS ECONÓMICOS</v>
      </c>
      <c r="N176" s="84"/>
      <c r="O176" s="84"/>
      <c r="P176" s="84"/>
      <c r="Q176" s="84"/>
      <c r="S176" s="83" t="s">
        <v>840</v>
      </c>
      <c r="T176" s="83" t="str">
        <f>VLOOKUP(A176,'PAI 2025 GPS rempl2)'!$A$3:$E$505,4,0)</f>
        <v>Actividad propia</v>
      </c>
      <c r="U176" s="84" t="s">
        <v>1591</v>
      </c>
      <c r="V176" s="31">
        <f>VLOOKUP(S176,'PAI 2025 GPS rempl2)'!$E$4:$P$504,12,0)</f>
        <v>20</v>
      </c>
      <c r="W176" s="31">
        <f>+(V176*100)/($V$151+$V$153+$V$154+$V$155+$V$169+$V$170+$V$171+$V$172+$V$173+$V$175+$V$176+$V$178+$V$179+$V$180+$V$181+$V$182+$V$184+$V$185+$V$186+$V$187+$V$188+$V$189+$V$191+$V$192+$V$193+$V$194+$V$200+$V$201+$V$336+$V$338+$V$340+$V$342+$V$343+$V$430+$V$431+$V$432+$V$433+$V$463+$V$464)</f>
        <v>1.8181818181818181</v>
      </c>
    </row>
    <row r="177" spans="1:23" x14ac:dyDescent="0.25">
      <c r="A177" s="83" t="s">
        <v>842</v>
      </c>
      <c r="B177" s="83" t="str">
        <f>VLOOKUP(A177,'PAI 2025 GPS rempl2)'!$A$3:$E$505,4,0)</f>
        <v>Producto</v>
      </c>
      <c r="C177" s="84" t="s">
        <v>1591</v>
      </c>
      <c r="D177" s="84" t="s">
        <v>1590</v>
      </c>
      <c r="E177" s="84" t="s">
        <v>782</v>
      </c>
      <c r="F177" s="84" t="s">
        <v>12</v>
      </c>
      <c r="G177" s="84" t="str">
        <f>VLOOKUP(A177,'PAI 2025 GPS rempl2)'!$E$4:$L$504,8,0)</f>
        <v>C-3599-0200-0008-53105b</v>
      </c>
      <c r="H177" s="84" t="str">
        <f>VLOOKUP(A177,'PAI 2025 GPS rempl2)'!$A$4:$V$504,15,0)</f>
        <v>Estudio Económico Académico, elaborado y entregado  (Estudio Económico )</v>
      </c>
      <c r="I177" s="84">
        <f>VLOOKUP(A177,'PAI 2025 GPS rempl2)'!$A$4:$V$504,17,0)</f>
        <v>1</v>
      </c>
      <c r="J177" s="84" t="str">
        <f>VLOOKUP(A177,'PAI 2025 GPS rempl2)'!$A$4:$V$504,18,0)</f>
        <v>Númerica</v>
      </c>
      <c r="K177" s="182" t="str">
        <f>VLOOKUP(A177,'PAI 2025 GPS rempl2)'!$A$4:$V$504,20,0)</f>
        <v>2025-02-17</v>
      </c>
      <c r="L177" s="182" t="str">
        <f>VLOOKUP(A177,'PAI 2025 GPS rempl2)'!$A$4:$V$504,21,0)</f>
        <v>2025-12-15</v>
      </c>
      <c r="M177" s="84" t="str">
        <f>VLOOKUP(A177,'PAI 2025 GPS rempl2)'!$A$4:$V$504,22,0)</f>
        <v>37-GRUPO DE TRABAJO DE ESTUDIOS ECONÓMICOS</v>
      </c>
      <c r="N177" s="84" t="s">
        <v>1452</v>
      </c>
      <c r="O177" s="84" t="s">
        <v>1453</v>
      </c>
      <c r="P177" s="84">
        <v>0</v>
      </c>
      <c r="Q177" s="84" t="s">
        <v>1551</v>
      </c>
      <c r="S177" s="83" t="s">
        <v>842</v>
      </c>
      <c r="T177" s="83" t="str">
        <f>VLOOKUP(A177,'PAI 2025 GPS rempl2)'!$A$3:$E$505,4,0)</f>
        <v>Producto</v>
      </c>
      <c r="U177" s="84" t="s">
        <v>1591</v>
      </c>
      <c r="V177" s="31">
        <f>VLOOKUP(S177,'PAI 2025 GPS rempl2)'!$E$4:$P$504,12,0)</f>
        <v>5</v>
      </c>
      <c r="W177" s="31">
        <f>+(V177*100)/($V$150+$V$168+$V$174+$V$177+$V$183+$V$190+$V$199+$V$335+$V$341+$V$429+$V$462)</f>
        <v>2.6315789473684212</v>
      </c>
    </row>
    <row r="178" spans="1:23" x14ac:dyDescent="0.25">
      <c r="A178" s="83" t="s">
        <v>844</v>
      </c>
      <c r="B178" s="83" t="str">
        <f>VLOOKUP(A178,'PAI 2025 GPS rempl2)'!$A$3:$E$505,4,0)</f>
        <v>Actividad propia</v>
      </c>
      <c r="C178" s="84" t="s">
        <v>1591</v>
      </c>
      <c r="D178" s="84" t="s">
        <v>1590</v>
      </c>
      <c r="E178" s="84" t="s">
        <v>782</v>
      </c>
      <c r="F178" s="84"/>
      <c r="G178" s="84" t="str">
        <f>VLOOKUP(A178,'PAI 2025 GPS rempl2)'!$E$4:$L$504,8,0)</f>
        <v>N/A</v>
      </c>
      <c r="H178" s="84" t="str">
        <f>VLOOKUP(A178,'PAI 2025 GPS rempl2)'!$A$4:$V$504,15,0)</f>
        <v>Elaborar ficha técnica  (Ficha técnica)</v>
      </c>
      <c r="I178" s="84">
        <f>VLOOKUP(A178,'PAI 2025 GPS rempl2)'!$A$4:$V$504,17,0)</f>
        <v>1</v>
      </c>
      <c r="J178" s="84" t="str">
        <f>VLOOKUP(A178,'PAI 2025 GPS rempl2)'!$A$4:$V$504,18,0)</f>
        <v>Númerica</v>
      </c>
      <c r="K178" s="182" t="str">
        <f>VLOOKUP(A178,'PAI 2025 GPS rempl2)'!$A$4:$V$504,20,0)</f>
        <v>2025-02-17</v>
      </c>
      <c r="L178" s="182" t="str">
        <f>VLOOKUP(A178,'PAI 2025 GPS rempl2)'!$A$4:$V$504,21,0)</f>
        <v>2025-12-15</v>
      </c>
      <c r="M178" s="84" t="str">
        <f>VLOOKUP(A178,'PAI 2025 GPS rempl2)'!$A$4:$V$504,22,0)</f>
        <v>37-GRUPO DE TRABAJO DE ESTUDIOS ECONÓMICOS</v>
      </c>
      <c r="N178" s="84"/>
      <c r="O178" s="84"/>
      <c r="P178" s="84"/>
      <c r="Q178" s="84"/>
      <c r="S178" s="83" t="s">
        <v>844</v>
      </c>
      <c r="T178" s="83" t="str">
        <f>VLOOKUP(A178,'PAI 2025 GPS rempl2)'!$A$3:$E$505,4,0)</f>
        <v>Actividad propia</v>
      </c>
      <c r="U178" s="84" t="s">
        <v>1591</v>
      </c>
      <c r="V178" s="31">
        <f>VLOOKUP(S178,'PAI 2025 GPS rempl2)'!$E$4:$P$504,12,0)</f>
        <v>10</v>
      </c>
      <c r="W178" s="31">
        <f>+(V178*100)/($V$151+$V$153+$V$154+$V$155+$V$169+$V$170+$V$171+$V$172+$V$173+$V$175+$V$176+$V$178+$V$179+$V$180+$V$181+$V$182+$V$184+$V$185+$V$186+$V$187+$V$188+$V$189+$V$191+$V$192+$V$193+$V$194+$V$200+$V$201+$V$336+$V$338+$V$340+$V$342+$V$343+$V$430+$V$431+$V$432+$V$433+$V$463+$V$464)</f>
        <v>0.90909090909090906</v>
      </c>
    </row>
    <row r="179" spans="1:23" x14ac:dyDescent="0.25">
      <c r="A179" s="83" t="s">
        <v>845</v>
      </c>
      <c r="B179" s="83" t="str">
        <f>VLOOKUP(A179,'PAI 2025 GPS rempl2)'!$A$3:$E$505,4,0)</f>
        <v>Actividad propia</v>
      </c>
      <c r="C179" s="84" t="s">
        <v>1591</v>
      </c>
      <c r="D179" s="84" t="s">
        <v>1590</v>
      </c>
      <c r="E179" s="84" t="s">
        <v>782</v>
      </c>
      <c r="F179" s="84"/>
      <c r="G179" s="84" t="str">
        <f>VLOOKUP(A179,'PAI 2025 GPS rempl2)'!$E$4:$L$504,8,0)</f>
        <v>N/A</v>
      </c>
      <c r="H179" s="84" t="str">
        <f>VLOOKUP(A179,'PAI 2025 GPS rempl2)'!$A$4:$V$504,15,0)</f>
        <v>Recopilar datos y construir base de datos (Archivo con Base de datos)</v>
      </c>
      <c r="I179" s="84">
        <f>VLOOKUP(A179,'PAI 2025 GPS rempl2)'!$A$4:$V$504,17,0)</f>
        <v>1</v>
      </c>
      <c r="J179" s="84" t="str">
        <f>VLOOKUP(A179,'PAI 2025 GPS rempl2)'!$A$4:$V$504,18,0)</f>
        <v>Númerica</v>
      </c>
      <c r="K179" s="182" t="str">
        <f>VLOOKUP(A179,'PAI 2025 GPS rempl2)'!$A$4:$V$504,20,0)</f>
        <v>2025-02-24</v>
      </c>
      <c r="L179" s="182" t="str">
        <f>VLOOKUP(A179,'PAI 2025 GPS rempl2)'!$A$4:$V$504,21,0)</f>
        <v>2025-08-18</v>
      </c>
      <c r="M179" s="84" t="str">
        <f>VLOOKUP(A179,'PAI 2025 GPS rempl2)'!$A$4:$V$504,22,0)</f>
        <v>37-GRUPO DE TRABAJO DE ESTUDIOS ECONÓMICOS</v>
      </c>
      <c r="N179" s="84"/>
      <c r="O179" s="84"/>
      <c r="P179" s="84"/>
      <c r="Q179" s="84"/>
      <c r="S179" s="83" t="s">
        <v>845</v>
      </c>
      <c r="T179" s="83" t="str">
        <f>VLOOKUP(A179,'PAI 2025 GPS rempl2)'!$A$3:$E$505,4,0)</f>
        <v>Actividad propia</v>
      </c>
      <c r="U179" s="84" t="s">
        <v>1591</v>
      </c>
      <c r="V179" s="31">
        <f>VLOOKUP(S179,'PAI 2025 GPS rempl2)'!$E$4:$P$504,12,0)</f>
        <v>30</v>
      </c>
      <c r="W179" s="31">
        <f>+(V179*100)/($V$151+$V$153+$V$154+$V$155+$V$169+$V$170+$V$171+$V$172+$V$173+$V$175+$V$176+$V$178+$V$179+$V$180+$V$181+$V$182+$V$184+$V$185+$V$186+$V$187+$V$188+$V$189+$V$191+$V$192+$V$193+$V$194+$V$200+$V$201+$V$336+$V$338+$V$340+$V$342+$V$343+$V$430+$V$431+$V$432+$V$433+$V$463+$V$464)</f>
        <v>2.7272727272727271</v>
      </c>
    </row>
    <row r="180" spans="1:23" x14ac:dyDescent="0.25">
      <c r="A180" s="83" t="s">
        <v>846</v>
      </c>
      <c r="B180" s="83" t="str">
        <f>VLOOKUP(A180,'PAI 2025 GPS rempl2)'!$A$3:$E$505,4,0)</f>
        <v>Actividad propia</v>
      </c>
      <c r="C180" s="84" t="s">
        <v>1591</v>
      </c>
      <c r="D180" s="84" t="s">
        <v>1590</v>
      </c>
      <c r="E180" s="84" t="s">
        <v>782</v>
      </c>
      <c r="F180" s="84"/>
      <c r="G180" s="84" t="str">
        <f>VLOOKUP(A180,'PAI 2025 GPS rempl2)'!$E$4:$L$504,8,0)</f>
        <v>N/A</v>
      </c>
      <c r="H180" s="84" t="str">
        <f>VLOOKUP(A180,'PAI 2025 GPS rempl2)'!$A$4:$V$504,15,0)</f>
        <v>Construir marco teórico (Informe/documento con marco teórico)</v>
      </c>
      <c r="I180" s="84">
        <f>VLOOKUP(A180,'PAI 2025 GPS rempl2)'!$A$4:$V$504,17,0)</f>
        <v>1</v>
      </c>
      <c r="J180" s="84" t="str">
        <f>VLOOKUP(A180,'PAI 2025 GPS rempl2)'!$A$4:$V$504,18,0)</f>
        <v>Númerica</v>
      </c>
      <c r="K180" s="182" t="str">
        <f>VLOOKUP(A180,'PAI 2025 GPS rempl2)'!$A$4:$V$504,20,0)</f>
        <v>2025-02-24</v>
      </c>
      <c r="L180" s="182" t="str">
        <f>VLOOKUP(A180,'PAI 2025 GPS rempl2)'!$A$4:$V$504,21,0)</f>
        <v>2025-09-15</v>
      </c>
      <c r="M180" s="84" t="str">
        <f>VLOOKUP(A180,'PAI 2025 GPS rempl2)'!$A$4:$V$504,22,0)</f>
        <v>37-GRUPO DE TRABAJO DE ESTUDIOS ECONÓMICOS</v>
      </c>
      <c r="N180" s="84"/>
      <c r="O180" s="84"/>
      <c r="P180" s="84"/>
      <c r="Q180" s="84"/>
      <c r="S180" s="83" t="s">
        <v>846</v>
      </c>
      <c r="T180" s="83" t="str">
        <f>VLOOKUP(A180,'PAI 2025 GPS rempl2)'!$A$3:$E$505,4,0)</f>
        <v>Actividad propia</v>
      </c>
      <c r="U180" s="84" t="s">
        <v>1591</v>
      </c>
      <c r="V180" s="31">
        <f>VLOOKUP(S180,'PAI 2025 GPS rempl2)'!$E$4:$P$504,12,0)</f>
        <v>20</v>
      </c>
      <c r="W180" s="31">
        <f>+(V180*100)/($V$151+$V$153+$V$154+$V$155+$V$169+$V$170+$V$171+$V$172+$V$173+$V$175+$V$176+$V$178+$V$179+$V$180+$V$181+$V$182+$V$184+$V$185+$V$186+$V$187+$V$188+$V$189+$V$191+$V$192+$V$193+$V$194+$V$200+$V$201+$V$336+$V$338+$V$340+$V$342+$V$343+$V$430+$V$431+$V$432+$V$433+$V$463+$V$464)</f>
        <v>1.8181818181818181</v>
      </c>
    </row>
    <row r="181" spans="1:23" x14ac:dyDescent="0.25">
      <c r="A181" s="83" t="s">
        <v>847</v>
      </c>
      <c r="B181" s="83" t="str">
        <f>VLOOKUP(A181,'PAI 2025 GPS rempl2)'!$A$3:$E$505,4,0)</f>
        <v>Actividad propia</v>
      </c>
      <c r="C181" s="84" t="s">
        <v>1591</v>
      </c>
      <c r="D181" s="84" t="s">
        <v>1590</v>
      </c>
      <c r="E181" s="84" t="s">
        <v>782</v>
      </c>
      <c r="F181" s="84"/>
      <c r="G181" s="84" t="str">
        <f>VLOOKUP(A181,'PAI 2025 GPS rempl2)'!$E$4:$L$504,8,0)</f>
        <v>N/A</v>
      </c>
      <c r="H181" s="84" t="str">
        <f>VLOOKUP(A181,'PAI 2025 GPS rempl2)'!$A$4:$V$504,15,0)</f>
        <v>Desarrollar análisis estadístico y económico (Documento de análisis estadístico y económico)</v>
      </c>
      <c r="I181" s="84">
        <f>VLOOKUP(A181,'PAI 2025 GPS rempl2)'!$A$4:$V$504,17,0)</f>
        <v>1</v>
      </c>
      <c r="J181" s="84" t="str">
        <f>VLOOKUP(A181,'PAI 2025 GPS rempl2)'!$A$4:$V$504,18,0)</f>
        <v>Númerica</v>
      </c>
      <c r="K181" s="182" t="str">
        <f>VLOOKUP(A181,'PAI 2025 GPS rempl2)'!$A$4:$V$504,20,0)</f>
        <v>2025-03-01</v>
      </c>
      <c r="L181" s="182" t="str">
        <f>VLOOKUP(A181,'PAI 2025 GPS rempl2)'!$A$4:$V$504,21,0)</f>
        <v>2025-11-14</v>
      </c>
      <c r="M181" s="84" t="str">
        <f>VLOOKUP(A181,'PAI 2025 GPS rempl2)'!$A$4:$V$504,22,0)</f>
        <v>37-GRUPO DE TRABAJO DE ESTUDIOS ECONÓMICOS</v>
      </c>
      <c r="N181" s="84"/>
      <c r="O181" s="84"/>
      <c r="P181" s="84"/>
      <c r="Q181" s="84"/>
      <c r="S181" s="83" t="s">
        <v>847</v>
      </c>
      <c r="T181" s="83" t="str">
        <f>VLOOKUP(A181,'PAI 2025 GPS rempl2)'!$A$3:$E$505,4,0)</f>
        <v>Actividad propia</v>
      </c>
      <c r="U181" s="84" t="s">
        <v>1591</v>
      </c>
      <c r="V181" s="31">
        <f>VLOOKUP(S181,'PAI 2025 GPS rempl2)'!$E$4:$P$504,12,0)</f>
        <v>20</v>
      </c>
      <c r="W181" s="31">
        <f>+(V181*100)/($V$151+$V$153+$V$154+$V$155+$V$169+$V$170+$V$171+$V$172+$V$173+$V$175+$V$176+$V$178+$V$179+$V$180+$V$181+$V$182+$V$184+$V$185+$V$186+$V$187+$V$188+$V$189+$V$191+$V$192+$V$193+$V$194+$V$200+$V$201+$V$336+$V$338+$V$340+$V$342+$V$343+$V$430+$V$431+$V$432+$V$433+$V$463+$V$464)</f>
        <v>1.8181818181818181</v>
      </c>
    </row>
    <row r="182" spans="1:23" x14ac:dyDescent="0.25">
      <c r="A182" s="83" t="s">
        <v>848</v>
      </c>
      <c r="B182" s="83" t="str">
        <f>VLOOKUP(A182,'PAI 2025 GPS rempl2)'!$A$3:$E$505,4,0)</f>
        <v>Actividad propia</v>
      </c>
      <c r="C182" s="84" t="s">
        <v>1591</v>
      </c>
      <c r="D182" s="84" t="s">
        <v>1590</v>
      </c>
      <c r="E182" s="84" t="s">
        <v>782</v>
      </c>
      <c r="F182" s="84"/>
      <c r="G182" s="84" t="str">
        <f>VLOOKUP(A182,'PAI 2025 GPS rempl2)'!$E$4:$L$504,8,0)</f>
        <v>N/A</v>
      </c>
      <c r="H182" s="84" t="str">
        <f>VLOOKUP(A182,'PAI 2025 GPS rempl2)'!$A$4:$V$504,15,0)</f>
        <v>Entregar del documento (Memorando/correo de entrega de documento)</v>
      </c>
      <c r="I182" s="84">
        <f>VLOOKUP(A182,'PAI 2025 GPS rempl2)'!$A$4:$V$504,17,0)</f>
        <v>1</v>
      </c>
      <c r="J182" s="84" t="str">
        <f>VLOOKUP(A182,'PAI 2025 GPS rempl2)'!$A$4:$V$504,18,0)</f>
        <v>Númerica</v>
      </c>
      <c r="K182" s="182" t="str">
        <f>VLOOKUP(A182,'PAI 2025 GPS rempl2)'!$A$4:$V$504,20,0)</f>
        <v>2025-04-01</v>
      </c>
      <c r="L182" s="182" t="str">
        <f>VLOOKUP(A182,'PAI 2025 GPS rempl2)'!$A$4:$V$504,21,0)</f>
        <v>2025-12-15</v>
      </c>
      <c r="M182" s="84" t="str">
        <f>VLOOKUP(A182,'PAI 2025 GPS rempl2)'!$A$4:$V$504,22,0)</f>
        <v>37-GRUPO DE TRABAJO DE ESTUDIOS ECONÓMICOS</v>
      </c>
      <c r="N182" s="84"/>
      <c r="O182" s="84"/>
      <c r="P182" s="84"/>
      <c r="Q182" s="84"/>
      <c r="S182" s="83" t="s">
        <v>848</v>
      </c>
      <c r="T182" s="83" t="str">
        <f>VLOOKUP(A182,'PAI 2025 GPS rempl2)'!$A$3:$E$505,4,0)</f>
        <v>Actividad propia</v>
      </c>
      <c r="U182" s="84" t="s">
        <v>1591</v>
      </c>
      <c r="V182" s="31">
        <f>VLOOKUP(S182,'PAI 2025 GPS rempl2)'!$E$4:$P$504,12,0)</f>
        <v>20</v>
      </c>
      <c r="W182" s="31">
        <f>+(V182*100)/($V$151+$V$153+$V$154+$V$155+$V$169+$V$170+$V$171+$V$172+$V$173+$V$175+$V$176+$V$178+$V$179+$V$180+$V$181+$V$182+$V$184+$V$185+$V$186+$V$187+$V$188+$V$189+$V$191+$V$192+$V$193+$V$194+$V$200+$V$201+$V$336+$V$338+$V$340+$V$342+$V$343+$V$430+$V$431+$V$432+$V$433+$V$463+$V$464)</f>
        <v>1.8181818181818181</v>
      </c>
    </row>
    <row r="183" spans="1:23" x14ac:dyDescent="0.25">
      <c r="A183" s="83" t="s">
        <v>849</v>
      </c>
      <c r="B183" s="83" t="str">
        <f>VLOOKUP(A183,'PAI 2025 GPS rempl2)'!$A$3:$E$505,4,0)</f>
        <v>Producto</v>
      </c>
      <c r="C183" s="84" t="s">
        <v>1591</v>
      </c>
      <c r="D183" s="84" t="s">
        <v>1590</v>
      </c>
      <c r="E183" s="84" t="s">
        <v>782</v>
      </c>
      <c r="F183" s="84" t="s">
        <v>12</v>
      </c>
      <c r="G183" s="84" t="str">
        <f>VLOOKUP(A183,'PAI 2025 GPS rempl2)'!$E$4:$L$504,8,0)</f>
        <v>C-3599-0200-0008-53105b</v>
      </c>
      <c r="H183" s="84" t="str">
        <f>VLOOKUP(A183,'PAI 2025 GPS rempl2)'!$A$4:$V$504,15,0)</f>
        <v>Estudio Económico 2024/2025 – Licencia obligatoria, elaborado y entregado  (Estudio Económico 2024/2025 – Licencia obligatoria)</v>
      </c>
      <c r="I183" s="84">
        <f>VLOOKUP(A183,'PAI 2025 GPS rempl2)'!$A$4:$V$504,17,0)</f>
        <v>1</v>
      </c>
      <c r="J183" s="84" t="str">
        <f>VLOOKUP(A183,'PAI 2025 GPS rempl2)'!$A$4:$V$504,18,0)</f>
        <v>Númerica</v>
      </c>
      <c r="K183" s="182" t="str">
        <f>VLOOKUP(A183,'PAI 2025 GPS rempl2)'!$A$4:$V$504,20,0)</f>
        <v>2025-02-17</v>
      </c>
      <c r="L183" s="182" t="str">
        <f>VLOOKUP(A183,'PAI 2025 GPS rempl2)'!$A$4:$V$504,21,0)</f>
        <v>2025-12-15</v>
      </c>
      <c r="M183" s="84" t="str">
        <f>VLOOKUP(A183,'PAI 2025 GPS rempl2)'!$A$4:$V$504,22,0)</f>
        <v>37-GRUPO DE TRABAJO DE ESTUDIOS ECONÓMICOS</v>
      </c>
      <c r="N183" s="84" t="s">
        <v>1452</v>
      </c>
      <c r="O183" s="84" t="s">
        <v>1453</v>
      </c>
      <c r="P183" s="84">
        <v>0</v>
      </c>
      <c r="Q183" s="84" t="s">
        <v>1551</v>
      </c>
      <c r="S183" s="83" t="s">
        <v>849</v>
      </c>
      <c r="T183" s="83" t="str">
        <f>VLOOKUP(A183,'PAI 2025 GPS rempl2)'!$A$3:$E$505,4,0)</f>
        <v>Producto</v>
      </c>
      <c r="U183" s="84" t="s">
        <v>1591</v>
      </c>
      <c r="V183" s="31">
        <f>VLOOKUP(S183,'PAI 2025 GPS rempl2)'!$E$4:$P$504,12,0)</f>
        <v>10</v>
      </c>
      <c r="W183" s="31">
        <f>+(V183*100)/($V$150+$V$168+$V$174+$V$177+$V$183+$V$190+$V$199+$V$335+$V$341+$V$429+$V$462)</f>
        <v>5.2631578947368425</v>
      </c>
    </row>
    <row r="184" spans="1:23" x14ac:dyDescent="0.25">
      <c r="A184" s="83" t="s">
        <v>851</v>
      </c>
      <c r="B184" s="83" t="str">
        <f>VLOOKUP(A184,'PAI 2025 GPS rempl2)'!$A$3:$E$505,4,0)</f>
        <v>Actividad propia</v>
      </c>
      <c r="C184" s="84" t="s">
        <v>1591</v>
      </c>
      <c r="D184" s="84" t="s">
        <v>1590</v>
      </c>
      <c r="E184" s="84" t="s">
        <v>782</v>
      </c>
      <c r="F184" s="84"/>
      <c r="G184" s="84" t="str">
        <f>VLOOKUP(A184,'PAI 2025 GPS rempl2)'!$E$4:$L$504,8,0)</f>
        <v>N/A</v>
      </c>
      <c r="H184" s="84" t="str">
        <f>VLOOKUP(A184,'PAI 2025 GPS rempl2)'!$A$4:$V$504,15,0)</f>
        <v>Elaborar ficha técnica (Ficha técnica)</v>
      </c>
      <c r="I184" s="84">
        <f>VLOOKUP(A184,'PAI 2025 GPS rempl2)'!$A$4:$V$504,17,0)</f>
        <v>1</v>
      </c>
      <c r="J184" s="84" t="str">
        <f>VLOOKUP(A184,'PAI 2025 GPS rempl2)'!$A$4:$V$504,18,0)</f>
        <v>Númerica</v>
      </c>
      <c r="K184" s="182" t="str">
        <f>VLOOKUP(A184,'PAI 2025 GPS rempl2)'!$A$4:$V$504,20,0)</f>
        <v>2025-02-17</v>
      </c>
      <c r="L184" s="182" t="str">
        <f>VLOOKUP(A184,'PAI 2025 GPS rempl2)'!$A$4:$V$504,21,0)</f>
        <v>2025-12-15</v>
      </c>
      <c r="M184" s="84" t="str">
        <f>VLOOKUP(A184,'PAI 2025 GPS rempl2)'!$A$4:$V$504,22,0)</f>
        <v>37-GRUPO DE TRABAJO DE ESTUDIOS ECONÓMICOS</v>
      </c>
      <c r="N184" s="84"/>
      <c r="O184" s="84"/>
      <c r="P184" s="84"/>
      <c r="Q184" s="84"/>
      <c r="S184" s="83" t="s">
        <v>851</v>
      </c>
      <c r="T184" s="83" t="str">
        <f>VLOOKUP(A184,'PAI 2025 GPS rempl2)'!$A$3:$E$505,4,0)</f>
        <v>Actividad propia</v>
      </c>
      <c r="U184" s="84" t="s">
        <v>1591</v>
      </c>
      <c r="V184" s="31">
        <f>VLOOKUP(S184,'PAI 2025 GPS rempl2)'!$E$4:$P$504,12,0)</f>
        <v>10</v>
      </c>
      <c r="W184" s="31">
        <f t="shared" ref="W184:W189" si="11">+(V184*100)/($V$151+$V$153+$V$154+$V$155+$V$169+$V$170+$V$171+$V$172+$V$173+$V$175+$V$176+$V$178+$V$179+$V$180+$V$181+$V$182+$V$184+$V$185+$V$186+$V$187+$V$188+$V$189+$V$191+$V$192+$V$193+$V$194+$V$200+$V$201+$V$336+$V$338+$V$340+$V$342+$V$343+$V$430+$V$431+$V$432+$V$433+$V$463+$V$464)</f>
        <v>0.90909090909090906</v>
      </c>
    </row>
    <row r="185" spans="1:23" x14ac:dyDescent="0.25">
      <c r="A185" s="83" t="s">
        <v>852</v>
      </c>
      <c r="B185" s="83" t="str">
        <f>VLOOKUP(A185,'PAI 2025 GPS rempl2)'!$A$3:$E$505,4,0)</f>
        <v>Actividad propia</v>
      </c>
      <c r="C185" s="84" t="s">
        <v>1591</v>
      </c>
      <c r="D185" s="84" t="s">
        <v>1590</v>
      </c>
      <c r="E185" s="84" t="s">
        <v>782</v>
      </c>
      <c r="F185" s="84"/>
      <c r="G185" s="84" t="str">
        <f>VLOOKUP(A185,'PAI 2025 GPS rempl2)'!$E$4:$L$504,8,0)</f>
        <v>N/A</v>
      </c>
      <c r="H185" s="84" t="str">
        <f>VLOOKUP(A185,'PAI 2025 GPS rempl2)'!$A$4:$V$504,15,0)</f>
        <v>Construir marco teórico (Documento Marco teórico)</v>
      </c>
      <c r="I185" s="84">
        <f>VLOOKUP(A185,'PAI 2025 GPS rempl2)'!$A$4:$V$504,17,0)</f>
        <v>1</v>
      </c>
      <c r="J185" s="84" t="str">
        <f>VLOOKUP(A185,'PAI 2025 GPS rempl2)'!$A$4:$V$504,18,0)</f>
        <v>Númerica</v>
      </c>
      <c r="K185" s="182" t="str">
        <f>VLOOKUP(A185,'PAI 2025 GPS rempl2)'!$A$4:$V$504,20,0)</f>
        <v>2025-02-24</v>
      </c>
      <c r="L185" s="182" t="str">
        <f>VLOOKUP(A185,'PAI 2025 GPS rempl2)'!$A$4:$V$504,21,0)</f>
        <v>2025-06-15</v>
      </c>
      <c r="M185" s="84" t="str">
        <f>VLOOKUP(A185,'PAI 2025 GPS rempl2)'!$A$4:$V$504,22,0)</f>
        <v>37-GRUPO DE TRABAJO DE ESTUDIOS ECONÓMICOS</v>
      </c>
      <c r="N185" s="84"/>
      <c r="O185" s="84"/>
      <c r="P185" s="84"/>
      <c r="Q185" s="84"/>
      <c r="S185" s="83" t="s">
        <v>852</v>
      </c>
      <c r="T185" s="83" t="str">
        <f>VLOOKUP(A185,'PAI 2025 GPS rempl2)'!$A$3:$E$505,4,0)</f>
        <v>Actividad propia</v>
      </c>
      <c r="U185" s="84" t="s">
        <v>1591</v>
      </c>
      <c r="V185" s="31">
        <f>VLOOKUP(S185,'PAI 2025 GPS rempl2)'!$E$4:$P$504,12,0)</f>
        <v>25</v>
      </c>
      <c r="W185" s="31">
        <f t="shared" si="11"/>
        <v>2.2727272727272729</v>
      </c>
    </row>
    <row r="186" spans="1:23" x14ac:dyDescent="0.25">
      <c r="A186" s="83" t="s">
        <v>853</v>
      </c>
      <c r="B186" s="83" t="str">
        <f>VLOOKUP(A186,'PAI 2025 GPS rempl2)'!$A$3:$E$505,4,0)</f>
        <v>Actividad propia</v>
      </c>
      <c r="C186" s="84" t="s">
        <v>1591</v>
      </c>
      <c r="D186" s="84" t="s">
        <v>1590</v>
      </c>
      <c r="E186" s="84" t="s">
        <v>782</v>
      </c>
      <c r="F186" s="84"/>
      <c r="G186" s="84" t="str">
        <f>VLOOKUP(A186,'PAI 2025 GPS rempl2)'!$E$4:$L$504,8,0)</f>
        <v>N/A</v>
      </c>
      <c r="H186" s="84" t="str">
        <f>VLOOKUP(A186,'PAI 2025 GPS rempl2)'!$A$4:$V$504,15,0)</f>
        <v>Desarrollar análisis económico parcial (Documento de análisis económico parcia)</v>
      </c>
      <c r="I186" s="84">
        <f>VLOOKUP(A186,'PAI 2025 GPS rempl2)'!$A$4:$V$504,17,0)</f>
        <v>1</v>
      </c>
      <c r="J186" s="84" t="str">
        <f>VLOOKUP(A186,'PAI 2025 GPS rempl2)'!$A$4:$V$504,18,0)</f>
        <v>Númerica</v>
      </c>
      <c r="K186" s="182" t="str">
        <f>VLOOKUP(A186,'PAI 2025 GPS rempl2)'!$A$4:$V$504,20,0)</f>
        <v>2025-02-24</v>
      </c>
      <c r="L186" s="182" t="str">
        <f>VLOOKUP(A186,'PAI 2025 GPS rempl2)'!$A$4:$V$504,21,0)</f>
        <v>2025-08-15</v>
      </c>
      <c r="M186" s="84" t="str">
        <f>VLOOKUP(A186,'PAI 2025 GPS rempl2)'!$A$4:$V$504,22,0)</f>
        <v>37-GRUPO DE TRABAJO DE ESTUDIOS ECONÓMICOS</v>
      </c>
      <c r="N186" s="84"/>
      <c r="O186" s="84"/>
      <c r="P186" s="84"/>
      <c r="Q186" s="84"/>
      <c r="S186" s="83" t="s">
        <v>853</v>
      </c>
      <c r="T186" s="83" t="str">
        <f>VLOOKUP(A186,'PAI 2025 GPS rempl2)'!$A$3:$E$505,4,0)</f>
        <v>Actividad propia</v>
      </c>
      <c r="U186" s="84" t="s">
        <v>1591</v>
      </c>
      <c r="V186" s="31">
        <f>VLOOKUP(S186,'PAI 2025 GPS rempl2)'!$E$4:$P$504,12,0)</f>
        <v>20</v>
      </c>
      <c r="W186" s="31">
        <f t="shared" si="11"/>
        <v>1.8181818181818181</v>
      </c>
    </row>
    <row r="187" spans="1:23" x14ac:dyDescent="0.25">
      <c r="A187" s="83" t="s">
        <v>855</v>
      </c>
      <c r="B187" s="83" t="str">
        <f>VLOOKUP(A187,'PAI 2025 GPS rempl2)'!$A$3:$E$505,4,0)</f>
        <v>Actividad propia</v>
      </c>
      <c r="C187" s="84" t="s">
        <v>1591</v>
      </c>
      <c r="D187" s="84" t="s">
        <v>1590</v>
      </c>
      <c r="E187" s="84" t="s">
        <v>782</v>
      </c>
      <c r="F187" s="84"/>
      <c r="G187" s="84" t="str">
        <f>VLOOKUP(A187,'PAI 2025 GPS rempl2)'!$E$4:$L$504,8,0)</f>
        <v>N/A</v>
      </c>
      <c r="H187" s="84" t="str">
        <f>VLOOKUP(A187,'PAI 2025 GPS rempl2)'!$A$4:$V$504,15,0)</f>
        <v>Recopilar datos y construir base de datos  (Base de datos)</v>
      </c>
      <c r="I187" s="84">
        <f>VLOOKUP(A187,'PAI 2025 GPS rempl2)'!$A$4:$V$504,17,0)</f>
        <v>1</v>
      </c>
      <c r="J187" s="84" t="str">
        <f>VLOOKUP(A187,'PAI 2025 GPS rempl2)'!$A$4:$V$504,18,0)</f>
        <v>Númerica</v>
      </c>
      <c r="K187" s="182" t="str">
        <f>VLOOKUP(A187,'PAI 2025 GPS rempl2)'!$A$4:$V$504,20,0)</f>
        <v>2025-03-01</v>
      </c>
      <c r="L187" s="182" t="str">
        <f>VLOOKUP(A187,'PAI 2025 GPS rempl2)'!$A$4:$V$504,21,0)</f>
        <v>2025-10-15</v>
      </c>
      <c r="M187" s="84" t="str">
        <f>VLOOKUP(A187,'PAI 2025 GPS rempl2)'!$A$4:$V$504,22,0)</f>
        <v>37-GRUPO DE TRABAJO DE ESTUDIOS ECONÓMICOS</v>
      </c>
      <c r="N187" s="84"/>
      <c r="O187" s="84"/>
      <c r="P187" s="84"/>
      <c r="Q187" s="84"/>
      <c r="S187" s="83" t="s">
        <v>855</v>
      </c>
      <c r="T187" s="83" t="str">
        <f>VLOOKUP(A187,'PAI 2025 GPS rempl2)'!$A$3:$E$505,4,0)</f>
        <v>Actividad propia</v>
      </c>
      <c r="U187" s="84" t="s">
        <v>1591</v>
      </c>
      <c r="V187" s="31">
        <f>VLOOKUP(S187,'PAI 2025 GPS rempl2)'!$E$4:$P$504,12,0)</f>
        <v>20</v>
      </c>
      <c r="W187" s="31">
        <f t="shared" si="11"/>
        <v>1.8181818181818181</v>
      </c>
    </row>
    <row r="188" spans="1:23" x14ac:dyDescent="0.25">
      <c r="A188" s="83" t="s">
        <v>856</v>
      </c>
      <c r="B188" s="83" t="str">
        <f>VLOOKUP(A188,'PAI 2025 GPS rempl2)'!$A$3:$E$505,4,0)</f>
        <v>Actividad propia</v>
      </c>
      <c r="C188" s="84" t="s">
        <v>1591</v>
      </c>
      <c r="D188" s="84" t="s">
        <v>1590</v>
      </c>
      <c r="E188" s="84" t="s">
        <v>782</v>
      </c>
      <c r="F188" s="84"/>
      <c r="G188" s="84" t="str">
        <f>VLOOKUP(A188,'PAI 2025 GPS rempl2)'!$E$4:$L$504,8,0)</f>
        <v>N/A</v>
      </c>
      <c r="H188" s="84" t="str">
        <f>VLOOKUP(A188,'PAI 2025 GPS rempl2)'!$A$4:$V$504,15,0)</f>
        <v>Desarrollar análisis económico final (Documento de análisis económico final)</v>
      </c>
      <c r="I188" s="84">
        <f>VLOOKUP(A188,'PAI 2025 GPS rempl2)'!$A$4:$V$504,17,0)</f>
        <v>1</v>
      </c>
      <c r="J188" s="84" t="str">
        <f>VLOOKUP(A188,'PAI 2025 GPS rempl2)'!$A$4:$V$504,18,0)</f>
        <v>Númerica</v>
      </c>
      <c r="K188" s="182" t="str">
        <f>VLOOKUP(A188,'PAI 2025 GPS rempl2)'!$A$4:$V$504,20,0)</f>
        <v>2025-04-01</v>
      </c>
      <c r="L188" s="182" t="str">
        <f>VLOOKUP(A188,'PAI 2025 GPS rempl2)'!$A$4:$V$504,21,0)</f>
        <v>2025-11-15</v>
      </c>
      <c r="M188" s="84" t="str">
        <f>VLOOKUP(A188,'PAI 2025 GPS rempl2)'!$A$4:$V$504,22,0)</f>
        <v>37-GRUPO DE TRABAJO DE ESTUDIOS ECONÓMICOS</v>
      </c>
      <c r="N188" s="84"/>
      <c r="O188" s="84"/>
      <c r="P188" s="84"/>
      <c r="Q188" s="84"/>
      <c r="S188" s="83" t="s">
        <v>856</v>
      </c>
      <c r="T188" s="83" t="str">
        <f>VLOOKUP(A188,'PAI 2025 GPS rempl2)'!$A$3:$E$505,4,0)</f>
        <v>Actividad propia</v>
      </c>
      <c r="U188" s="84" t="s">
        <v>1591</v>
      </c>
      <c r="V188" s="31">
        <f>VLOOKUP(S188,'PAI 2025 GPS rempl2)'!$E$4:$P$504,12,0)</f>
        <v>20</v>
      </c>
      <c r="W188" s="31">
        <f t="shared" si="11"/>
        <v>1.8181818181818181</v>
      </c>
    </row>
    <row r="189" spans="1:23" x14ac:dyDescent="0.25">
      <c r="A189" s="83" t="s">
        <v>858</v>
      </c>
      <c r="B189" s="83" t="str">
        <f>VLOOKUP(A189,'PAI 2025 GPS rempl2)'!$A$3:$E$505,4,0)</f>
        <v>Actividad propia</v>
      </c>
      <c r="C189" s="84" t="s">
        <v>1591</v>
      </c>
      <c r="D189" s="84" t="s">
        <v>1590</v>
      </c>
      <c r="E189" s="84" t="s">
        <v>782</v>
      </c>
      <c r="F189" s="84"/>
      <c r="G189" s="84" t="str">
        <f>VLOOKUP(A189,'PAI 2025 GPS rempl2)'!$E$4:$L$504,8,0)</f>
        <v>N/A</v>
      </c>
      <c r="H189" s="84" t="str">
        <f>VLOOKUP(A189,'PAI 2025 GPS rempl2)'!$A$4:$V$504,15,0)</f>
        <v>Entregar producto (Memorando/correo)</v>
      </c>
      <c r="I189" s="84">
        <f>VLOOKUP(A189,'PAI 2025 GPS rempl2)'!$A$4:$V$504,17,0)</f>
        <v>1</v>
      </c>
      <c r="J189" s="84" t="str">
        <f>VLOOKUP(A189,'PAI 2025 GPS rempl2)'!$A$4:$V$504,18,0)</f>
        <v>Númerica</v>
      </c>
      <c r="K189" s="182" t="str">
        <f>VLOOKUP(A189,'PAI 2025 GPS rempl2)'!$A$4:$V$504,20,0)</f>
        <v>2025-05-01</v>
      </c>
      <c r="L189" s="182" t="str">
        <f>VLOOKUP(A189,'PAI 2025 GPS rempl2)'!$A$4:$V$504,21,0)</f>
        <v>2025-12-15</v>
      </c>
      <c r="M189" s="84" t="str">
        <f>VLOOKUP(A189,'PAI 2025 GPS rempl2)'!$A$4:$V$504,22,0)</f>
        <v>37-GRUPO DE TRABAJO DE ESTUDIOS ECONÓMICOS</v>
      </c>
      <c r="N189" s="84"/>
      <c r="O189" s="84"/>
      <c r="P189" s="84"/>
      <c r="Q189" s="84"/>
      <c r="S189" s="83" t="s">
        <v>858</v>
      </c>
      <c r="T189" s="83" t="str">
        <f>VLOOKUP(A189,'PAI 2025 GPS rempl2)'!$A$3:$E$505,4,0)</f>
        <v>Actividad propia</v>
      </c>
      <c r="U189" s="84" t="s">
        <v>1591</v>
      </c>
      <c r="V189" s="31">
        <f>VLOOKUP(S189,'PAI 2025 GPS rempl2)'!$E$4:$P$504,12,0)</f>
        <v>5</v>
      </c>
      <c r="W189" s="31">
        <f t="shared" si="11"/>
        <v>0.45454545454545453</v>
      </c>
    </row>
    <row r="190" spans="1:23" x14ac:dyDescent="0.25">
      <c r="A190" s="83" t="s">
        <v>859</v>
      </c>
      <c r="B190" s="83" t="str">
        <f>VLOOKUP(A190,'PAI 2025 GPS rempl2)'!$A$3:$E$505,4,0)</f>
        <v>Producto</v>
      </c>
      <c r="C190" s="84" t="s">
        <v>1591</v>
      </c>
      <c r="D190" s="84" t="s">
        <v>1590</v>
      </c>
      <c r="E190" s="84" t="s">
        <v>782</v>
      </c>
      <c r="F190" s="84" t="s">
        <v>12</v>
      </c>
      <c r="G190" s="84" t="str">
        <f>VLOOKUP(A190,'PAI 2025 GPS rempl2)'!$E$4:$L$504,8,0)</f>
        <v>C-3599-0200-0008-53105b</v>
      </c>
      <c r="H190" s="84" t="str">
        <f>VLOOKUP(A190,'PAI 2025 GPS rempl2)'!$A$4:$V$504,15,0)</f>
        <v>Estudios Económicos Coyunturales, elaborados y entregados (Estudios Económicos Coyunturales)</v>
      </c>
      <c r="I190" s="84">
        <f>VLOOKUP(A190,'PAI 2025 GPS rempl2)'!$A$4:$V$504,17,0)</f>
        <v>50</v>
      </c>
      <c r="J190" s="84" t="str">
        <f>VLOOKUP(A190,'PAI 2025 GPS rempl2)'!$A$4:$V$504,18,0)</f>
        <v>Númerica</v>
      </c>
      <c r="K190" s="182" t="str">
        <f>VLOOKUP(A190,'PAI 2025 GPS rempl2)'!$A$4:$V$504,20,0)</f>
        <v>2025-01-02</v>
      </c>
      <c r="L190" s="182" t="str">
        <f>VLOOKUP(A190,'PAI 2025 GPS rempl2)'!$A$4:$V$504,21,0)</f>
        <v>2025-12-19</v>
      </c>
      <c r="M190" s="84" t="str">
        <f>VLOOKUP(A190,'PAI 2025 GPS rempl2)'!$A$4:$V$504,22,0)</f>
        <v>37-GRUPO DE TRABAJO DE ESTUDIOS ECONÓMICOS</v>
      </c>
      <c r="N190" s="84" t="s">
        <v>1452</v>
      </c>
      <c r="O190" s="84" t="s">
        <v>1453</v>
      </c>
      <c r="P190" s="84">
        <v>0</v>
      </c>
      <c r="Q190" s="84" t="s">
        <v>1551</v>
      </c>
      <c r="S190" s="83" t="s">
        <v>859</v>
      </c>
      <c r="T190" s="83" t="str">
        <f>VLOOKUP(A190,'PAI 2025 GPS rempl2)'!$A$3:$E$505,4,0)</f>
        <v>Producto</v>
      </c>
      <c r="U190" s="84" t="s">
        <v>1591</v>
      </c>
      <c r="V190" s="31">
        <f>VLOOKUP(S190,'PAI 2025 GPS rempl2)'!$E$4:$P$504,12,0)</f>
        <v>20</v>
      </c>
      <c r="W190" s="31">
        <f>+(V190*100)/($V$150+$V$168+$V$174+$V$177+$V$183+$V$190+$V$199+$V$335+$V$341+$V$429+$V$462)</f>
        <v>10.526315789473685</v>
      </c>
    </row>
    <row r="191" spans="1:23" x14ac:dyDescent="0.25">
      <c r="A191" s="83" t="s">
        <v>861</v>
      </c>
      <c r="B191" s="83" t="str">
        <f>VLOOKUP(A191,'PAI 2025 GPS rempl2)'!$A$3:$E$505,4,0)</f>
        <v>Actividad propia</v>
      </c>
      <c r="C191" s="84" t="s">
        <v>1591</v>
      </c>
      <c r="D191" s="84" t="s">
        <v>1590</v>
      </c>
      <c r="E191" s="84" t="s">
        <v>782</v>
      </c>
      <c r="F191" s="84"/>
      <c r="G191" s="84" t="str">
        <f>VLOOKUP(A191,'PAI 2025 GPS rempl2)'!$E$4:$L$504,8,0)</f>
        <v>N/A</v>
      </c>
      <c r="H191" s="84"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4">
        <f>VLOOKUP(A191,'PAI 2025 GPS rempl2)'!$A$4:$V$504,17,0)</f>
        <v>1</v>
      </c>
      <c r="J191" s="84" t="str">
        <f>VLOOKUP(A191,'PAI 2025 GPS rempl2)'!$A$4:$V$504,18,0)</f>
        <v>Númerica</v>
      </c>
      <c r="K191" s="182" t="str">
        <f>VLOOKUP(A191,'PAI 2025 GPS rempl2)'!$A$4:$V$504,20,0)</f>
        <v>2025-01-02</v>
      </c>
      <c r="L191" s="182" t="str">
        <f>VLOOKUP(A191,'PAI 2025 GPS rempl2)'!$A$4:$V$504,21,0)</f>
        <v>2025-02-28</v>
      </c>
      <c r="M191" s="84" t="str">
        <f>VLOOKUP(A191,'PAI 2025 GPS rempl2)'!$A$4:$V$504,22,0)</f>
        <v>37-GRUPO DE TRABAJO DE ESTUDIOS ECONÓMICOS</v>
      </c>
      <c r="N191" s="84"/>
      <c r="O191" s="84"/>
      <c r="P191" s="84"/>
      <c r="Q191" s="84"/>
      <c r="S191" s="83" t="s">
        <v>861</v>
      </c>
      <c r="T191" s="83" t="str">
        <f>VLOOKUP(A191,'PAI 2025 GPS rempl2)'!$A$3:$E$505,4,0)</f>
        <v>Actividad propia</v>
      </c>
      <c r="U191" s="84" t="s">
        <v>1591</v>
      </c>
      <c r="V191" s="31">
        <f>VLOOKUP(S191,'PAI 2025 GPS rempl2)'!$E$4:$P$504,12,0)</f>
        <v>5</v>
      </c>
      <c r="W191" s="31">
        <f>+(V191*100)/($V$151+$V$153+$V$154+$V$155+$V$169+$V$170+$V$171+$V$172+$V$173+$V$175+$V$176+$V$178+$V$179+$V$180+$V$181+$V$182+$V$184+$V$185+$V$186+$V$187+$V$188+$V$189+$V$191+$V$192+$V$193+$V$194+$V$200+$V$201+$V$336+$V$338+$V$340+$V$342+$V$343+$V$430+$V$431+$V$432+$V$433+$V$463+$V$464)</f>
        <v>0.45454545454545453</v>
      </c>
    </row>
    <row r="192" spans="1:23" x14ac:dyDescent="0.25">
      <c r="A192" s="83" t="s">
        <v>863</v>
      </c>
      <c r="B192" s="83" t="str">
        <f>VLOOKUP(A192,'PAI 2025 GPS rempl2)'!$A$3:$E$505,4,0)</f>
        <v>Actividad propia</v>
      </c>
      <c r="C192" s="84" t="s">
        <v>1591</v>
      </c>
      <c r="D192" s="84" t="s">
        <v>1590</v>
      </c>
      <c r="E192" s="84" t="s">
        <v>782</v>
      </c>
      <c r="F192" s="84"/>
      <c r="G192" s="84" t="str">
        <f>VLOOKUP(A192,'PAI 2025 GPS rempl2)'!$E$4:$L$504,8,0)</f>
        <v>N/A</v>
      </c>
      <c r="H192" s="84"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4">
        <f>VLOOKUP(A192,'PAI 2025 GPS rempl2)'!$A$4:$V$504,17,0)</f>
        <v>1</v>
      </c>
      <c r="J192" s="84" t="str">
        <f>VLOOKUP(A192,'PAI 2025 GPS rempl2)'!$A$4:$V$504,18,0)</f>
        <v>Númerica</v>
      </c>
      <c r="K192" s="182" t="str">
        <f>VLOOKUP(A192,'PAI 2025 GPS rempl2)'!$A$4:$V$504,20,0)</f>
        <v>2025-03-01</v>
      </c>
      <c r="L192" s="182" t="str">
        <f>VLOOKUP(A192,'PAI 2025 GPS rempl2)'!$A$4:$V$504,21,0)</f>
        <v>2025-03-15</v>
      </c>
      <c r="M192" s="84" t="str">
        <f>VLOOKUP(A192,'PAI 2025 GPS rempl2)'!$A$4:$V$504,22,0)</f>
        <v>37-GRUPO DE TRABAJO DE ESTUDIOS ECONÓMICOS</v>
      </c>
      <c r="N192" s="84"/>
      <c r="O192" s="84"/>
      <c r="P192" s="84"/>
      <c r="Q192" s="84"/>
      <c r="S192" s="83" t="s">
        <v>863</v>
      </c>
      <c r="T192" s="83" t="str">
        <f>VLOOKUP(A192,'PAI 2025 GPS rempl2)'!$A$3:$E$505,4,0)</f>
        <v>Actividad propia</v>
      </c>
      <c r="U192" s="84" t="s">
        <v>1591</v>
      </c>
      <c r="V192" s="31">
        <f>VLOOKUP(S192,'PAI 2025 GPS rempl2)'!$E$4:$P$504,12,0)</f>
        <v>10</v>
      </c>
      <c r="W192" s="31">
        <f>+(V192*100)/($V$151+$V$153+$V$154+$V$155+$V$169+$V$170+$V$171+$V$172+$V$173+$V$175+$V$176+$V$178+$V$179+$V$180+$V$181+$V$182+$V$184+$V$185+$V$186+$V$187+$V$188+$V$189+$V$191+$V$192+$V$193+$V$194+$V$200+$V$201+$V$336+$V$338+$V$340+$V$342+$V$343+$V$430+$V$431+$V$432+$V$433+$V$463+$V$464)</f>
        <v>0.90909090909090906</v>
      </c>
    </row>
    <row r="193" spans="1:23" x14ac:dyDescent="0.25">
      <c r="A193" s="83" t="s">
        <v>865</v>
      </c>
      <c r="B193" s="83" t="str">
        <f>VLOOKUP(A193,'PAI 2025 GPS rempl2)'!$A$3:$E$505,4,0)</f>
        <v>Actividad propia</v>
      </c>
      <c r="C193" s="84" t="s">
        <v>1591</v>
      </c>
      <c r="D193" s="84" t="s">
        <v>1590</v>
      </c>
      <c r="E193" s="84" t="s">
        <v>782</v>
      </c>
      <c r="F193" s="84"/>
      <c r="G193" s="84" t="str">
        <f>VLOOKUP(A193,'PAI 2025 GPS rempl2)'!$E$4:$L$504,8,0)</f>
        <v>N/A</v>
      </c>
      <c r="H193" s="84" t="str">
        <f>VLOOKUP(A193,'PAI 2025 GPS rempl2)'!$A$4:$V$504,15,0)</f>
        <v>Definir un plan de trabajo para la elaboración y entrega de los estudios seleccionados (plan de trabajo)</v>
      </c>
      <c r="I193" s="84">
        <f>VLOOKUP(A193,'PAI 2025 GPS rempl2)'!$A$4:$V$504,17,0)</f>
        <v>1</v>
      </c>
      <c r="J193" s="84" t="str">
        <f>VLOOKUP(A193,'PAI 2025 GPS rempl2)'!$A$4:$V$504,18,0)</f>
        <v>Númerica</v>
      </c>
      <c r="K193" s="182" t="str">
        <f>VLOOKUP(A193,'PAI 2025 GPS rempl2)'!$A$4:$V$504,20,0)</f>
        <v>2025-03-17</v>
      </c>
      <c r="L193" s="182" t="str">
        <f>VLOOKUP(A193,'PAI 2025 GPS rempl2)'!$A$4:$V$504,21,0)</f>
        <v>2025-04-05</v>
      </c>
      <c r="M193" s="84" t="str">
        <f>VLOOKUP(A193,'PAI 2025 GPS rempl2)'!$A$4:$V$504,22,0)</f>
        <v>37-GRUPO DE TRABAJO DE ESTUDIOS ECONÓMICOS</v>
      </c>
      <c r="N193" s="84"/>
      <c r="O193" s="84"/>
      <c r="P193" s="84"/>
      <c r="Q193" s="84"/>
      <c r="S193" s="83" t="s">
        <v>865</v>
      </c>
      <c r="T193" s="83" t="str">
        <f>VLOOKUP(A193,'PAI 2025 GPS rempl2)'!$A$3:$E$505,4,0)</f>
        <v>Actividad propia</v>
      </c>
      <c r="U193" s="84" t="s">
        <v>1591</v>
      </c>
      <c r="V193" s="31">
        <f>VLOOKUP(S193,'PAI 2025 GPS rempl2)'!$E$4:$P$504,12,0)</f>
        <v>10</v>
      </c>
      <c r="W193" s="31">
        <f>+(V193*100)/($V$151+$V$153+$V$154+$V$155+$V$169+$V$170+$V$171+$V$172+$V$173+$V$175+$V$176+$V$178+$V$179+$V$180+$V$181+$V$182+$V$184+$V$185+$V$186+$V$187+$V$188+$V$189+$V$191+$V$192+$V$193+$V$194+$V$200+$V$201+$V$336+$V$338+$V$340+$V$342+$V$343+$V$430+$V$431+$V$432+$V$433+$V$463+$V$464)</f>
        <v>0.90909090909090906</v>
      </c>
    </row>
    <row r="194" spans="1:23" x14ac:dyDescent="0.25">
      <c r="A194" s="83" t="s">
        <v>867</v>
      </c>
      <c r="B194" s="83" t="str">
        <f>VLOOKUP(A194,'PAI 2025 GPS rempl2)'!$A$3:$E$505,4,0)</f>
        <v>Actividad propia</v>
      </c>
      <c r="C194" s="84" t="s">
        <v>1591</v>
      </c>
      <c r="D194" s="84" t="s">
        <v>1590</v>
      </c>
      <c r="E194" s="84" t="s">
        <v>782</v>
      </c>
      <c r="F194" s="84"/>
      <c r="G194" s="84" t="str">
        <f>VLOOKUP(A194,'PAI 2025 GPS rempl2)'!$E$4:$L$504,8,0)</f>
        <v>N/A</v>
      </c>
      <c r="H194" s="84" t="str">
        <f>VLOOKUP(A194,'PAI 2025 GPS rempl2)'!$A$4:$V$504,15,0)</f>
        <v>Ejecutar el plan de trabajo (Informe de seguimiento y/o ejecución del programa)</v>
      </c>
      <c r="I194" s="84">
        <f>VLOOKUP(A194,'PAI 2025 GPS rempl2)'!$A$4:$V$504,17,0)</f>
        <v>100</v>
      </c>
      <c r="J194" s="84" t="str">
        <f>VLOOKUP(A194,'PAI 2025 GPS rempl2)'!$A$4:$V$504,18,0)</f>
        <v>Porcentual</v>
      </c>
      <c r="K194" s="182" t="str">
        <f>VLOOKUP(A194,'PAI 2025 GPS rempl2)'!$A$4:$V$504,20,0)</f>
        <v>2025-04-07</v>
      </c>
      <c r="L194" s="182" t="str">
        <f>VLOOKUP(A194,'PAI 2025 GPS rempl2)'!$A$4:$V$504,21,0)</f>
        <v>2025-12-19</v>
      </c>
      <c r="M194" s="84" t="str">
        <f>VLOOKUP(A194,'PAI 2025 GPS rempl2)'!$A$4:$V$504,22,0)</f>
        <v>37-GRUPO DE TRABAJO DE ESTUDIOS ECONÓMICOS</v>
      </c>
      <c r="N194" s="84"/>
      <c r="O194" s="84"/>
      <c r="P194" s="84"/>
      <c r="Q194" s="84"/>
      <c r="S194" s="83" t="s">
        <v>867</v>
      </c>
      <c r="T194" s="83" t="str">
        <f>VLOOKUP(A194,'PAI 2025 GPS rempl2)'!$A$3:$E$505,4,0)</f>
        <v>Actividad propia</v>
      </c>
      <c r="U194" s="84" t="s">
        <v>1591</v>
      </c>
      <c r="V194" s="31">
        <f>VLOOKUP(S194,'PAI 2025 GPS rempl2)'!$E$4:$P$504,12,0)</f>
        <v>75</v>
      </c>
      <c r="W194" s="31">
        <f>+(V194*100)/($V$151+$V$153+$V$154+$V$155+$V$169+$V$170+$V$171+$V$172+$V$173+$V$175+$V$176+$V$178+$V$179+$V$180+$V$181+$V$182+$V$184+$V$185+$V$186+$V$187+$V$188+$V$189+$V$191+$V$192+$V$193+$V$194+$V$200+$V$201+$V$336+$V$338+$V$340+$V$342+$V$343+$V$430+$V$431+$V$432+$V$433+$V$463+$V$464)</f>
        <v>6.8181818181818183</v>
      </c>
    </row>
    <row r="195" spans="1:23" x14ac:dyDescent="0.25">
      <c r="A195" s="83" t="s">
        <v>870</v>
      </c>
      <c r="B195" s="83" t="str">
        <f>VLOOKUP(A195,'PAI 2025 GPS rempl2)'!$A$3:$E$505,4,0)</f>
        <v>Producto</v>
      </c>
      <c r="C195" s="84" t="s">
        <v>1581</v>
      </c>
      <c r="D195" s="84" t="s">
        <v>1592</v>
      </c>
      <c r="E195" s="84" t="s">
        <v>1499</v>
      </c>
      <c r="F195" s="84" t="s">
        <v>12</v>
      </c>
      <c r="G195" s="84" t="str">
        <f>VLOOKUP(A195,'PAI 2025 GPS rempl2)'!$E$4:$L$504,8,0)</f>
        <v>FUNCIONAMIENTO</v>
      </c>
      <c r="H195" s="84"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4">
        <f>VLOOKUP(A195,'PAI 2025 GPS rempl2)'!$A$4:$V$504,17,0)</f>
        <v>1</v>
      </c>
      <c r="J195" s="84" t="str">
        <f>VLOOKUP(A195,'PAI 2025 GPS rempl2)'!$A$4:$V$504,18,0)</f>
        <v>Númerica</v>
      </c>
      <c r="K195" s="182" t="str">
        <f>VLOOKUP(A195,'PAI 2025 GPS rempl2)'!$A$4:$V$504,20,0)</f>
        <v>2025-02-03</v>
      </c>
      <c r="L195" s="182" t="str">
        <f>VLOOKUP(A195,'PAI 2025 GPS rempl2)'!$A$4:$V$504,21,0)</f>
        <v>2025-11-26</v>
      </c>
      <c r="M195" s="84" t="str">
        <f>VLOOKUP(A195,'PAI 2025 GPS rempl2)'!$A$4:$V$504,22,0)</f>
        <v>7000-DESPACHO DEL SUPERINTENDENTE DELEGADO PARA LA PROTECCIÓN DE DATOS PERSONALES</v>
      </c>
      <c r="N195" s="84" t="s">
        <v>1452</v>
      </c>
      <c r="O195" s="84" t="s">
        <v>1453</v>
      </c>
      <c r="P195" s="84">
        <v>0</v>
      </c>
      <c r="Q195" s="84" t="s">
        <v>1551</v>
      </c>
      <c r="S195" s="83" t="s">
        <v>870</v>
      </c>
      <c r="T195" s="83" t="str">
        <f>VLOOKUP(A195,'PAI 2025 GPS rempl2)'!$A$3:$E$505,4,0)</f>
        <v>Producto</v>
      </c>
      <c r="U195" s="84" t="s">
        <v>1581</v>
      </c>
      <c r="V195" s="31">
        <f>VLOOKUP(S195,'PAI 2025 GPS rempl2)'!$E$4:$P$504,12,0)</f>
        <v>10</v>
      </c>
      <c r="W195" s="148">
        <f>(V195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196" spans="1:23" x14ac:dyDescent="0.25">
      <c r="A196" s="83" t="s">
        <v>872</v>
      </c>
      <c r="B196" s="83" t="str">
        <f>VLOOKUP(A196,'PAI 2025 GPS rempl2)'!$A$3:$E$505,4,0)</f>
        <v>Actividad propia</v>
      </c>
      <c r="C196" s="84" t="s">
        <v>1581</v>
      </c>
      <c r="D196" s="84" t="s">
        <v>1592</v>
      </c>
      <c r="E196" s="84" t="s">
        <v>1499</v>
      </c>
      <c r="F196" s="84"/>
      <c r="G196" s="84" t="str">
        <f>VLOOKUP(A196,'PAI 2025 GPS rempl2)'!$E$4:$L$504,8,0)</f>
        <v>N/A</v>
      </c>
      <c r="H196" s="84"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4">
        <f>VLOOKUP(A196,'PAI 2025 GPS rempl2)'!$A$4:$V$504,17,0)</f>
        <v>1</v>
      </c>
      <c r="J196" s="84" t="str">
        <f>VLOOKUP(A196,'PAI 2025 GPS rempl2)'!$A$4:$V$504,18,0)</f>
        <v>Númerica</v>
      </c>
      <c r="K196" s="182" t="str">
        <f>VLOOKUP(A196,'PAI 2025 GPS rempl2)'!$A$4:$V$504,20,0)</f>
        <v>2025-02-03</v>
      </c>
      <c r="L196" s="182" t="str">
        <f>VLOOKUP(A196,'PAI 2025 GPS rempl2)'!$A$4:$V$504,21,0)</f>
        <v>2025-05-12</v>
      </c>
      <c r="M196" s="84" t="str">
        <f>VLOOKUP(A196,'PAI 2025 GPS rempl2)'!$A$4:$V$504,22,0)</f>
        <v>7000-DESPACHO DEL SUPERINTENDENTE DELEGADO PARA LA PROTECCIÓN DE DATOS PERSONALES</v>
      </c>
      <c r="N196" s="84"/>
      <c r="O196" s="84"/>
      <c r="P196" s="84"/>
      <c r="Q196" s="84"/>
      <c r="S196" s="83" t="s">
        <v>872</v>
      </c>
      <c r="T196" s="83" t="str">
        <f>VLOOKUP(A196,'PAI 2025 GPS rempl2)'!$A$3:$E$505,4,0)</f>
        <v>Actividad propia</v>
      </c>
      <c r="U196" s="84" t="s">
        <v>1581</v>
      </c>
      <c r="V196" s="31">
        <f>VLOOKUP(S196,'PAI 2025 GPS rempl2)'!$E$4:$P$504,12,0)</f>
        <v>30</v>
      </c>
      <c r="W196" s="150"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7" spans="1:23" x14ac:dyDescent="0.25">
      <c r="A197" s="83" t="s">
        <v>874</v>
      </c>
      <c r="B197" s="83" t="str">
        <f>VLOOKUP(A197,'PAI 2025 GPS rempl2)'!$A$3:$E$505,4,0)</f>
        <v>Actividad propia</v>
      </c>
      <c r="C197" s="84" t="s">
        <v>1581</v>
      </c>
      <c r="D197" s="84" t="s">
        <v>1592</v>
      </c>
      <c r="E197" s="84" t="s">
        <v>1499</v>
      </c>
      <c r="F197" s="84"/>
      <c r="G197" s="84" t="str">
        <f>VLOOKUP(A197,'PAI 2025 GPS rempl2)'!$E$4:$L$504,8,0)</f>
        <v>N/A</v>
      </c>
      <c r="H197" s="84" t="str">
        <f>VLOOKUP(A197,'PAI 2025 GPS rempl2)'!$A$4:$V$504,15,0)</f>
        <v>Elaborar documento con el desarrollo del estudio comparativo y un apartado de recomendaciones para la adopción o adaptación de dichas medidas en el marco regulatorio colombiano (Documento)</v>
      </c>
      <c r="I197" s="84">
        <f>VLOOKUP(A197,'PAI 2025 GPS rempl2)'!$A$4:$V$504,17,0)</f>
        <v>1</v>
      </c>
      <c r="J197" s="84" t="str">
        <f>VLOOKUP(A197,'PAI 2025 GPS rempl2)'!$A$4:$V$504,18,0)</f>
        <v>Númerica</v>
      </c>
      <c r="K197" s="182" t="str">
        <f>VLOOKUP(A197,'PAI 2025 GPS rempl2)'!$A$4:$V$504,20,0)</f>
        <v>2025-05-13</v>
      </c>
      <c r="L197" s="182" t="str">
        <f>VLOOKUP(A197,'PAI 2025 GPS rempl2)'!$A$4:$V$504,21,0)</f>
        <v>2025-10-17</v>
      </c>
      <c r="M197" s="84" t="str">
        <f>VLOOKUP(A197,'PAI 2025 GPS rempl2)'!$A$4:$V$504,22,0)</f>
        <v>7000-DESPACHO DEL SUPERINTENDENTE DELEGADO PARA LA PROTECCIÓN DE DATOS PERSONALES</v>
      </c>
      <c r="N197" s="84"/>
      <c r="O197" s="84"/>
      <c r="P197" s="84"/>
      <c r="Q197" s="84"/>
      <c r="S197" s="83" t="s">
        <v>874</v>
      </c>
      <c r="T197" s="83" t="str">
        <f>VLOOKUP(A197,'PAI 2025 GPS rempl2)'!$A$3:$E$505,4,0)</f>
        <v>Actividad propia</v>
      </c>
      <c r="U197" s="84" t="s">
        <v>1581</v>
      </c>
      <c r="V197" s="31">
        <f>VLOOKUP(S197,'PAI 2025 GPS rempl2)'!$E$4:$P$504,12,0)</f>
        <v>60</v>
      </c>
      <c r="W197" s="150"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8" spans="1:23" x14ac:dyDescent="0.25">
      <c r="A198" s="83" t="s">
        <v>876</v>
      </c>
      <c r="B198" s="83" t="str">
        <f>VLOOKUP(A198,'PAI 2025 GPS rempl2)'!$A$3:$E$505,4,0)</f>
        <v>Actividad propia</v>
      </c>
      <c r="C198" s="84" t="s">
        <v>1581</v>
      </c>
      <c r="D198" s="84" t="s">
        <v>1592</v>
      </c>
      <c r="E198" s="84" t="s">
        <v>1499</v>
      </c>
      <c r="F198" s="84"/>
      <c r="G198" s="84" t="str">
        <f>VLOOKUP(A198,'PAI 2025 GPS rempl2)'!$E$4:$L$504,8,0)</f>
        <v>N/A</v>
      </c>
      <c r="H198" s="84" t="str">
        <f>VLOOKUP(A198,'PAI 2025 GPS rempl2)'!$A$4:$V$504,15,0)</f>
        <v>Solicitar la publicación del documento con el propósito que entidades públicas y privadas conozcan los efectos de la Inteligencia Artificial (IA) al derecho en cuestión (Link de publicación)</v>
      </c>
      <c r="I198" s="84">
        <f>VLOOKUP(A198,'PAI 2025 GPS rempl2)'!$A$4:$V$504,17,0)</f>
        <v>1</v>
      </c>
      <c r="J198" s="84" t="str">
        <f>VLOOKUP(A198,'PAI 2025 GPS rempl2)'!$A$4:$V$504,18,0)</f>
        <v>Númerica</v>
      </c>
      <c r="K198" s="182" t="str">
        <f>VLOOKUP(A198,'PAI 2025 GPS rempl2)'!$A$4:$V$504,20,0)</f>
        <v>2025-10-17</v>
      </c>
      <c r="L198" s="182" t="str">
        <f>VLOOKUP(A198,'PAI 2025 GPS rempl2)'!$A$4:$V$504,21,0)</f>
        <v>2025-11-26</v>
      </c>
      <c r="M198" s="84" t="str">
        <f>VLOOKUP(A198,'PAI 2025 GPS rempl2)'!$A$4:$V$504,22,0)</f>
        <v>7000-DESPACHO DEL SUPERINTENDENTE DELEGADO PARA LA PROTECCIÓN DE DATOS PERSONALES</v>
      </c>
      <c r="N198" s="84"/>
      <c r="O198" s="84"/>
      <c r="P198" s="84"/>
      <c r="Q198" s="84"/>
      <c r="S198" s="83" t="s">
        <v>876</v>
      </c>
      <c r="T198" s="83" t="str">
        <f>VLOOKUP(A198,'PAI 2025 GPS rempl2)'!$A$3:$E$505,4,0)</f>
        <v>Actividad propia</v>
      </c>
      <c r="U198" s="84" t="s">
        <v>1581</v>
      </c>
      <c r="V198" s="31">
        <f>VLOOKUP(S198,'PAI 2025 GPS rempl2)'!$E$4:$P$504,12,0)</f>
        <v>10</v>
      </c>
      <c r="W198" s="150"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199" spans="1:23" x14ac:dyDescent="0.25">
      <c r="A199" s="83" t="s">
        <v>877</v>
      </c>
      <c r="B199" s="83" t="str">
        <f>VLOOKUP(A199,'PAI 2025 GPS rempl2)'!$A$3:$E$505,4,0)</f>
        <v>Producto</v>
      </c>
      <c r="C199" s="84" t="s">
        <v>1591</v>
      </c>
      <c r="D199" s="84" t="s">
        <v>1590</v>
      </c>
      <c r="E199" s="84" t="s">
        <v>782</v>
      </c>
      <c r="F199" s="84" t="s">
        <v>10</v>
      </c>
      <c r="G199" s="84" t="str">
        <f>VLOOKUP(A199,'PAI 2025 GPS rempl2)'!$E$4:$L$504,8,0)</f>
        <v>C-3503-0200-0012-20104c</v>
      </c>
      <c r="H199" s="84"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4">
        <f>VLOOKUP(A199,'PAI 2025 GPS rempl2)'!$A$4:$V$504,17,0)</f>
        <v>1</v>
      </c>
      <c r="J199" s="84" t="str">
        <f>VLOOKUP(A199,'PAI 2025 GPS rempl2)'!$A$4:$V$504,18,0)</f>
        <v>Númerica</v>
      </c>
      <c r="K199" s="182" t="str">
        <f>VLOOKUP(A199,'PAI 2025 GPS rempl2)'!$A$4:$V$504,20,0)</f>
        <v>2025-03-04</v>
      </c>
      <c r="L199" s="182" t="str">
        <f>VLOOKUP(A199,'PAI 2025 GPS rempl2)'!$A$4:$V$504,21,0)</f>
        <v>2025-11-28</v>
      </c>
      <c r="M199" s="84" t="str">
        <f>VLOOKUP(A199,'PAI 2025 GPS rempl2)'!$A$4:$V$504,22,0)</f>
        <v>7000-DESPACHO DEL SUPERINTENDENTE DELEGADO PARA LA PROTECCIÓN DE DATOS PERSONALES</v>
      </c>
      <c r="N199" s="84" t="s">
        <v>1456</v>
      </c>
      <c r="O199" s="84" t="s">
        <v>1457</v>
      </c>
      <c r="P199" s="84" t="s">
        <v>1616</v>
      </c>
      <c r="Q199" s="84" t="s">
        <v>1798</v>
      </c>
      <c r="S199" s="83" t="s">
        <v>877</v>
      </c>
      <c r="T199" s="83" t="str">
        <f>VLOOKUP(A199,'PAI 2025 GPS rempl2)'!$A$3:$E$505,4,0)</f>
        <v>Producto</v>
      </c>
      <c r="U199" s="84" t="s">
        <v>1591</v>
      </c>
      <c r="V199" s="31">
        <f>VLOOKUP(S199,'PAI 2025 GPS rempl2)'!$E$4:$P$504,12,0)</f>
        <v>10</v>
      </c>
      <c r="W199" s="31">
        <f>+(V199*100)/($V$150+$V$168+$V$174+$V$177+$V$183+$V$190+$V$199+$V$335+$V$341+$V$429+$V$462)</f>
        <v>5.2631578947368425</v>
      </c>
    </row>
    <row r="200" spans="1:23" x14ac:dyDescent="0.25">
      <c r="A200" s="83" t="s">
        <v>879</v>
      </c>
      <c r="B200" s="83" t="str">
        <f>VLOOKUP(A200,'PAI 2025 GPS rempl2)'!$A$3:$E$505,4,0)</f>
        <v>Actividad propia</v>
      </c>
      <c r="C200" s="84" t="s">
        <v>1591</v>
      </c>
      <c r="D200" s="84" t="s">
        <v>1590</v>
      </c>
      <c r="E200" s="84" t="s">
        <v>782</v>
      </c>
      <c r="F200" s="84"/>
      <c r="G200" s="84" t="str">
        <f>VLOOKUP(A200,'PAI 2025 GPS rempl2)'!$E$4:$L$504,8,0)</f>
        <v>N/A</v>
      </c>
      <c r="H200" s="84"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4">
        <f>VLOOKUP(A200,'PAI 2025 GPS rempl2)'!$A$4:$V$504,17,0)</f>
        <v>1</v>
      </c>
      <c r="J200" s="84" t="str">
        <f>VLOOKUP(A200,'PAI 2025 GPS rempl2)'!$A$4:$V$504,18,0)</f>
        <v>Númerica</v>
      </c>
      <c r="K200" s="182" t="str">
        <f>VLOOKUP(A200,'PAI 2025 GPS rempl2)'!$A$4:$V$504,20,0)</f>
        <v>2025-03-04</v>
      </c>
      <c r="L200" s="182" t="str">
        <f>VLOOKUP(A200,'PAI 2025 GPS rempl2)'!$A$4:$V$504,21,0)</f>
        <v>2025-10-31</v>
      </c>
      <c r="M200" s="84" t="str">
        <f>VLOOKUP(A200,'PAI 2025 GPS rempl2)'!$A$4:$V$504,22,0)</f>
        <v>7000-DESPACHO DEL SUPERINTENDENTE DELEGADO PARA LA PROTECCIÓN DE DATOS PERSONALES</v>
      </c>
      <c r="N200" s="84"/>
      <c r="O200" s="84"/>
      <c r="P200" s="84"/>
      <c r="Q200" s="84"/>
      <c r="S200" s="83" t="s">
        <v>879</v>
      </c>
      <c r="T200" s="83" t="str">
        <f>VLOOKUP(A200,'PAI 2025 GPS rempl2)'!$A$3:$E$505,4,0)</f>
        <v>Actividad propia</v>
      </c>
      <c r="U200" s="84" t="s">
        <v>1591</v>
      </c>
      <c r="V200" s="31">
        <f>VLOOKUP(S200,'PAI 2025 GPS rempl2)'!$E$4:$P$504,12,0)</f>
        <v>50</v>
      </c>
      <c r="W200" s="31">
        <f>+(V200*100)/($V$151+$V$153+$V$154+$V$155+$V$169+$V$170+$V$171+$V$172+$V$173+$V$175+$V$176+$V$178+$V$179+$V$180+$V$181+$V$182+$V$184+$V$185+$V$186+$V$187+$V$188+$V$189+$V$191+$V$192+$V$193+$V$194+$V$200+$V$201+$V$336+$V$338+$V$340+$V$342+$V$343+$V$430+$V$431+$V$432+$V$433+$V$463+$V$464)</f>
        <v>4.5454545454545459</v>
      </c>
    </row>
    <row r="201" spans="1:23" x14ac:dyDescent="0.25">
      <c r="A201" s="83" t="s">
        <v>880</v>
      </c>
      <c r="B201" s="83" t="str">
        <f>VLOOKUP(A201,'PAI 2025 GPS rempl2)'!$A$3:$E$505,4,0)</f>
        <v>Actividad propia</v>
      </c>
      <c r="C201" s="84" t="s">
        <v>1591</v>
      </c>
      <c r="D201" s="84" t="s">
        <v>1590</v>
      </c>
      <c r="E201" s="84" t="s">
        <v>782</v>
      </c>
      <c r="F201" s="84"/>
      <c r="G201" s="84" t="str">
        <f>VLOOKUP(A201,'PAI 2025 GPS rempl2)'!$E$4:$L$504,8,0)</f>
        <v>N/A</v>
      </c>
      <c r="H201" s="84" t="str">
        <f>VLOOKUP(A201,'PAI 2025 GPS rempl2)'!$A$4:$V$504,15,0)</f>
        <v>Realizar un informe con las conclusiones y reflexiones sobre la sinergias entre las propiedad industrial y el debido de tratamiento datos personales. (Informe elaborado)</v>
      </c>
      <c r="I201" s="84">
        <f>VLOOKUP(A201,'PAI 2025 GPS rempl2)'!$A$4:$V$504,17,0)</f>
        <v>1</v>
      </c>
      <c r="J201" s="84" t="str">
        <f>VLOOKUP(A201,'PAI 2025 GPS rempl2)'!$A$4:$V$504,18,0)</f>
        <v>Númerica</v>
      </c>
      <c r="K201" s="182" t="str">
        <f>VLOOKUP(A201,'PAI 2025 GPS rempl2)'!$A$4:$V$504,20,0)</f>
        <v>2025-07-01</v>
      </c>
      <c r="L201" s="182" t="str">
        <f>VLOOKUP(A201,'PAI 2025 GPS rempl2)'!$A$4:$V$504,21,0)</f>
        <v>2025-11-28</v>
      </c>
      <c r="M201" s="84" t="str">
        <f>VLOOKUP(A201,'PAI 2025 GPS rempl2)'!$A$4:$V$504,22,0)</f>
        <v>7000-DESPACHO DEL SUPERINTENDENTE DELEGADO PARA LA PROTECCIÓN DE DATOS PERSONALES</v>
      </c>
      <c r="N201" s="84"/>
      <c r="O201" s="84"/>
      <c r="P201" s="84"/>
      <c r="Q201" s="84"/>
      <c r="S201" s="83" t="s">
        <v>880</v>
      </c>
      <c r="T201" s="83" t="str">
        <f>VLOOKUP(A201,'PAI 2025 GPS rempl2)'!$A$3:$E$505,4,0)</f>
        <v>Actividad propia</v>
      </c>
      <c r="U201" s="84" t="s">
        <v>1591</v>
      </c>
      <c r="V201" s="31">
        <f>VLOOKUP(S201,'PAI 2025 GPS rempl2)'!$E$4:$P$504,12,0)</f>
        <v>50</v>
      </c>
      <c r="W201" s="31">
        <f>+(V201*100)/($V$151+$V$153+$V$154+$V$155+$V$169+$V$170+$V$171+$V$172+$V$173+$V$175+$V$176+$V$178+$V$179+$V$180+$V$181+$V$182+$V$184+$V$185+$V$186+$V$187+$V$188+$V$189+$V$191+$V$192+$V$193+$V$194+$V$200+$V$201+$V$336+$V$338+$V$340+$V$342+$V$343+$V$430+$V$431+$V$432+$V$433+$V$463+$V$464)</f>
        <v>4.5454545454545459</v>
      </c>
    </row>
    <row r="202" spans="1:23" x14ac:dyDescent="0.25">
      <c r="A202" s="83" t="s">
        <v>881</v>
      </c>
      <c r="B202" s="83" t="str">
        <f>VLOOKUP(A202,'PAI 2025 GPS rempl2)'!$A$3:$E$505,4,0)</f>
        <v>Producto</v>
      </c>
      <c r="C202" s="84" t="s">
        <v>1581</v>
      </c>
      <c r="D202" s="84" t="s">
        <v>1589</v>
      </c>
      <c r="E202" s="84" t="s">
        <v>730</v>
      </c>
      <c r="F202" s="84" t="s">
        <v>13</v>
      </c>
      <c r="G202" s="84" t="str">
        <f>VLOOKUP(A202,'PAI 2025 GPS rempl2)'!$E$4:$L$504,8,0)</f>
        <v>FUNCIONAMIENTO</v>
      </c>
      <c r="H202" s="84"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4">
        <f>VLOOKUP(A202,'PAI 2025 GPS rempl2)'!$A$4:$V$504,17,0)</f>
        <v>1</v>
      </c>
      <c r="J202" s="84" t="str">
        <f>VLOOKUP(A202,'PAI 2025 GPS rempl2)'!$A$4:$V$504,18,0)</f>
        <v>Númerica</v>
      </c>
      <c r="K202" s="182" t="str">
        <f>VLOOKUP(A202,'PAI 2025 GPS rempl2)'!$A$4:$V$504,20,0)</f>
        <v>2025-04-01</v>
      </c>
      <c r="L202" s="182" t="str">
        <f>VLOOKUP(A202,'PAI 2025 GPS rempl2)'!$A$4:$V$504,21,0)</f>
        <v>2025-08-28</v>
      </c>
      <c r="M202" s="84" t="str">
        <f>VLOOKUP(A202,'PAI 2025 GPS rempl2)'!$A$4:$V$504,22,0)</f>
        <v>7000-DESPACHO DEL SUPERINTENDENTE DELEGADO PARA LA PROTECCIÓN DE DATOS PERSONALES</v>
      </c>
      <c r="N202" s="84" t="s">
        <v>1459</v>
      </c>
      <c r="O202" s="84" t="s">
        <v>1498</v>
      </c>
      <c r="P202" s="84" t="s">
        <v>1617</v>
      </c>
      <c r="Q202" s="84" t="s">
        <v>1554</v>
      </c>
      <c r="S202" s="83" t="s">
        <v>881</v>
      </c>
      <c r="T202" s="83" t="str">
        <f>VLOOKUP(A202,'PAI 2025 GPS rempl2)'!$A$3:$E$505,4,0)</f>
        <v>Producto</v>
      </c>
      <c r="U202" s="84" t="s">
        <v>1581</v>
      </c>
      <c r="V202" s="31">
        <f>VLOOKUP(S202,'PAI 2025 GPS rempl2)'!$E$4:$P$504,12,0)</f>
        <v>10</v>
      </c>
      <c r="W202" s="148">
        <f>(V202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03" spans="1:23" x14ac:dyDescent="0.25">
      <c r="A203" s="83" t="s">
        <v>883</v>
      </c>
      <c r="B203" s="83" t="str">
        <f>VLOOKUP(A203,'PAI 2025 GPS rempl2)'!$A$3:$E$505,4,0)</f>
        <v>Actividad propia</v>
      </c>
      <c r="C203" s="84" t="s">
        <v>1581</v>
      </c>
      <c r="D203" s="84" t="s">
        <v>1589</v>
      </c>
      <c r="E203" s="84" t="s">
        <v>730</v>
      </c>
      <c r="F203" s="84"/>
      <c r="G203" s="84" t="str">
        <f>VLOOKUP(A203,'PAI 2025 GPS rempl2)'!$E$4:$L$504,8,0)</f>
        <v>N/A</v>
      </c>
      <c r="H203" s="84"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4">
        <f>VLOOKUP(A203,'PAI 2025 GPS rempl2)'!$A$4:$V$504,17,0)</f>
        <v>1</v>
      </c>
      <c r="J203" s="84" t="str">
        <f>VLOOKUP(A203,'PAI 2025 GPS rempl2)'!$A$4:$V$504,18,0)</f>
        <v>Númerica</v>
      </c>
      <c r="K203" s="182" t="str">
        <f>VLOOKUP(A203,'PAI 2025 GPS rempl2)'!$A$4:$V$504,20,0)</f>
        <v>2025-04-01</v>
      </c>
      <c r="L203" s="182" t="str">
        <f>VLOOKUP(A203,'PAI 2025 GPS rempl2)'!$A$4:$V$504,21,0)</f>
        <v>2025-06-27</v>
      </c>
      <c r="M203" s="84" t="str">
        <f>VLOOKUP(A203,'PAI 2025 GPS rempl2)'!$A$4:$V$504,22,0)</f>
        <v>7000-DESPACHO DEL SUPERINTENDENTE DELEGADO PARA LA PROTECCIÓN DE DATOS PERSONALES</v>
      </c>
      <c r="N203" s="84"/>
      <c r="O203" s="84"/>
      <c r="P203" s="84"/>
      <c r="Q203" s="84"/>
      <c r="S203" s="83" t="s">
        <v>883</v>
      </c>
      <c r="T203" s="83" t="str">
        <f>VLOOKUP(A203,'PAI 2025 GPS rempl2)'!$A$3:$E$505,4,0)</f>
        <v>Actividad propia</v>
      </c>
      <c r="U203" s="84" t="s">
        <v>1581</v>
      </c>
      <c r="V203" s="31">
        <f>VLOOKUP(S203,'PAI 2025 GPS rempl2)'!$E$4:$P$504,12,0)</f>
        <v>50</v>
      </c>
      <c r="W203" s="150"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4" spans="1:23" x14ac:dyDescent="0.25">
      <c r="A204" s="83" t="s">
        <v>885</v>
      </c>
      <c r="B204" s="83" t="str">
        <f>VLOOKUP(A204,'PAI 2025 GPS rempl2)'!$A$3:$E$505,4,0)</f>
        <v>Actividad propia</v>
      </c>
      <c r="C204" s="84" t="s">
        <v>1581</v>
      </c>
      <c r="D204" s="84" t="s">
        <v>1589</v>
      </c>
      <c r="E204" s="84" t="s">
        <v>730</v>
      </c>
      <c r="F204" s="84"/>
      <c r="G204" s="84" t="str">
        <f>VLOOKUP(A204,'PAI 2025 GPS rempl2)'!$E$4:$L$504,8,0)</f>
        <v>N/A</v>
      </c>
      <c r="H204" s="84"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4">
        <f>VLOOKUP(A204,'PAI 2025 GPS rempl2)'!$A$4:$V$504,17,0)</f>
        <v>1</v>
      </c>
      <c r="J204" s="84" t="str">
        <f>VLOOKUP(A204,'PAI 2025 GPS rempl2)'!$A$4:$V$504,18,0)</f>
        <v>Númerica</v>
      </c>
      <c r="K204" s="182" t="str">
        <f>VLOOKUP(A204,'PAI 2025 GPS rempl2)'!$A$4:$V$504,20,0)</f>
        <v>2025-07-01</v>
      </c>
      <c r="L204" s="182" t="str">
        <f>VLOOKUP(A204,'PAI 2025 GPS rempl2)'!$A$4:$V$504,21,0)</f>
        <v>2025-08-28</v>
      </c>
      <c r="M204" s="84" t="str">
        <f>VLOOKUP(A204,'PAI 2025 GPS rempl2)'!$A$4:$V$504,22,0)</f>
        <v>7000-DESPACHO DEL SUPERINTENDENTE DELEGADO PARA LA PROTECCIÓN DE DATOS PERSONALES</v>
      </c>
      <c r="N204" s="84"/>
      <c r="O204" s="84"/>
      <c r="P204" s="84"/>
      <c r="Q204" s="84"/>
      <c r="S204" s="83" t="s">
        <v>885</v>
      </c>
      <c r="T204" s="83" t="str">
        <f>VLOOKUP(A204,'PAI 2025 GPS rempl2)'!$A$3:$E$505,4,0)</f>
        <v>Actividad propia</v>
      </c>
      <c r="U204" s="84" t="s">
        <v>1581</v>
      </c>
      <c r="V204" s="31">
        <f>VLOOKUP(S204,'PAI 2025 GPS rempl2)'!$E$4:$P$504,12,0)</f>
        <v>50</v>
      </c>
      <c r="W204" s="150"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5" spans="1:23" x14ac:dyDescent="0.25">
      <c r="A205" s="83" t="s">
        <v>886</v>
      </c>
      <c r="B205" s="83" t="str">
        <f>VLOOKUP(A205,'PAI 2025 GPS rempl2)'!$A$3:$E$505,4,0)</f>
        <v>Producto</v>
      </c>
      <c r="C205" s="84" t="s">
        <v>1581</v>
      </c>
      <c r="D205" s="84" t="s">
        <v>1589</v>
      </c>
      <c r="E205" s="84" t="s">
        <v>730</v>
      </c>
      <c r="F205" s="84" t="s">
        <v>10</v>
      </c>
      <c r="G205" s="84" t="str">
        <f>VLOOKUP(A205,'PAI 2025 GPS rempl2)'!$E$4:$L$504,8,0)</f>
        <v>C-3503-0200-0012-20104c</v>
      </c>
      <c r="H205" s="84" t="str">
        <f>VLOOKUP(A205,'PAI 2025 GPS rempl2)'!$A$4:$V$504,15,0)</f>
        <v>Eventos en temas relacionados con datos personales, realizados  (Pantallazos o captura de pantalla /único entregable)</v>
      </c>
      <c r="I205" s="84">
        <f>VLOOKUP(A205,'PAI 2025 GPS rempl2)'!$A$4:$V$504,17,0)</f>
        <v>2</v>
      </c>
      <c r="J205" s="84" t="str">
        <f>VLOOKUP(A205,'PAI 2025 GPS rempl2)'!$A$4:$V$504,18,0)</f>
        <v>Númerica</v>
      </c>
      <c r="K205" s="182" t="str">
        <f>VLOOKUP(A205,'PAI 2025 GPS rempl2)'!$A$4:$V$504,20,0)</f>
        <v>2025-02-04</v>
      </c>
      <c r="L205" s="182" t="str">
        <f>VLOOKUP(A205,'PAI 2025 GPS rempl2)'!$A$4:$V$504,21,0)</f>
        <v>2025-11-28</v>
      </c>
      <c r="M205" s="84" t="str">
        <f>VLOOKUP(A205,'PAI 2025 GPS rempl2)'!$A$4:$V$504,22,0)</f>
        <v>7000-DESPACHO DEL SUPERINTENDENTE DELEGADO PARA LA PROTECCIÓN DE DATOS PERSONALES;
73-GRUPO DE TRABAJO DE COMUNICACION</v>
      </c>
      <c r="N205" s="84" t="s">
        <v>1456</v>
      </c>
      <c r="O205" s="84" t="s">
        <v>1457</v>
      </c>
      <c r="P205" s="84" t="s">
        <v>1618</v>
      </c>
      <c r="Q205" s="84" t="s">
        <v>1798</v>
      </c>
      <c r="S205" s="83" t="s">
        <v>886</v>
      </c>
      <c r="T205" s="83" t="str">
        <f>VLOOKUP(A205,'PAI 2025 GPS rempl2)'!$A$3:$E$505,4,0)</f>
        <v>Producto</v>
      </c>
      <c r="U205" s="84" t="s">
        <v>1581</v>
      </c>
      <c r="V205" s="31">
        <f>VLOOKUP(S205,'PAI 2025 GPS rempl2)'!$E$4:$P$504,12,0)</f>
        <v>40</v>
      </c>
      <c r="W205" s="148">
        <f>(V205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1.7937219730941705</v>
      </c>
    </row>
    <row r="206" spans="1:23" x14ac:dyDescent="0.25">
      <c r="A206" s="83" t="s">
        <v>889</v>
      </c>
      <c r="B206" s="83" t="str">
        <f>VLOOKUP(A206,'PAI 2025 GPS rempl2)'!$A$3:$E$505,4,0)</f>
        <v>Actividad propia</v>
      </c>
      <c r="C206" s="84" t="s">
        <v>1581</v>
      </c>
      <c r="D206" s="84" t="s">
        <v>1589</v>
      </c>
      <c r="E206" s="84" t="s">
        <v>730</v>
      </c>
      <c r="F206" s="84"/>
      <c r="G206" s="84" t="str">
        <f>VLOOKUP(A206,'PAI 2025 GPS rempl2)'!$E$4:$L$504,8,0)</f>
        <v>N/A</v>
      </c>
      <c r="H206" s="84" t="str">
        <f>VLOOKUP(A206,'PAI 2025 GPS rempl2)'!$A$4:$V$504,15,0)</f>
        <v>Solicitar publicación de la fecha del evento en el calendario de eventos de la entidad  al Grupo de Comunicaciones  (captura de pantalla de la publicación de la fecha del evento / único entregable)</v>
      </c>
      <c r="I206" s="84">
        <f>VLOOKUP(A206,'PAI 2025 GPS rempl2)'!$A$4:$V$504,17,0)</f>
        <v>2</v>
      </c>
      <c r="J206" s="84" t="str">
        <f>VLOOKUP(A206,'PAI 2025 GPS rempl2)'!$A$4:$V$504,18,0)</f>
        <v>Númerica</v>
      </c>
      <c r="K206" s="182" t="str">
        <f>VLOOKUP(A206,'PAI 2025 GPS rempl2)'!$A$4:$V$504,20,0)</f>
        <v>2025-02-04</v>
      </c>
      <c r="L206" s="182" t="str">
        <f>VLOOKUP(A206,'PAI 2025 GPS rempl2)'!$A$4:$V$504,21,0)</f>
        <v>2025-08-29</v>
      </c>
      <c r="M206" s="84" t="str">
        <f>VLOOKUP(A206,'PAI 2025 GPS rempl2)'!$A$4:$V$504,22,0)</f>
        <v>7000-DESPACHO DEL SUPERINTENDENTE DELEGADO PARA LA PROTECCIÓN DE DATOS PERSONALES</v>
      </c>
      <c r="N206" s="84"/>
      <c r="O206" s="84"/>
      <c r="P206" s="84"/>
      <c r="Q206" s="84"/>
      <c r="S206" s="83" t="s">
        <v>889</v>
      </c>
      <c r="T206" s="83" t="str">
        <f>VLOOKUP(A206,'PAI 2025 GPS rempl2)'!$A$3:$E$505,4,0)</f>
        <v>Actividad propia</v>
      </c>
      <c r="U206" s="84" t="s">
        <v>1581</v>
      </c>
      <c r="V206" s="31">
        <f>VLOOKUP(S206,'PAI 2025 GPS rempl2)'!$E$4:$P$504,12,0)</f>
        <v>5</v>
      </c>
      <c r="W206" s="150"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7" spans="1:23" x14ac:dyDescent="0.25">
      <c r="A207" s="83" t="s">
        <v>891</v>
      </c>
      <c r="B207" s="83" t="str">
        <f>VLOOKUP(A207,'PAI 2025 GPS rempl2)'!$A$3:$E$505,4,0)</f>
        <v>Actividad propia</v>
      </c>
      <c r="C207" s="84" t="s">
        <v>1581</v>
      </c>
      <c r="D207" s="84" t="s">
        <v>1589</v>
      </c>
      <c r="E207" s="84" t="s">
        <v>730</v>
      </c>
      <c r="F207" s="84"/>
      <c r="G207" s="84" t="str">
        <f>VLOOKUP(A207,'PAI 2025 GPS rempl2)'!$E$4:$L$504,8,0)</f>
        <v>N/A</v>
      </c>
      <c r="H207" s="84" t="str">
        <f>VLOOKUP(A207,'PAI 2025 GPS rempl2)'!$A$4:$V$504,15,0)</f>
        <v>Diligenciar check list del evento con la fecha definitiva igual a la publicada en el  calendario de eventos  (documento de check list para la realización del evento / único entregable)</v>
      </c>
      <c r="I207" s="84">
        <f>VLOOKUP(A207,'PAI 2025 GPS rempl2)'!$A$4:$V$504,17,0)</f>
        <v>2</v>
      </c>
      <c r="J207" s="84" t="str">
        <f>VLOOKUP(A207,'PAI 2025 GPS rempl2)'!$A$4:$V$504,18,0)</f>
        <v>Númerica</v>
      </c>
      <c r="K207" s="182" t="str">
        <f>VLOOKUP(A207,'PAI 2025 GPS rempl2)'!$A$4:$V$504,20,0)</f>
        <v>2025-09-01</v>
      </c>
      <c r="L207" s="182" t="str">
        <f>VLOOKUP(A207,'PAI 2025 GPS rempl2)'!$A$4:$V$504,21,0)</f>
        <v>2025-09-25</v>
      </c>
      <c r="M207" s="84" t="str">
        <f>VLOOKUP(A207,'PAI 2025 GPS rempl2)'!$A$4:$V$504,22,0)</f>
        <v>7000-DESPACHO DEL SUPERINTENDENTE DELEGADO PARA LA PROTECCIÓN DE DATOS PERSONALES</v>
      </c>
      <c r="N207" s="84"/>
      <c r="O207" s="84"/>
      <c r="P207" s="84"/>
      <c r="Q207" s="84"/>
      <c r="S207" s="83" t="s">
        <v>891</v>
      </c>
      <c r="T207" s="83" t="str">
        <f>VLOOKUP(A207,'PAI 2025 GPS rempl2)'!$A$3:$E$505,4,0)</f>
        <v>Actividad propia</v>
      </c>
      <c r="U207" s="84" t="s">
        <v>1581</v>
      </c>
      <c r="V207" s="31">
        <f>VLOOKUP(S207,'PAI 2025 GPS rempl2)'!$E$4:$P$504,12,0)</f>
        <v>15</v>
      </c>
      <c r="W207" s="150"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8" spans="1:23" x14ac:dyDescent="0.25">
      <c r="A208" s="83" t="s">
        <v>893</v>
      </c>
      <c r="B208" s="83" t="str">
        <f>VLOOKUP(A208,'PAI 2025 GPS rempl2)'!$A$3:$E$505,4,0)</f>
        <v>Actividad propia</v>
      </c>
      <c r="C208" s="84" t="s">
        <v>1581</v>
      </c>
      <c r="D208" s="84" t="s">
        <v>1589</v>
      </c>
      <c r="E208" s="84" t="s">
        <v>730</v>
      </c>
      <c r="F208" s="84"/>
      <c r="G208" s="84" t="str">
        <f>VLOOKUP(A208,'PAI 2025 GPS rempl2)'!$E$4:$L$504,8,0)</f>
        <v>N/A</v>
      </c>
      <c r="H208" s="84" t="str">
        <f>VLOOKUP(A208,'PAI 2025 GPS rempl2)'!$A$4:$V$504,15,0)</f>
        <v>Elaborar y enviar agenda definitiva para ser publicada  (correo electrónico con agenda definitiva / único entregable)</v>
      </c>
      <c r="I208" s="84">
        <f>VLOOKUP(A208,'PAI 2025 GPS rempl2)'!$A$4:$V$504,17,0)</f>
        <v>2</v>
      </c>
      <c r="J208" s="84" t="str">
        <f>VLOOKUP(A208,'PAI 2025 GPS rempl2)'!$A$4:$V$504,18,0)</f>
        <v>Númerica</v>
      </c>
      <c r="K208" s="182" t="str">
        <f>VLOOKUP(A208,'PAI 2025 GPS rempl2)'!$A$4:$V$504,20,0)</f>
        <v>2025-09-26</v>
      </c>
      <c r="L208" s="182" t="str">
        <f>VLOOKUP(A208,'PAI 2025 GPS rempl2)'!$A$4:$V$504,21,0)</f>
        <v>2025-10-14</v>
      </c>
      <c r="M208" s="84" t="str">
        <f>VLOOKUP(A208,'PAI 2025 GPS rempl2)'!$A$4:$V$504,22,0)</f>
        <v>7000-DESPACHO DEL SUPERINTENDENTE DELEGADO PARA LA PROTECCIÓN DE DATOS PERSONALES</v>
      </c>
      <c r="N208" s="84"/>
      <c r="O208" s="84"/>
      <c r="P208" s="84"/>
      <c r="Q208" s="84"/>
      <c r="S208" s="83" t="s">
        <v>893</v>
      </c>
      <c r="T208" s="83" t="str">
        <f>VLOOKUP(A208,'PAI 2025 GPS rempl2)'!$A$3:$E$505,4,0)</f>
        <v>Actividad propia</v>
      </c>
      <c r="U208" s="84" t="s">
        <v>1581</v>
      </c>
      <c r="V208" s="31">
        <f>VLOOKUP(S208,'PAI 2025 GPS rempl2)'!$E$4:$P$504,12,0)</f>
        <v>20</v>
      </c>
      <c r="W208" s="150"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09" spans="1:23" x14ac:dyDescent="0.25">
      <c r="A209" s="83" t="s">
        <v>895</v>
      </c>
      <c r="B209" s="83" t="str">
        <f>VLOOKUP(A209,'PAI 2025 GPS rempl2)'!$A$3:$E$505,4,0)</f>
        <v>Actividad sin participaci�n</v>
      </c>
      <c r="C209" s="84" t="s">
        <v>1581</v>
      </c>
      <c r="D209" s="84" t="s">
        <v>1589</v>
      </c>
      <c r="E209" s="84" t="s">
        <v>730</v>
      </c>
      <c r="F209" s="84"/>
      <c r="G209" s="84" t="str">
        <f>VLOOKUP(A209,'PAI 2025 GPS rempl2)'!$E$4:$L$504,8,0)</f>
        <v>N/A</v>
      </c>
      <c r="H209" s="84" t="str">
        <f>VLOOKUP(A209,'PAI 2025 GPS rempl2)'!$A$4:$V$504,15,0)</f>
        <v>Publicar Agenda definitiva  (Captura de pantalla de la publicación)</v>
      </c>
      <c r="I209" s="84">
        <f>VLOOKUP(A209,'PAI 2025 GPS rempl2)'!$A$4:$V$504,17,0)</f>
        <v>2</v>
      </c>
      <c r="J209" s="84" t="str">
        <f>VLOOKUP(A209,'PAI 2025 GPS rempl2)'!$A$4:$V$504,18,0)</f>
        <v>Númerica</v>
      </c>
      <c r="K209" s="182" t="str">
        <f>VLOOKUP(A209,'PAI 2025 GPS rempl2)'!$A$4:$V$504,20,0)</f>
        <v>2025-10-15</v>
      </c>
      <c r="L209" s="182" t="str">
        <f>VLOOKUP(A209,'PAI 2025 GPS rempl2)'!$A$4:$V$504,21,0)</f>
        <v>2025-10-22</v>
      </c>
      <c r="M209" s="84" t="str">
        <f>VLOOKUP(A209,'PAI 2025 GPS rempl2)'!$A$4:$V$504,22,0)</f>
        <v>73-GRUPO DE TRABAJO DE COMUNICACION</v>
      </c>
      <c r="N209" s="84"/>
      <c r="O209" s="84"/>
      <c r="P209" s="84"/>
      <c r="Q209" s="84"/>
      <c r="S209" s="83" t="s">
        <v>895</v>
      </c>
      <c r="T209" s="83" t="str">
        <f>VLOOKUP(A209,'PAI 2025 GPS rempl2)'!$A$3:$E$505,4,0)</f>
        <v>Actividad sin participaci�n</v>
      </c>
      <c r="U209" s="84" t="s">
        <v>1581</v>
      </c>
      <c r="V209" s="31">
        <f>VLOOKUP(S209,'PAI 2025 GPS rempl2)'!$E$4:$P$504,12,0)</f>
        <v>0</v>
      </c>
      <c r="W209" s="31">
        <f>+V209</f>
        <v>0</v>
      </c>
    </row>
    <row r="210" spans="1:23" x14ac:dyDescent="0.25">
      <c r="A210" s="83" t="s">
        <v>897</v>
      </c>
      <c r="B210" s="83" t="str">
        <f>VLOOKUP(A210,'PAI 2025 GPS rempl2)'!$A$3:$E$505,4,0)</f>
        <v>Actividad propia</v>
      </c>
      <c r="C210" s="84" t="s">
        <v>1581</v>
      </c>
      <c r="D210" s="84" t="s">
        <v>1589</v>
      </c>
      <c r="E210" s="84" t="s">
        <v>730</v>
      </c>
      <c r="F210" s="84"/>
      <c r="G210" s="84" t="str">
        <f>VLOOKUP(A210,'PAI 2025 GPS rempl2)'!$E$4:$L$504,8,0)</f>
        <v>N/A</v>
      </c>
      <c r="H210" s="84" t="str">
        <f>VLOOKUP(A210,'PAI 2025 GPS rempl2)'!$A$4:$V$504,15,0)</f>
        <v>Realizar el evento (fotografías del evento realizado / único entregable)()</v>
      </c>
      <c r="I210" s="84">
        <f>VLOOKUP(A210,'PAI 2025 GPS rempl2)'!$A$4:$V$504,17,0)</f>
        <v>2</v>
      </c>
      <c r="J210" s="84" t="str">
        <f>VLOOKUP(A210,'PAI 2025 GPS rempl2)'!$A$4:$V$504,18,0)</f>
        <v>Númerica</v>
      </c>
      <c r="K210" s="182" t="str">
        <f>VLOOKUP(A210,'PAI 2025 GPS rempl2)'!$A$4:$V$504,20,0)</f>
        <v>2025-10-23</v>
      </c>
      <c r="L210" s="182" t="str">
        <f>VLOOKUP(A210,'PAI 2025 GPS rempl2)'!$A$4:$V$504,21,0)</f>
        <v>2025-11-28</v>
      </c>
      <c r="M210" s="84" t="str">
        <f>VLOOKUP(A210,'PAI 2025 GPS rempl2)'!$A$4:$V$504,22,0)</f>
        <v>7000-DESPACHO DEL SUPERINTENDENTE DELEGADO PARA LA PROTECCIÓN DE DATOS PERSONALES;
73-GRUPO DE TRABAJO DE COMUNICACION</v>
      </c>
      <c r="N210" s="84"/>
      <c r="O210" s="84"/>
      <c r="P210" s="84"/>
      <c r="Q210" s="84"/>
      <c r="S210" s="83" t="s">
        <v>897</v>
      </c>
      <c r="T210" s="83" t="str">
        <f>VLOOKUP(A210,'PAI 2025 GPS rempl2)'!$A$3:$E$505,4,0)</f>
        <v>Actividad propia</v>
      </c>
      <c r="U210" s="84" t="s">
        <v>1581</v>
      </c>
      <c r="V210" s="31">
        <f>VLOOKUP(S210,'PAI 2025 GPS rempl2)'!$E$4:$P$504,12,0)</f>
        <v>60</v>
      </c>
      <c r="W210" s="150"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1" spans="1:23" x14ac:dyDescent="0.25">
      <c r="A211" s="83" t="s">
        <v>899</v>
      </c>
      <c r="B211" s="83" t="str">
        <f>VLOOKUP(A211,'PAI 2025 GPS rempl2)'!$A$3:$E$505,4,0)</f>
        <v>Producto</v>
      </c>
      <c r="C211" s="84" t="s">
        <v>1581</v>
      </c>
      <c r="D211" s="84" t="s">
        <v>1585</v>
      </c>
      <c r="E211" s="84" t="s">
        <v>646</v>
      </c>
      <c r="F211" s="84" t="s">
        <v>10</v>
      </c>
      <c r="G211" s="84" t="str">
        <f>VLOOKUP(A211,'PAI 2025 GPS rempl2)'!$E$4:$L$504,8,0)</f>
        <v>FUNCIONAMIENTO</v>
      </c>
      <c r="H211" s="84" t="str">
        <f>VLOOKUP(A211,'PAI 2025 GPS rempl2)'!$A$4:$V$504,15,0)</f>
        <v>Campaña de divulgación para fortalecer el empoderamiento de las personas sobre sus datos, ejecutada (Pantallazos con la publicación/único entregable)</v>
      </c>
      <c r="I211" s="84">
        <f>VLOOKUP(A211,'PAI 2025 GPS rempl2)'!$A$4:$V$504,17,0)</f>
        <v>1</v>
      </c>
      <c r="J211" s="84" t="str">
        <f>VLOOKUP(A211,'PAI 2025 GPS rempl2)'!$A$4:$V$504,18,0)</f>
        <v>Númerica</v>
      </c>
      <c r="K211" s="182" t="str">
        <f>VLOOKUP(A211,'PAI 2025 GPS rempl2)'!$A$4:$V$504,20,0)</f>
        <v>2025-02-03</v>
      </c>
      <c r="L211" s="182" t="str">
        <f>VLOOKUP(A211,'PAI 2025 GPS rempl2)'!$A$4:$V$504,21,0)</f>
        <v>2025-07-30</v>
      </c>
      <c r="M211" s="84" t="str">
        <f>VLOOKUP(A211,'PAI 2025 GPS rempl2)'!$A$4:$V$504,22,0)</f>
        <v>7000-DESPACHO DEL SUPERINTENDENTE DELEGADO PARA LA PROTECCIÓN DE DATOS PERSONALES;
73-GRUPO DE TRABAJO DE COMUNICACION</v>
      </c>
      <c r="N211" s="84" t="s">
        <v>1456</v>
      </c>
      <c r="O211" s="84" t="s">
        <v>1457</v>
      </c>
      <c r="P211" s="84" t="s">
        <v>1618</v>
      </c>
      <c r="Q211" s="84" t="s">
        <v>1798</v>
      </c>
      <c r="S211" s="83" t="s">
        <v>899</v>
      </c>
      <c r="T211" s="83" t="str">
        <f>VLOOKUP(A211,'PAI 2025 GPS rempl2)'!$A$3:$E$505,4,0)</f>
        <v>Producto</v>
      </c>
      <c r="U211" s="84" t="s">
        <v>1581</v>
      </c>
      <c r="V211" s="31">
        <f>VLOOKUP(S211,'PAI 2025 GPS rempl2)'!$E$4:$P$504,12,0)</f>
        <v>30</v>
      </c>
      <c r="W211" s="148">
        <f>(V211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212" spans="1:23" x14ac:dyDescent="0.25">
      <c r="A212" s="83" t="s">
        <v>901</v>
      </c>
      <c r="B212" s="83" t="str">
        <f>VLOOKUP(A212,'PAI 2025 GPS rempl2)'!$A$3:$E$505,4,0)</f>
        <v>Actividad propia</v>
      </c>
      <c r="C212" s="84" t="s">
        <v>1581</v>
      </c>
      <c r="D212" s="84" t="s">
        <v>1585</v>
      </c>
      <c r="E212" s="84" t="s">
        <v>646</v>
      </c>
      <c r="F212" s="84"/>
      <c r="G212" s="84" t="str">
        <f>VLOOKUP(A212,'PAI 2025 GPS rempl2)'!$E$4:$L$504,8,0)</f>
        <v>N/A</v>
      </c>
      <c r="H212" s="84" t="str">
        <f>VLOOKUP(A212,'PAI 2025 GPS rempl2)'!$A$4:$V$504,15,0)</f>
        <v>Diligenciar y enviar al Grupo de trabajo de comunicaciones el brief  de la campaña genérica previa concertación con OSCAE. (correo electrónico con el Brief diligenciado /único entregable)</v>
      </c>
      <c r="I212" s="84">
        <f>VLOOKUP(A212,'PAI 2025 GPS rempl2)'!$A$4:$V$504,17,0)</f>
        <v>1</v>
      </c>
      <c r="J212" s="84" t="str">
        <f>VLOOKUP(A212,'PAI 2025 GPS rempl2)'!$A$4:$V$504,18,0)</f>
        <v>Númerica</v>
      </c>
      <c r="K212" s="182" t="str">
        <f>VLOOKUP(A212,'PAI 2025 GPS rempl2)'!$A$4:$V$504,20,0)</f>
        <v>2025-02-03</v>
      </c>
      <c r="L212" s="182" t="str">
        <f>VLOOKUP(A212,'PAI 2025 GPS rempl2)'!$A$4:$V$504,21,0)</f>
        <v>2025-03-20</v>
      </c>
      <c r="M212" s="84" t="str">
        <f>VLOOKUP(A212,'PAI 2025 GPS rempl2)'!$A$4:$V$504,22,0)</f>
        <v>7000-DESPACHO DEL SUPERINTENDENTE DELEGADO PARA LA PROTECCIÓN DE DATOS PERSONALES</v>
      </c>
      <c r="N212" s="84"/>
      <c r="O212" s="84"/>
      <c r="P212" s="84"/>
      <c r="Q212" s="84"/>
      <c r="S212" s="83" t="s">
        <v>901</v>
      </c>
      <c r="T212" s="83" t="str">
        <f>VLOOKUP(A212,'PAI 2025 GPS rempl2)'!$A$3:$E$505,4,0)</f>
        <v>Actividad propia</v>
      </c>
      <c r="U212" s="84" t="s">
        <v>1581</v>
      </c>
      <c r="V212" s="31">
        <f>VLOOKUP(S212,'PAI 2025 GPS rempl2)'!$E$4:$P$504,12,0)</f>
        <v>50</v>
      </c>
      <c r="W212" s="150"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3" spans="1:23" x14ac:dyDescent="0.25">
      <c r="A213" s="83" t="s">
        <v>903</v>
      </c>
      <c r="B213" s="83" t="str">
        <f>VLOOKUP(A213,'PAI 2025 GPS rempl2)'!$A$3:$E$505,4,0)</f>
        <v>Actividad sin participaci�n</v>
      </c>
      <c r="C213" s="84" t="s">
        <v>1581</v>
      </c>
      <c r="D213" s="84" t="s">
        <v>1585</v>
      </c>
      <c r="E213" s="84" t="s">
        <v>646</v>
      </c>
      <c r="F213" s="84"/>
      <c r="G213" s="84" t="str">
        <f>VLOOKUP(A213,'PAI 2025 GPS rempl2)'!$E$4:$L$504,8,0)</f>
        <v>N/A</v>
      </c>
      <c r="H213" s="84"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4">
        <f>VLOOKUP(A213,'PAI 2025 GPS rempl2)'!$A$4:$V$504,17,0)</f>
        <v>1</v>
      </c>
      <c r="J213" s="84" t="str">
        <f>VLOOKUP(A213,'PAI 2025 GPS rempl2)'!$A$4:$V$504,18,0)</f>
        <v>Númerica</v>
      </c>
      <c r="K213" s="182" t="str">
        <f>VLOOKUP(A213,'PAI 2025 GPS rempl2)'!$A$4:$V$504,20,0)</f>
        <v>2025-03-21</v>
      </c>
      <c r="L213" s="182" t="str">
        <f>VLOOKUP(A213,'PAI 2025 GPS rempl2)'!$A$4:$V$504,21,0)</f>
        <v>2025-05-05</v>
      </c>
      <c r="M213" s="84" t="str">
        <f>VLOOKUP(A213,'PAI 2025 GPS rempl2)'!$A$4:$V$504,22,0)</f>
        <v>73-GRUPO DE TRABAJO DE COMUNICACION</v>
      </c>
      <c r="N213" s="84"/>
      <c r="O213" s="84"/>
      <c r="P213" s="84"/>
      <c r="Q213" s="84"/>
      <c r="S213" s="83" t="s">
        <v>903</v>
      </c>
      <c r="T213" s="83" t="str">
        <f>VLOOKUP(A213,'PAI 2025 GPS rempl2)'!$A$3:$E$505,4,0)</f>
        <v>Actividad sin participaci�n</v>
      </c>
      <c r="U213" s="84" t="s">
        <v>1581</v>
      </c>
      <c r="V213" s="31">
        <f>VLOOKUP(S213,'PAI 2025 GPS rempl2)'!$E$4:$P$504,12,0)</f>
        <v>0</v>
      </c>
      <c r="W213" s="31">
        <f>+V213</f>
        <v>0</v>
      </c>
    </row>
    <row r="214" spans="1:23" x14ac:dyDescent="0.25">
      <c r="A214" s="83" t="s">
        <v>905</v>
      </c>
      <c r="B214" s="83" t="str">
        <f>VLOOKUP(A214,'PAI 2025 GPS rempl2)'!$A$3:$E$505,4,0)</f>
        <v>Actividad propia</v>
      </c>
      <c r="C214" s="84" t="s">
        <v>1581</v>
      </c>
      <c r="D214" s="84" t="s">
        <v>1585</v>
      </c>
      <c r="E214" s="84" t="s">
        <v>646</v>
      </c>
      <c r="F214" s="84"/>
      <c r="G214" s="84" t="str">
        <f>VLOOKUP(A214,'PAI 2025 GPS rempl2)'!$E$4:$L$504,8,0)</f>
        <v>N/A</v>
      </c>
      <c r="H214" s="84" t="str">
        <f>VLOOKUP(A214,'PAI 2025 GPS rempl2)'!$A$4:$V$504,15,0)</f>
        <v>Revisar y aprobar la propuesta por parte del área responsable (única revisión) /correo electrónico con documento aprobado)</v>
      </c>
      <c r="I214" s="84">
        <f>VLOOKUP(A214,'PAI 2025 GPS rempl2)'!$A$4:$V$504,17,0)</f>
        <v>1</v>
      </c>
      <c r="J214" s="84" t="str">
        <f>VLOOKUP(A214,'PAI 2025 GPS rempl2)'!$A$4:$V$504,18,0)</f>
        <v>Númerica</v>
      </c>
      <c r="K214" s="182" t="str">
        <f>VLOOKUP(A214,'PAI 2025 GPS rempl2)'!$A$4:$V$504,20,0)</f>
        <v>2025-05-06</v>
      </c>
      <c r="L214" s="182" t="str">
        <f>VLOOKUP(A214,'PAI 2025 GPS rempl2)'!$A$4:$V$504,21,0)</f>
        <v>2025-05-08</v>
      </c>
      <c r="M214" s="84" t="str">
        <f>VLOOKUP(A214,'PAI 2025 GPS rempl2)'!$A$4:$V$504,22,0)</f>
        <v>7000-DESPACHO DEL SUPERINTENDENTE DELEGADO PARA LA PROTECCIÓN DE DATOS PERSONALES</v>
      </c>
      <c r="N214" s="84"/>
      <c r="O214" s="84"/>
      <c r="P214" s="84"/>
      <c r="Q214" s="84"/>
      <c r="S214" s="83" t="s">
        <v>905</v>
      </c>
      <c r="T214" s="83" t="str">
        <f>VLOOKUP(A214,'PAI 2025 GPS rempl2)'!$A$3:$E$505,4,0)</f>
        <v>Actividad propia</v>
      </c>
      <c r="U214" s="84" t="s">
        <v>1581</v>
      </c>
      <c r="V214" s="31">
        <f>VLOOKUP(S214,'PAI 2025 GPS rempl2)'!$E$4:$P$504,12,0)</f>
        <v>50</v>
      </c>
      <c r="W214" s="150"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5" spans="1:23" x14ac:dyDescent="0.25">
      <c r="A215" s="83" t="s">
        <v>907</v>
      </c>
      <c r="B215" s="83" t="str">
        <f>VLOOKUP(A215,'PAI 2025 GPS rempl2)'!$A$3:$E$505,4,0)</f>
        <v>Actividad sin participaci�n</v>
      </c>
      <c r="C215" s="84" t="s">
        <v>1581</v>
      </c>
      <c r="D215" s="84" t="s">
        <v>1585</v>
      </c>
      <c r="E215" s="84" t="s">
        <v>646</v>
      </c>
      <c r="F215" s="84"/>
      <c r="G215" s="84" t="str">
        <f>VLOOKUP(A215,'PAI 2025 GPS rempl2)'!$E$4:$L$504,8,0)</f>
        <v>N/A</v>
      </c>
      <c r="H215" s="84" t="str">
        <f>VLOOKUP(A215,'PAI 2025 GPS rempl2)'!$A$4:$V$504,15,0)</f>
        <v>Ejecutar la campaña  (Capturas de pantalla de la publicación de la campaña)</v>
      </c>
      <c r="I215" s="84">
        <f>VLOOKUP(A215,'PAI 2025 GPS rempl2)'!$A$4:$V$504,17,0)</f>
        <v>1</v>
      </c>
      <c r="J215" s="84" t="str">
        <f>VLOOKUP(A215,'PAI 2025 GPS rempl2)'!$A$4:$V$504,18,0)</f>
        <v>Númerica</v>
      </c>
      <c r="K215" s="182" t="str">
        <f>VLOOKUP(A215,'PAI 2025 GPS rempl2)'!$A$4:$V$504,20,0)</f>
        <v>2025-05-09</v>
      </c>
      <c r="L215" s="182" t="str">
        <f>VLOOKUP(A215,'PAI 2025 GPS rempl2)'!$A$4:$V$504,21,0)</f>
        <v>2025-07-30</v>
      </c>
      <c r="M215" s="84" t="str">
        <f>VLOOKUP(A215,'PAI 2025 GPS rempl2)'!$A$4:$V$504,22,0)</f>
        <v>73-GRUPO DE TRABAJO DE COMUNICACION</v>
      </c>
      <c r="N215" s="84"/>
      <c r="O215" s="84"/>
      <c r="P215" s="84"/>
      <c r="Q215" s="84"/>
      <c r="S215" s="83" t="s">
        <v>907</v>
      </c>
      <c r="T215" s="83" t="str">
        <f>VLOOKUP(A215,'PAI 2025 GPS rempl2)'!$A$3:$E$505,4,0)</f>
        <v>Actividad sin participaci�n</v>
      </c>
      <c r="U215" s="84" t="s">
        <v>1581</v>
      </c>
      <c r="V215" s="31">
        <f>VLOOKUP(S215,'PAI 2025 GPS rempl2)'!$E$4:$P$504,12,0)</f>
        <v>0</v>
      </c>
      <c r="W215" s="31">
        <f>+V215</f>
        <v>0</v>
      </c>
    </row>
    <row r="216" spans="1:23" x14ac:dyDescent="0.25">
      <c r="A216" s="83" t="s">
        <v>910</v>
      </c>
      <c r="B216" s="83" t="str">
        <f>VLOOKUP(A216,'PAI 2025 GPS rempl2)'!$A$3:$E$505,4,0)</f>
        <v>Producto</v>
      </c>
      <c r="C216" s="84" t="s">
        <v>1581</v>
      </c>
      <c r="D216" s="84" t="s">
        <v>1589</v>
      </c>
      <c r="E216" s="84" t="s">
        <v>730</v>
      </c>
      <c r="F216" s="84" t="s">
        <v>10</v>
      </c>
      <c r="G216" s="84" t="str">
        <f>VLOOKUP(A216,'PAI 2025 GPS rempl2)'!$E$4:$L$504,8,0)</f>
        <v>C-3503-0200-0012-20104c</v>
      </c>
      <c r="H216" s="84" t="str">
        <f>VLOOKUP(A216,'PAI 2025 GPS rempl2)'!$A$4:$V$504,15,0)</f>
        <v>Capacitaciones dirigidas al a los sujetos obligados para la adecuada inscripción de sus bases de datos en el Registro Nacional de Bases de Datos (RNBD), realizadas (registros fotográficos/capturas de pantallas )</v>
      </c>
      <c r="I216" s="84">
        <f>VLOOKUP(A216,'PAI 2025 GPS rempl2)'!$A$4:$V$504,17,0)</f>
        <v>6</v>
      </c>
      <c r="J216" s="84" t="str">
        <f>VLOOKUP(A216,'PAI 2025 GPS rempl2)'!$A$4:$V$504,18,0)</f>
        <v>Númerica</v>
      </c>
      <c r="K216" s="182" t="str">
        <f>VLOOKUP(A216,'PAI 2025 GPS rempl2)'!$A$4:$V$504,20,0)</f>
        <v>2025-02-04</v>
      </c>
      <c r="L216" s="182" t="str">
        <f>VLOOKUP(A216,'PAI 2025 GPS rempl2)'!$A$4:$V$504,21,0)</f>
        <v>2025-12-16</v>
      </c>
      <c r="M216" s="84" t="str">
        <f>VLOOKUP(A216,'PAI 2025 GPS rempl2)'!$A$4:$V$504,22,0)</f>
        <v>7100-DIRECCIÓN DE INVESTIGACIONES DE PROTECCIÓN DE DATOS PERSONALES;
73-GRUPO DE TRABAJO DE COMUNICACION</v>
      </c>
      <c r="N216" s="84" t="s">
        <v>1456</v>
      </c>
      <c r="O216" s="84" t="s">
        <v>1457</v>
      </c>
      <c r="P216" s="84">
        <v>0</v>
      </c>
      <c r="Q216" s="84" t="s">
        <v>1798</v>
      </c>
      <c r="S216" s="83" t="s">
        <v>910</v>
      </c>
      <c r="T216" s="83" t="str">
        <f>VLOOKUP(A216,'PAI 2025 GPS rempl2)'!$A$3:$E$505,4,0)</f>
        <v>Producto</v>
      </c>
      <c r="U216" s="84" t="s">
        <v>1581</v>
      </c>
      <c r="V216" s="31">
        <f>VLOOKUP(S216,'PAI 2025 GPS rempl2)'!$E$4:$P$504,12,0)</f>
        <v>50</v>
      </c>
      <c r="W216" s="148">
        <f>(V216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17" spans="1:23" x14ac:dyDescent="0.25">
      <c r="A217" s="83" t="s">
        <v>913</v>
      </c>
      <c r="B217" s="83" t="str">
        <f>VLOOKUP(A217,'PAI 2025 GPS rempl2)'!$A$3:$E$505,4,0)</f>
        <v>Actividad propia</v>
      </c>
      <c r="C217" s="84" t="s">
        <v>1581</v>
      </c>
      <c r="D217" s="84" t="s">
        <v>1589</v>
      </c>
      <c r="E217" s="84" t="s">
        <v>730</v>
      </c>
      <c r="F217" s="84"/>
      <c r="G217" s="84" t="str">
        <f>VLOOKUP(A217,'PAI 2025 GPS rempl2)'!$E$4:$L$504,8,0)</f>
        <v>N/A</v>
      </c>
      <c r="H217" s="84" t="str">
        <f>VLOOKUP(A217,'PAI 2025 GPS rempl2)'!$A$4:$V$504,15,0)</f>
        <v>Elaborar y enviar cronograma de capacitaciones al grupo de comunicaciones  (correo electrónico con cronograma/único entregable)</v>
      </c>
      <c r="I217" s="84">
        <f>VLOOKUP(A217,'PAI 2025 GPS rempl2)'!$A$4:$V$504,17,0)</f>
        <v>1</v>
      </c>
      <c r="J217" s="84" t="str">
        <f>VLOOKUP(A217,'PAI 2025 GPS rempl2)'!$A$4:$V$504,18,0)</f>
        <v>Númerica</v>
      </c>
      <c r="K217" s="182" t="str">
        <f>VLOOKUP(A217,'PAI 2025 GPS rempl2)'!$A$4:$V$504,20,0)</f>
        <v>2025-02-04</v>
      </c>
      <c r="L217" s="182" t="str">
        <f>VLOOKUP(A217,'PAI 2025 GPS rempl2)'!$A$4:$V$504,21,0)</f>
        <v>2025-02-07</v>
      </c>
      <c r="M217" s="84" t="str">
        <f>VLOOKUP(A217,'PAI 2025 GPS rempl2)'!$A$4:$V$504,22,0)</f>
        <v>7100-DIRECCIÓN DE INVESTIGACIONES DE PROTECCIÓN DE DATOS PERSONALES</v>
      </c>
      <c r="N217" s="84"/>
      <c r="O217" s="84"/>
      <c r="P217" s="84"/>
      <c r="Q217" s="84"/>
      <c r="S217" s="83" t="s">
        <v>913</v>
      </c>
      <c r="T217" s="83" t="str">
        <f>VLOOKUP(A217,'PAI 2025 GPS rempl2)'!$A$3:$E$505,4,0)</f>
        <v>Actividad propia</v>
      </c>
      <c r="U217" s="84" t="s">
        <v>1581</v>
      </c>
      <c r="V217" s="31">
        <f>VLOOKUP(S217,'PAI 2025 GPS rempl2)'!$E$4:$P$504,12,0)</f>
        <v>10</v>
      </c>
      <c r="W217" s="150"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8" spans="1:23" x14ac:dyDescent="0.25">
      <c r="A218" s="83" t="s">
        <v>915</v>
      </c>
      <c r="B218" s="83" t="str">
        <f>VLOOKUP(A218,'PAI 2025 GPS rempl2)'!$A$3:$E$505,4,0)</f>
        <v>Actividad propia</v>
      </c>
      <c r="C218" s="84" t="s">
        <v>1581</v>
      </c>
      <c r="D218" s="84" t="s">
        <v>1589</v>
      </c>
      <c r="E218" s="84" t="s">
        <v>730</v>
      </c>
      <c r="F218" s="84"/>
      <c r="G218" s="84" t="str">
        <f>VLOOKUP(A218,'PAI 2025 GPS rempl2)'!$E$4:$L$504,8,0)</f>
        <v>N/A</v>
      </c>
      <c r="H218" s="84" t="str">
        <f>VLOOKUP(A218,'PAI 2025 GPS rempl2)'!$A$4:$V$504,15,0)</f>
        <v>Realizar capacitaciones en temas relacionados con datos personales. (Registro fotográfico o captura de pantalla)</v>
      </c>
      <c r="I218" s="84">
        <f>VLOOKUP(A218,'PAI 2025 GPS rempl2)'!$A$4:$V$504,17,0)</f>
        <v>6</v>
      </c>
      <c r="J218" s="84" t="str">
        <f>VLOOKUP(A218,'PAI 2025 GPS rempl2)'!$A$4:$V$504,18,0)</f>
        <v>Númerica</v>
      </c>
      <c r="K218" s="182" t="str">
        <f>VLOOKUP(A218,'PAI 2025 GPS rempl2)'!$A$4:$V$504,20,0)</f>
        <v>2025-02-11</v>
      </c>
      <c r="L218" s="182" t="str">
        <f>VLOOKUP(A218,'PAI 2025 GPS rempl2)'!$A$4:$V$504,21,0)</f>
        <v>2025-11-28</v>
      </c>
      <c r="M218" s="84" t="str">
        <f>VLOOKUP(A218,'PAI 2025 GPS rempl2)'!$A$4:$V$504,22,0)</f>
        <v>7100-DIRECCIÓN DE INVESTIGACIONES DE PROTECCIÓN DE DATOS PERSONALES;
73-GRUPO DE TRABAJO DE COMUNICACION</v>
      </c>
      <c r="N218" s="84"/>
      <c r="O218" s="84"/>
      <c r="P218" s="84"/>
      <c r="Q218" s="84"/>
      <c r="S218" s="83" t="s">
        <v>915</v>
      </c>
      <c r="T218" s="83" t="str">
        <f>VLOOKUP(A218,'PAI 2025 GPS rempl2)'!$A$3:$E$505,4,0)</f>
        <v>Actividad propia</v>
      </c>
      <c r="U218" s="84" t="s">
        <v>1581</v>
      </c>
      <c r="V218" s="31">
        <f>VLOOKUP(S218,'PAI 2025 GPS rempl2)'!$E$4:$P$504,12,0)</f>
        <v>60</v>
      </c>
      <c r="W218" s="150"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19" spans="1:23" x14ac:dyDescent="0.25">
      <c r="A219" s="83" t="s">
        <v>916</v>
      </c>
      <c r="B219" s="83" t="str">
        <f>VLOOKUP(A219,'PAI 2025 GPS rempl2)'!$A$3:$E$505,4,0)</f>
        <v>Actividad propia</v>
      </c>
      <c r="C219" s="84" t="s">
        <v>1581</v>
      </c>
      <c r="D219" s="84" t="s">
        <v>1589</v>
      </c>
      <c r="E219" s="84" t="s">
        <v>730</v>
      </c>
      <c r="F219" s="84"/>
      <c r="G219" s="84" t="str">
        <f>VLOOKUP(A219,'PAI 2025 GPS rempl2)'!$E$4:$L$504,8,0)</f>
        <v>N/A</v>
      </c>
      <c r="H219" s="84" t="str">
        <f>VLOOKUP(A219,'PAI 2025 GPS rempl2)'!$A$4:$V$504,15,0)</f>
        <v>Realizar informes de capacitaciones realizadas  (Informe elaborado)</v>
      </c>
      <c r="I219" s="84">
        <f>VLOOKUP(A219,'PAI 2025 GPS rempl2)'!$A$4:$V$504,17,0)</f>
        <v>6</v>
      </c>
      <c r="J219" s="84" t="str">
        <f>VLOOKUP(A219,'PAI 2025 GPS rempl2)'!$A$4:$V$504,18,0)</f>
        <v>Númerica</v>
      </c>
      <c r="K219" s="182" t="str">
        <f>VLOOKUP(A219,'PAI 2025 GPS rempl2)'!$A$4:$V$504,20,0)</f>
        <v>2025-02-11</v>
      </c>
      <c r="L219" s="182" t="str">
        <f>VLOOKUP(A219,'PAI 2025 GPS rempl2)'!$A$4:$V$504,21,0)</f>
        <v>2025-12-16</v>
      </c>
      <c r="M219" s="84" t="str">
        <f>VLOOKUP(A219,'PAI 2025 GPS rempl2)'!$A$4:$V$504,22,0)</f>
        <v>7100-DIRECCIÓN DE INVESTIGACIONES DE PROTECCIÓN DE DATOS PERSONALES</v>
      </c>
      <c r="N219" s="84"/>
      <c r="O219" s="84"/>
      <c r="P219" s="84"/>
      <c r="Q219" s="84"/>
      <c r="S219" s="83" t="s">
        <v>916</v>
      </c>
      <c r="T219" s="83" t="str">
        <f>VLOOKUP(A219,'PAI 2025 GPS rempl2)'!$A$3:$E$505,4,0)</f>
        <v>Actividad propia</v>
      </c>
      <c r="U219" s="84" t="s">
        <v>1581</v>
      </c>
      <c r="V219" s="31">
        <f>VLOOKUP(S219,'PAI 2025 GPS rempl2)'!$E$4:$P$504,12,0)</f>
        <v>30</v>
      </c>
      <c r="W219" s="150"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0" spans="1:23" x14ac:dyDescent="0.25">
      <c r="A220" s="83" t="s">
        <v>918</v>
      </c>
      <c r="B220" s="83" t="str">
        <f>VLOOKUP(A220,'PAI 2025 GPS rempl2)'!$A$3:$E$505,4,0)</f>
        <v>Producto</v>
      </c>
      <c r="C220" s="84" t="s">
        <v>1581</v>
      </c>
      <c r="D220" s="84" t="s">
        <v>1583</v>
      </c>
      <c r="E220" s="84" t="s">
        <v>606</v>
      </c>
      <c r="F220" s="84" t="s">
        <v>9</v>
      </c>
      <c r="G220" s="84" t="str">
        <f>VLOOKUP(A220,'PAI 2025 GPS rempl2)'!$E$4:$L$504,8,0)</f>
        <v>C-3503-0200-0012-20104c</v>
      </c>
      <c r="H220" s="84"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4">
        <f>VLOOKUP(A220,'PAI 2025 GPS rempl2)'!$A$4:$V$504,17,0)</f>
        <v>1</v>
      </c>
      <c r="J220" s="84" t="str">
        <f>VLOOKUP(A220,'PAI 2025 GPS rempl2)'!$A$4:$V$504,18,0)</f>
        <v>Númerica</v>
      </c>
      <c r="K220" s="182" t="str">
        <f>VLOOKUP(A220,'PAI 2025 GPS rempl2)'!$A$4:$V$504,20,0)</f>
        <v>2025-02-03</v>
      </c>
      <c r="L220" s="182" t="str">
        <f>VLOOKUP(A220,'PAI 2025 GPS rempl2)'!$A$4:$V$504,21,0)</f>
        <v>2025-09-30</v>
      </c>
      <c r="M220" s="84" t="str">
        <f>VLOOKUP(A220,'PAI 2025 GPS rempl2)'!$A$4:$V$504,22,0)</f>
        <v>7100-DIRECCIÓN DE INVESTIGACIONES DE PROTECCIÓN DE DATOS PERSONALES</v>
      </c>
      <c r="N220" s="84" t="s">
        <v>1458</v>
      </c>
      <c r="O220" s="84" t="s">
        <v>1496</v>
      </c>
      <c r="P220" s="84">
        <v>0</v>
      </c>
      <c r="Q220" s="84" t="s">
        <v>1551</v>
      </c>
      <c r="S220" s="83" t="s">
        <v>918</v>
      </c>
      <c r="T220" s="83" t="str">
        <f>VLOOKUP(A220,'PAI 2025 GPS rempl2)'!$A$3:$E$505,4,0)</f>
        <v>Producto</v>
      </c>
      <c r="U220" s="84" t="s">
        <v>1581</v>
      </c>
      <c r="V220" s="31">
        <f>VLOOKUP(S220,'PAI 2025 GPS rempl2)'!$E$4:$P$504,12,0)</f>
        <v>50</v>
      </c>
      <c r="W220" s="148">
        <f>(V220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21" spans="1:23" x14ac:dyDescent="0.25">
      <c r="A221" s="83" t="s">
        <v>920</v>
      </c>
      <c r="B221" s="83" t="str">
        <f>VLOOKUP(A221,'PAI 2025 GPS rempl2)'!$A$3:$E$505,4,0)</f>
        <v>Actividad propia</v>
      </c>
      <c r="C221" s="84" t="s">
        <v>1581</v>
      </c>
      <c r="D221" s="84" t="s">
        <v>1583</v>
      </c>
      <c r="E221" s="84" t="s">
        <v>606</v>
      </c>
      <c r="F221" s="84"/>
      <c r="G221" s="84" t="str">
        <f>VLOOKUP(A221,'PAI 2025 GPS rempl2)'!$E$4:$L$504,8,0)</f>
        <v>N/A</v>
      </c>
      <c r="H221" s="84"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4">
        <f>VLOOKUP(A221,'PAI 2025 GPS rempl2)'!$A$4:$V$504,17,0)</f>
        <v>1</v>
      </c>
      <c r="J221" s="84" t="str">
        <f>VLOOKUP(A221,'PAI 2025 GPS rempl2)'!$A$4:$V$504,18,0)</f>
        <v>Númerica</v>
      </c>
      <c r="K221" s="182" t="str">
        <f>VLOOKUP(A221,'PAI 2025 GPS rempl2)'!$A$4:$V$504,20,0)</f>
        <v>2025-02-03</v>
      </c>
      <c r="L221" s="182" t="str">
        <f>VLOOKUP(A221,'PAI 2025 GPS rempl2)'!$A$4:$V$504,21,0)</f>
        <v>2025-03-17</v>
      </c>
      <c r="M221" s="84" t="str">
        <f>VLOOKUP(A221,'PAI 2025 GPS rempl2)'!$A$4:$V$504,22,0)</f>
        <v>7100-DIRECCIÓN DE INVESTIGACIONES DE PROTECCIÓN DE DATOS PERSONALES</v>
      </c>
      <c r="N221" s="84"/>
      <c r="O221" s="84"/>
      <c r="P221" s="84"/>
      <c r="Q221" s="84"/>
      <c r="S221" s="83" t="s">
        <v>920</v>
      </c>
      <c r="T221" s="83" t="str">
        <f>VLOOKUP(A221,'PAI 2025 GPS rempl2)'!$A$3:$E$505,4,0)</f>
        <v>Actividad propia</v>
      </c>
      <c r="U221" s="84" t="s">
        <v>1581</v>
      </c>
      <c r="V221" s="31">
        <f>VLOOKUP(S221,'PAI 2025 GPS rempl2)'!$E$4:$P$504,12,0)</f>
        <v>20</v>
      </c>
      <c r="W221" s="150"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2" spans="1:23" x14ac:dyDescent="0.25">
      <c r="A222" s="83" t="s">
        <v>922</v>
      </c>
      <c r="B222" s="83" t="str">
        <f>VLOOKUP(A222,'PAI 2025 GPS rempl2)'!$A$3:$E$505,4,0)</f>
        <v>Actividad propia</v>
      </c>
      <c r="C222" s="84" t="s">
        <v>1581</v>
      </c>
      <c r="D222" s="84" t="s">
        <v>1583</v>
      </c>
      <c r="E222" s="84" t="s">
        <v>606</v>
      </c>
      <c r="F222" s="84"/>
      <c r="G222" s="84" t="str">
        <f>VLOOKUP(A222,'PAI 2025 GPS rempl2)'!$E$4:$L$504,8,0)</f>
        <v>N/A</v>
      </c>
      <c r="H222" s="84"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4">
        <f>VLOOKUP(A222,'PAI 2025 GPS rempl2)'!$A$4:$V$504,17,0)</f>
        <v>1</v>
      </c>
      <c r="J222" s="84" t="str">
        <f>VLOOKUP(A222,'PAI 2025 GPS rempl2)'!$A$4:$V$504,18,0)</f>
        <v>Númerica</v>
      </c>
      <c r="K222" s="182" t="str">
        <f>VLOOKUP(A222,'PAI 2025 GPS rempl2)'!$A$4:$V$504,20,0)</f>
        <v>2025-03-18</v>
      </c>
      <c r="L222" s="182" t="str">
        <f>VLOOKUP(A222,'PAI 2025 GPS rempl2)'!$A$4:$V$504,21,0)</f>
        <v>2025-05-29</v>
      </c>
      <c r="M222" s="84" t="str">
        <f>VLOOKUP(A222,'PAI 2025 GPS rempl2)'!$A$4:$V$504,22,0)</f>
        <v>7100-DIRECCIÓN DE INVESTIGACIONES DE PROTECCIÓN DE DATOS PERSONALES</v>
      </c>
      <c r="N222" s="84"/>
      <c r="O222" s="84"/>
      <c r="P222" s="84"/>
      <c r="Q222" s="84"/>
      <c r="S222" s="83" t="s">
        <v>922</v>
      </c>
      <c r="T222" s="83" t="str">
        <f>VLOOKUP(A222,'PAI 2025 GPS rempl2)'!$A$3:$E$505,4,0)</f>
        <v>Actividad propia</v>
      </c>
      <c r="U222" s="84" t="s">
        <v>1581</v>
      </c>
      <c r="V222" s="31">
        <f>VLOOKUP(S222,'PAI 2025 GPS rempl2)'!$E$4:$P$504,12,0)</f>
        <v>30</v>
      </c>
      <c r="W222" s="150"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3" spans="1:23" x14ac:dyDescent="0.25">
      <c r="A223" s="83" t="s">
        <v>923</v>
      </c>
      <c r="B223" s="83" t="str">
        <f>VLOOKUP(A223,'PAI 2025 GPS rempl2)'!$A$3:$E$505,4,0)</f>
        <v>Actividad propia</v>
      </c>
      <c r="C223" s="84" t="s">
        <v>1581</v>
      </c>
      <c r="D223" s="84" t="s">
        <v>1583</v>
      </c>
      <c r="E223" s="84" t="s">
        <v>606</v>
      </c>
      <c r="F223" s="84"/>
      <c r="G223" s="84" t="str">
        <f>VLOOKUP(A223,'PAI 2025 GPS rempl2)'!$E$4:$L$504,8,0)</f>
        <v>N/A</v>
      </c>
      <c r="H223" s="84"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4">
        <f>VLOOKUP(A223,'PAI 2025 GPS rempl2)'!$A$4:$V$504,17,0)</f>
        <v>1</v>
      </c>
      <c r="J223" s="84" t="str">
        <f>VLOOKUP(A223,'PAI 2025 GPS rempl2)'!$A$4:$V$504,18,0)</f>
        <v>Númerica</v>
      </c>
      <c r="K223" s="182" t="str">
        <f>VLOOKUP(A223,'PAI 2025 GPS rempl2)'!$A$4:$V$504,20,0)</f>
        <v>2025-06-03</v>
      </c>
      <c r="L223" s="182" t="str">
        <f>VLOOKUP(A223,'PAI 2025 GPS rempl2)'!$A$4:$V$504,21,0)</f>
        <v>2025-07-11</v>
      </c>
      <c r="M223" s="84" t="str">
        <f>VLOOKUP(A223,'PAI 2025 GPS rempl2)'!$A$4:$V$504,22,0)</f>
        <v>7100-DIRECCIÓN DE INVESTIGACIONES DE PROTECCIÓN DE DATOS PERSONALES</v>
      </c>
      <c r="N223" s="84"/>
      <c r="O223" s="84"/>
      <c r="P223" s="84"/>
      <c r="Q223" s="84"/>
      <c r="S223" s="83" t="s">
        <v>923</v>
      </c>
      <c r="T223" s="83" t="str">
        <f>VLOOKUP(A223,'PAI 2025 GPS rempl2)'!$A$3:$E$505,4,0)</f>
        <v>Actividad propia</v>
      </c>
      <c r="U223" s="84" t="s">
        <v>1581</v>
      </c>
      <c r="V223" s="31">
        <f>VLOOKUP(S223,'PAI 2025 GPS rempl2)'!$E$4:$P$504,12,0)</f>
        <v>20</v>
      </c>
      <c r="W223" s="150"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4" spans="1:23" x14ac:dyDescent="0.25">
      <c r="A224" s="83" t="s">
        <v>924</v>
      </c>
      <c r="B224" s="83" t="str">
        <f>VLOOKUP(A224,'PAI 2025 GPS rempl2)'!$A$3:$E$505,4,0)</f>
        <v>Actividad propia</v>
      </c>
      <c r="C224" s="84" t="s">
        <v>1581</v>
      </c>
      <c r="D224" s="84" t="s">
        <v>1583</v>
      </c>
      <c r="E224" s="84" t="s">
        <v>606</v>
      </c>
      <c r="F224" s="84"/>
      <c r="G224" s="84" t="str">
        <f>VLOOKUP(A224,'PAI 2025 GPS rempl2)'!$E$4:$L$504,8,0)</f>
        <v>N/A</v>
      </c>
      <c r="H224" s="84" t="str">
        <f>VLOOKUP(A224,'PAI 2025 GPS rempl2)'!$A$4:$V$504,15,0)</f>
        <v>Realizar capacitación a los usuarios funcionales para socializar el manejo del servicio del Detector de Políticas como parte del sistema RNBD (Actas de Capacitación realizadas a los usuarios funcionales)</v>
      </c>
      <c r="I224" s="84">
        <f>VLOOKUP(A224,'PAI 2025 GPS rempl2)'!$A$4:$V$504,17,0)</f>
        <v>1</v>
      </c>
      <c r="J224" s="84" t="str">
        <f>VLOOKUP(A224,'PAI 2025 GPS rempl2)'!$A$4:$V$504,18,0)</f>
        <v>Númerica</v>
      </c>
      <c r="K224" s="182" t="str">
        <f>VLOOKUP(A224,'PAI 2025 GPS rempl2)'!$A$4:$V$504,20,0)</f>
        <v>2025-07-14</v>
      </c>
      <c r="L224" s="182" t="str">
        <f>VLOOKUP(A224,'PAI 2025 GPS rempl2)'!$A$4:$V$504,21,0)</f>
        <v>2025-08-29</v>
      </c>
      <c r="M224" s="84" t="str">
        <f>VLOOKUP(A224,'PAI 2025 GPS rempl2)'!$A$4:$V$504,22,0)</f>
        <v>7100-DIRECCIÓN DE INVESTIGACIONES DE PROTECCIÓN DE DATOS PERSONALES</v>
      </c>
      <c r="N224" s="84"/>
      <c r="O224" s="84"/>
      <c r="P224" s="84"/>
      <c r="Q224" s="84"/>
      <c r="S224" s="83" t="s">
        <v>924</v>
      </c>
      <c r="T224" s="83" t="str">
        <f>VLOOKUP(A224,'PAI 2025 GPS rempl2)'!$A$3:$E$505,4,0)</f>
        <v>Actividad propia</v>
      </c>
      <c r="U224" s="84" t="s">
        <v>1581</v>
      </c>
      <c r="V224" s="31">
        <f>VLOOKUP(S224,'PAI 2025 GPS rempl2)'!$E$4:$P$504,12,0)</f>
        <v>10</v>
      </c>
      <c r="W224" s="150"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5" spans="1:23" x14ac:dyDescent="0.25">
      <c r="A225" s="83" t="s">
        <v>926</v>
      </c>
      <c r="B225" s="83" t="str">
        <f>VLOOKUP(A225,'PAI 2025 GPS rempl2)'!$A$3:$E$505,4,0)</f>
        <v>Actividad propia</v>
      </c>
      <c r="C225" s="84" t="s">
        <v>1581</v>
      </c>
      <c r="D225" s="84" t="s">
        <v>1583</v>
      </c>
      <c r="E225" s="84" t="s">
        <v>606</v>
      </c>
      <c r="F225" s="84"/>
      <c r="G225" s="84" t="str">
        <f>VLOOKUP(A225,'PAI 2025 GPS rempl2)'!$E$4:$L$504,8,0)</f>
        <v>N/A</v>
      </c>
      <c r="H225" s="84" t="str">
        <f>VLOOKUP(A225,'PAI 2025 GPS rempl2)'!$A$4:$V$504,15,0)</f>
        <v>Realizar paso a producción de la versión del sistema RNBD que incluya la integración con el Detector de Políticas (Informe que evidencie el paso a producción)</v>
      </c>
      <c r="I225" s="84">
        <f>VLOOKUP(A225,'PAI 2025 GPS rempl2)'!$A$4:$V$504,17,0)</f>
        <v>1</v>
      </c>
      <c r="J225" s="84" t="str">
        <f>VLOOKUP(A225,'PAI 2025 GPS rempl2)'!$A$4:$V$504,18,0)</f>
        <v>Númerica</v>
      </c>
      <c r="K225" s="182" t="str">
        <f>VLOOKUP(A225,'PAI 2025 GPS rempl2)'!$A$4:$V$504,20,0)</f>
        <v>2025-09-01</v>
      </c>
      <c r="L225" s="182" t="str">
        <f>VLOOKUP(A225,'PAI 2025 GPS rempl2)'!$A$4:$V$504,21,0)</f>
        <v>2025-09-30</v>
      </c>
      <c r="M225" s="84" t="str">
        <f>VLOOKUP(A225,'PAI 2025 GPS rempl2)'!$A$4:$V$504,22,0)</f>
        <v>7100-DIRECCIÓN DE INVESTIGACIONES DE PROTECCIÓN DE DATOS PERSONALES</v>
      </c>
      <c r="N225" s="84"/>
      <c r="O225" s="84"/>
      <c r="P225" s="84"/>
      <c r="Q225" s="84"/>
      <c r="S225" s="83" t="s">
        <v>926</v>
      </c>
      <c r="T225" s="83" t="str">
        <f>VLOOKUP(A225,'PAI 2025 GPS rempl2)'!$A$3:$E$505,4,0)</f>
        <v>Actividad propia</v>
      </c>
      <c r="U225" s="84" t="s">
        <v>1581</v>
      </c>
      <c r="V225" s="31">
        <f>VLOOKUP(S225,'PAI 2025 GPS rempl2)'!$E$4:$P$504,12,0)</f>
        <v>20</v>
      </c>
      <c r="W225" s="150"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6" spans="1:23" x14ac:dyDescent="0.25">
      <c r="A226" s="83" t="s">
        <v>928</v>
      </c>
      <c r="B226" s="83" t="str">
        <f>VLOOKUP(A226,'PAI 2025 GPS rempl2)'!$A$3:$E$505,4,0)</f>
        <v>Producto</v>
      </c>
      <c r="C226" s="84" t="s">
        <v>1581</v>
      </c>
      <c r="D226" s="84" t="s">
        <v>1583</v>
      </c>
      <c r="E226" s="84" t="s">
        <v>606</v>
      </c>
      <c r="F226" s="84" t="s">
        <v>11</v>
      </c>
      <c r="G226" s="84" t="str">
        <f>VLOOKUP(A226,'PAI 2025 GPS rempl2)'!$E$4:$L$504,8,0)</f>
        <v>C-3503-0200-0012-20104c</v>
      </c>
      <c r="H226" s="84"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4">
        <f>VLOOKUP(A226,'PAI 2025 GPS rempl2)'!$A$4:$V$504,17,0)</f>
        <v>1</v>
      </c>
      <c r="J226" s="84" t="str">
        <f>VLOOKUP(A226,'PAI 2025 GPS rempl2)'!$A$4:$V$504,18,0)</f>
        <v>Númerica</v>
      </c>
      <c r="K226" s="182" t="str">
        <f>VLOOKUP(A226,'PAI 2025 GPS rempl2)'!$A$4:$V$504,20,0)</f>
        <v>2025-02-03</v>
      </c>
      <c r="L226" s="182" t="str">
        <f>VLOOKUP(A226,'PAI 2025 GPS rempl2)'!$A$4:$V$504,21,0)</f>
        <v>2025-10-30</v>
      </c>
      <c r="M226" s="84" t="str">
        <f>VLOOKUP(A226,'PAI 2025 GPS rempl2)'!$A$4:$V$504,22,0)</f>
        <v>20-OFICINA DE TECNOLOGÍA E INFORMÁTICA;
7200-DIRECCION DE HABEAS DATA</v>
      </c>
      <c r="N226" s="84" t="s">
        <v>1454</v>
      </c>
      <c r="O226" s="84" t="s">
        <v>1455</v>
      </c>
      <c r="P226" s="84">
        <v>0</v>
      </c>
      <c r="Q226" s="84" t="s">
        <v>1552</v>
      </c>
      <c r="S226" s="83" t="s">
        <v>928</v>
      </c>
      <c r="T226" s="83" t="str">
        <f>VLOOKUP(A226,'PAI 2025 GPS rempl2)'!$A$3:$E$505,4,0)</f>
        <v>Producto</v>
      </c>
      <c r="U226" s="84" t="s">
        <v>1581</v>
      </c>
      <c r="V226" s="31">
        <f>VLOOKUP(S226,'PAI 2025 GPS rempl2)'!$E$4:$P$504,12,0)</f>
        <v>50</v>
      </c>
      <c r="W226" s="148">
        <f>(V226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27" spans="1:23" x14ac:dyDescent="0.25">
      <c r="A227" s="83" t="s">
        <v>931</v>
      </c>
      <c r="B227" s="83" t="str">
        <f>VLOOKUP(A227,'PAI 2025 GPS rempl2)'!$A$3:$E$505,4,0)</f>
        <v>Actividad propia</v>
      </c>
      <c r="C227" s="84" t="s">
        <v>1581</v>
      </c>
      <c r="D227" s="84" t="s">
        <v>1583</v>
      </c>
      <c r="E227" s="84" t="s">
        <v>606</v>
      </c>
      <c r="F227" s="84"/>
      <c r="G227" s="84" t="str">
        <f>VLOOKUP(A227,'PAI 2025 GPS rempl2)'!$E$4:$L$504,8,0)</f>
        <v>N/A</v>
      </c>
      <c r="H227" s="84" t="str">
        <f>VLOOKUP(A227,'PAI 2025 GPS rempl2)'!$A$4:$V$504,15,0)</f>
        <v>Elaborar y aprobar requerimiento (1. Formato Solicitud de Requerimientos a Sistemas de Información GS03-F18, 2. Formato Lista de Chequeo de Requisitos de Seguridad de la Información GS03-F27 (Opcional) )</v>
      </c>
      <c r="I227" s="84">
        <f>VLOOKUP(A227,'PAI 2025 GPS rempl2)'!$A$4:$V$504,17,0)</f>
        <v>1</v>
      </c>
      <c r="J227" s="84" t="str">
        <f>VLOOKUP(A227,'PAI 2025 GPS rempl2)'!$A$4:$V$504,18,0)</f>
        <v>Númerica</v>
      </c>
      <c r="K227" s="182" t="str">
        <f>VLOOKUP(A227,'PAI 2025 GPS rempl2)'!$A$4:$V$504,20,0)</f>
        <v>2025-02-03</v>
      </c>
      <c r="L227" s="182" t="str">
        <f>VLOOKUP(A227,'PAI 2025 GPS rempl2)'!$A$4:$V$504,21,0)</f>
        <v>2025-04-30</v>
      </c>
      <c r="M227" s="84" t="str">
        <f>VLOOKUP(A227,'PAI 2025 GPS rempl2)'!$A$4:$V$504,22,0)</f>
        <v>20-OFICINA DE TECNOLOGÍA E INFORMÁTICA;
7200-DIRECCION DE HABEAS DATA</v>
      </c>
      <c r="N227" s="84"/>
      <c r="O227" s="84"/>
      <c r="P227" s="84"/>
      <c r="Q227" s="84"/>
      <c r="S227" s="83" t="s">
        <v>931</v>
      </c>
      <c r="T227" s="83" t="str">
        <f>VLOOKUP(A227,'PAI 2025 GPS rempl2)'!$A$3:$E$505,4,0)</f>
        <v>Actividad propia</v>
      </c>
      <c r="U227" s="84" t="s">
        <v>1581</v>
      </c>
      <c r="V227" s="31">
        <f>VLOOKUP(S227,'PAI 2025 GPS rempl2)'!$E$4:$P$504,12,0)</f>
        <v>100</v>
      </c>
      <c r="W227" s="150"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28" spans="1:23" x14ac:dyDescent="0.25">
      <c r="A228" s="83" t="s">
        <v>933</v>
      </c>
      <c r="B228" s="83" t="str">
        <f>VLOOKUP(A228,'PAI 2025 GPS rempl2)'!$A$3:$E$505,4,0)</f>
        <v>Actividad sin participaci�n</v>
      </c>
      <c r="C228" s="84" t="s">
        <v>1581</v>
      </c>
      <c r="D228" s="84" t="s">
        <v>1583</v>
      </c>
      <c r="E228" s="84" t="s">
        <v>606</v>
      </c>
      <c r="F228" s="84"/>
      <c r="G228" s="84" t="str">
        <f>VLOOKUP(A228,'PAI 2025 GPS rempl2)'!$E$4:$L$504,8,0)</f>
        <v>N/A</v>
      </c>
      <c r="H228" s="84" t="str">
        <f>VLOOKUP(A228,'PAI 2025 GPS rempl2)'!$A$4:$V$504,15,0)</f>
        <v>Diseñar la solución (1. Anteproyecto (Alcance, estado del arte, metodología, métricas, cronograma, etc.) / Único entregable)</v>
      </c>
      <c r="I228" s="84">
        <f>VLOOKUP(A228,'PAI 2025 GPS rempl2)'!$A$4:$V$504,17,0)</f>
        <v>1</v>
      </c>
      <c r="J228" s="84" t="str">
        <f>VLOOKUP(A228,'PAI 2025 GPS rempl2)'!$A$4:$V$504,18,0)</f>
        <v>Númerica</v>
      </c>
      <c r="K228" s="182" t="str">
        <f>VLOOKUP(A228,'PAI 2025 GPS rempl2)'!$A$4:$V$504,20,0)</f>
        <v>2025-05-02</v>
      </c>
      <c r="L228" s="182" t="str">
        <f>VLOOKUP(A228,'PAI 2025 GPS rempl2)'!$A$4:$V$504,21,0)</f>
        <v>2025-07-01</v>
      </c>
      <c r="M228" s="84" t="str">
        <f>VLOOKUP(A228,'PAI 2025 GPS rempl2)'!$A$4:$V$504,22,0)</f>
        <v>20-OFICINA DE TECNOLOGÍA E INFORMÁTICA</v>
      </c>
      <c r="N228" s="84"/>
      <c r="O228" s="84"/>
      <c r="P228" s="84"/>
      <c r="Q228" s="84"/>
      <c r="S228" s="83" t="s">
        <v>933</v>
      </c>
      <c r="T228" s="83" t="str">
        <f>VLOOKUP(A228,'PAI 2025 GPS rempl2)'!$A$3:$E$505,4,0)</f>
        <v>Actividad sin participaci�n</v>
      </c>
      <c r="U228" s="84" t="s">
        <v>1581</v>
      </c>
      <c r="V228" s="31">
        <f>VLOOKUP(S228,'PAI 2025 GPS rempl2)'!$E$4:$P$504,12,0)</f>
        <v>0</v>
      </c>
      <c r="W228" s="31">
        <f>+V228</f>
        <v>0</v>
      </c>
    </row>
    <row r="229" spans="1:23" x14ac:dyDescent="0.25">
      <c r="A229" s="83" t="s">
        <v>934</v>
      </c>
      <c r="B229" s="83" t="str">
        <f>VLOOKUP(A229,'PAI 2025 GPS rempl2)'!$A$3:$E$505,4,0)</f>
        <v>Actividad sin participaci�n</v>
      </c>
      <c r="C229" s="84" t="s">
        <v>1581</v>
      </c>
      <c r="D229" s="84" t="s">
        <v>1583</v>
      </c>
      <c r="E229" s="84" t="s">
        <v>606</v>
      </c>
      <c r="F229" s="84"/>
      <c r="G229" s="84" t="str">
        <f>VLOOKUP(A229,'PAI 2025 GPS rempl2)'!$E$4:$L$504,8,0)</f>
        <v>N/A</v>
      </c>
      <c r="H229" s="84"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4">
        <f>VLOOKUP(A229,'PAI 2025 GPS rempl2)'!$A$4:$V$504,17,0)</f>
        <v>1</v>
      </c>
      <c r="J229" s="84" t="str">
        <f>VLOOKUP(A229,'PAI 2025 GPS rempl2)'!$A$4:$V$504,18,0)</f>
        <v>Númerica</v>
      </c>
      <c r="K229" s="182" t="str">
        <f>VLOOKUP(A229,'PAI 2025 GPS rempl2)'!$A$4:$V$504,20,0)</f>
        <v>2025-07-01</v>
      </c>
      <c r="L229" s="182" t="str">
        <f>VLOOKUP(A229,'PAI 2025 GPS rempl2)'!$A$4:$V$504,21,0)</f>
        <v>2025-07-31</v>
      </c>
      <c r="M229" s="84" t="str">
        <f>VLOOKUP(A229,'PAI 2025 GPS rempl2)'!$A$4:$V$504,22,0)</f>
        <v>20-OFICINA DE TECNOLOGÍA E INFORMÁTICA</v>
      </c>
      <c r="N229" s="84"/>
      <c r="O229" s="84"/>
      <c r="P229" s="84"/>
      <c r="Q229" s="84"/>
      <c r="S229" s="83" t="s">
        <v>934</v>
      </c>
      <c r="T229" s="83" t="str">
        <f>VLOOKUP(A229,'PAI 2025 GPS rempl2)'!$A$3:$E$505,4,0)</f>
        <v>Actividad sin participaci�n</v>
      </c>
      <c r="U229" s="84" t="s">
        <v>1581</v>
      </c>
      <c r="V229" s="31">
        <f>VLOOKUP(S229,'PAI 2025 GPS rempl2)'!$E$4:$P$504,12,0)</f>
        <v>0</v>
      </c>
      <c r="W229" s="31">
        <f>+V229</f>
        <v>0</v>
      </c>
    </row>
    <row r="230" spans="1:23" x14ac:dyDescent="0.25">
      <c r="A230" s="83" t="s">
        <v>935</v>
      </c>
      <c r="B230" s="83" t="str">
        <f>VLOOKUP(A230,'PAI 2025 GPS rempl2)'!$A$3:$E$505,4,0)</f>
        <v>Actividad sin participaci�n</v>
      </c>
      <c r="C230" s="84" t="s">
        <v>1581</v>
      </c>
      <c r="D230" s="84" t="s">
        <v>1583</v>
      </c>
      <c r="E230" s="84" t="s">
        <v>606</v>
      </c>
      <c r="F230" s="84"/>
      <c r="G230" s="84" t="str">
        <f>VLOOKUP(A230,'PAI 2025 GPS rempl2)'!$E$4:$L$504,8,0)</f>
        <v>N/A</v>
      </c>
      <c r="H230" s="84" t="str">
        <f>VLOOKUP(A230,'PAI 2025 GPS rempl2)'!$A$4:$V$504,15,0)</f>
        <v>Desarrollo de la solución (1. Captura de pantalla del Código fuente registrado en devops / 2. Captura de pantalla  de casos de prueba ejecutados por desarrollo. 3. Informe de desarrollo )</v>
      </c>
      <c r="I230" s="84">
        <f>VLOOKUP(A230,'PAI 2025 GPS rempl2)'!$A$4:$V$504,17,0)</f>
        <v>1</v>
      </c>
      <c r="J230" s="84" t="str">
        <f>VLOOKUP(A230,'PAI 2025 GPS rempl2)'!$A$4:$V$504,18,0)</f>
        <v>Númerica</v>
      </c>
      <c r="K230" s="182" t="str">
        <f>VLOOKUP(A230,'PAI 2025 GPS rempl2)'!$A$4:$V$504,20,0)</f>
        <v>2025-08-01</v>
      </c>
      <c r="L230" s="182" t="str">
        <f>VLOOKUP(A230,'PAI 2025 GPS rempl2)'!$A$4:$V$504,21,0)</f>
        <v>2025-10-30</v>
      </c>
      <c r="M230" s="84" t="str">
        <f>VLOOKUP(A230,'PAI 2025 GPS rempl2)'!$A$4:$V$504,22,0)</f>
        <v>20-OFICINA DE TECNOLOGÍA E INFORMÁTICA</v>
      </c>
      <c r="N230" s="84"/>
      <c r="O230" s="84"/>
      <c r="P230" s="84"/>
      <c r="Q230" s="84"/>
      <c r="S230" s="83" t="s">
        <v>935</v>
      </c>
      <c r="T230" s="83" t="str">
        <f>VLOOKUP(A230,'PAI 2025 GPS rempl2)'!$A$3:$E$505,4,0)</f>
        <v>Actividad sin participaci�n</v>
      </c>
      <c r="U230" s="84" t="s">
        <v>1581</v>
      </c>
      <c r="V230" s="31">
        <f>VLOOKUP(S230,'PAI 2025 GPS rempl2)'!$E$4:$P$504,12,0)</f>
        <v>0</v>
      </c>
      <c r="W230" s="31">
        <f>+V230</f>
        <v>0</v>
      </c>
    </row>
    <row r="231" spans="1:23" x14ac:dyDescent="0.25">
      <c r="A231" s="83" t="s">
        <v>936</v>
      </c>
      <c r="B231" s="83" t="str">
        <f>VLOOKUP(A231,'PAI 2025 GPS rempl2)'!$A$3:$E$505,4,0)</f>
        <v>Producto</v>
      </c>
      <c r="C231" s="84" t="s">
        <v>1581</v>
      </c>
      <c r="D231" s="84" t="s">
        <v>1585</v>
      </c>
      <c r="E231" s="84" t="s">
        <v>646</v>
      </c>
      <c r="F231" s="84" t="s">
        <v>12</v>
      </c>
      <c r="G231" s="84" t="str">
        <f>VLOOKUP(A231,'PAI 2025 GPS rempl2)'!$E$4:$L$504,8,0)</f>
        <v>C-3503-0200-0012-20104c</v>
      </c>
      <c r="H231" s="84"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4">
        <f>VLOOKUP(A231,'PAI 2025 GPS rempl2)'!$A$4:$V$504,17,0)</f>
        <v>2</v>
      </c>
      <c r="J231" s="84" t="str">
        <f>VLOOKUP(A231,'PAI 2025 GPS rempl2)'!$A$4:$V$504,18,0)</f>
        <v>Númerica</v>
      </c>
      <c r="K231" s="182" t="str">
        <f>VLOOKUP(A231,'PAI 2025 GPS rempl2)'!$A$4:$V$504,20,0)</f>
        <v>2025-02-03</v>
      </c>
      <c r="L231" s="182" t="str">
        <f>VLOOKUP(A231,'PAI 2025 GPS rempl2)'!$A$4:$V$504,21,0)</f>
        <v>2025-11-28</v>
      </c>
      <c r="M231" s="84" t="str">
        <f>VLOOKUP(A231,'PAI 2025 GPS rempl2)'!$A$4:$V$504,22,0)</f>
        <v>7200-DIRECCION DE HABEAS DATA</v>
      </c>
      <c r="N231" s="84" t="s">
        <v>1452</v>
      </c>
      <c r="O231" s="84" t="s">
        <v>1453</v>
      </c>
      <c r="P231" s="84">
        <v>0</v>
      </c>
      <c r="Q231" s="84" t="s">
        <v>1551</v>
      </c>
      <c r="S231" s="83" t="s">
        <v>936</v>
      </c>
      <c r="T231" s="83" t="str">
        <f>VLOOKUP(A231,'PAI 2025 GPS rempl2)'!$A$3:$E$505,4,0)</f>
        <v>Producto</v>
      </c>
      <c r="U231" s="84" t="s">
        <v>1581</v>
      </c>
      <c r="V231" s="31">
        <f>VLOOKUP(S231,'PAI 2025 GPS rempl2)'!$E$4:$P$504,12,0)</f>
        <v>50</v>
      </c>
      <c r="W231" s="148">
        <f>(V231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32" spans="1:23" x14ac:dyDescent="0.25">
      <c r="A232" s="83" t="s">
        <v>938</v>
      </c>
      <c r="B232" s="83" t="str">
        <f>VLOOKUP(A232,'PAI 2025 GPS rempl2)'!$A$3:$E$505,4,0)</f>
        <v>Actividad propia</v>
      </c>
      <c r="C232" s="84" t="s">
        <v>1581</v>
      </c>
      <c r="D232" s="84" t="s">
        <v>1585</v>
      </c>
      <c r="E232" s="84" t="s">
        <v>646</v>
      </c>
      <c r="F232" s="84"/>
      <c r="G232" s="84" t="str">
        <f>VLOOKUP(A232,'PAI 2025 GPS rempl2)'!$E$4:$L$504,8,0)</f>
        <v>N/A</v>
      </c>
      <c r="H232" s="84" t="str">
        <f>VLOOKUP(A232,'PAI 2025 GPS rempl2)'!$A$4:$V$504,15,0)</f>
        <v>Realizar mesas de trabajo entre la Dirección de Habeas Data y la Dirección de Investigaciones para determinar el enfoque de cada monitoreo (Listado asistencia /único entregable)</v>
      </c>
      <c r="I232" s="84">
        <f>VLOOKUP(A232,'PAI 2025 GPS rempl2)'!$A$4:$V$504,17,0)</f>
        <v>2</v>
      </c>
      <c r="J232" s="84" t="str">
        <f>VLOOKUP(A232,'PAI 2025 GPS rempl2)'!$A$4:$V$504,18,0)</f>
        <v>Númerica</v>
      </c>
      <c r="K232" s="182" t="str">
        <f>VLOOKUP(A232,'PAI 2025 GPS rempl2)'!$A$4:$V$504,20,0)</f>
        <v>2025-02-03</v>
      </c>
      <c r="L232" s="182" t="str">
        <f>VLOOKUP(A232,'PAI 2025 GPS rempl2)'!$A$4:$V$504,21,0)</f>
        <v>2025-07-04</v>
      </c>
      <c r="M232" s="84" t="str">
        <f>VLOOKUP(A232,'PAI 2025 GPS rempl2)'!$A$4:$V$504,22,0)</f>
        <v>7200-DIRECCION DE HABEAS DATA</v>
      </c>
      <c r="N232" s="84"/>
      <c r="O232" s="84"/>
      <c r="P232" s="84"/>
      <c r="Q232" s="84"/>
      <c r="S232" s="83" t="s">
        <v>938</v>
      </c>
      <c r="T232" s="83" t="str">
        <f>VLOOKUP(A232,'PAI 2025 GPS rempl2)'!$A$3:$E$505,4,0)</f>
        <v>Actividad propia</v>
      </c>
      <c r="U232" s="84" t="s">
        <v>1581</v>
      </c>
      <c r="V232" s="31">
        <f>VLOOKUP(S232,'PAI 2025 GPS rempl2)'!$E$4:$P$504,12,0)</f>
        <v>20</v>
      </c>
      <c r="W232" s="150"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3" spans="1:23" x14ac:dyDescent="0.25">
      <c r="A233" s="83" t="s">
        <v>940</v>
      </c>
      <c r="B233" s="83" t="str">
        <f>VLOOKUP(A233,'PAI 2025 GPS rempl2)'!$A$3:$E$505,4,0)</f>
        <v>Actividad propia</v>
      </c>
      <c r="C233" s="84" t="s">
        <v>1581</v>
      </c>
      <c r="D233" s="84" t="s">
        <v>1585</v>
      </c>
      <c r="E233" s="84" t="s">
        <v>646</v>
      </c>
      <c r="F233" s="84"/>
      <c r="G233" s="84" t="str">
        <f>VLOOKUP(A233,'PAI 2025 GPS rempl2)'!$E$4:$L$504,8,0)</f>
        <v>N/A</v>
      </c>
      <c r="H233" s="84" t="str">
        <f>VLOOKUP(A233,'PAI 2025 GPS rempl2)'!$A$4:$V$504,15,0)</f>
        <v>Realizar informe respecto de las órdenes impartidas, de la ley 1266 de 2008. (Documento respecto de la ley 1266 de 2008/único entregable)</v>
      </c>
      <c r="I233" s="84">
        <f>VLOOKUP(A233,'PAI 2025 GPS rempl2)'!$A$4:$V$504,17,0)</f>
        <v>1</v>
      </c>
      <c r="J233" s="84" t="str">
        <f>VLOOKUP(A233,'PAI 2025 GPS rempl2)'!$A$4:$V$504,18,0)</f>
        <v>Númerica</v>
      </c>
      <c r="K233" s="182" t="str">
        <f>VLOOKUP(A233,'PAI 2025 GPS rempl2)'!$A$4:$V$504,20,0)</f>
        <v>2025-03-04</v>
      </c>
      <c r="L233" s="182" t="str">
        <f>VLOOKUP(A233,'PAI 2025 GPS rempl2)'!$A$4:$V$504,21,0)</f>
        <v>2025-06-27</v>
      </c>
      <c r="M233" s="84" t="str">
        <f>VLOOKUP(A233,'PAI 2025 GPS rempl2)'!$A$4:$V$504,22,0)</f>
        <v>7200-DIRECCION DE HABEAS DATA</v>
      </c>
      <c r="N233" s="84"/>
      <c r="O233" s="84"/>
      <c r="P233" s="84"/>
      <c r="Q233" s="84"/>
      <c r="S233" s="83" t="s">
        <v>940</v>
      </c>
      <c r="T233" s="83" t="str">
        <f>VLOOKUP(A233,'PAI 2025 GPS rempl2)'!$A$3:$E$505,4,0)</f>
        <v>Actividad propia</v>
      </c>
      <c r="U233" s="84" t="s">
        <v>1581</v>
      </c>
      <c r="V233" s="31">
        <f>VLOOKUP(S233,'PAI 2025 GPS rempl2)'!$E$4:$P$504,12,0)</f>
        <v>40</v>
      </c>
      <c r="W233" s="150"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4" spans="1:23" x14ac:dyDescent="0.25">
      <c r="A234" s="83" t="s">
        <v>942</v>
      </c>
      <c r="B234" s="83" t="str">
        <f>VLOOKUP(A234,'PAI 2025 GPS rempl2)'!$A$3:$E$505,4,0)</f>
        <v>Actividad propia</v>
      </c>
      <c r="C234" s="84" t="s">
        <v>1581</v>
      </c>
      <c r="D234" s="84" t="s">
        <v>1585</v>
      </c>
      <c r="E234" s="84" t="s">
        <v>646</v>
      </c>
      <c r="F234" s="84"/>
      <c r="G234" s="84" t="str">
        <f>VLOOKUP(A234,'PAI 2025 GPS rempl2)'!$E$4:$L$504,8,0)</f>
        <v>N/A</v>
      </c>
      <c r="H234" s="84" t="str">
        <f>VLOOKUP(A234,'PAI 2025 GPS rempl2)'!$A$4:$V$504,15,0)</f>
        <v>Realizar informe respecto de las órdenes impartidas, de la ley 1581 de 2012  (Documento respecto de la ley 1581 de 2012/único entregable)</v>
      </c>
      <c r="I234" s="84">
        <f>VLOOKUP(A234,'PAI 2025 GPS rempl2)'!$A$4:$V$504,17,0)</f>
        <v>1</v>
      </c>
      <c r="J234" s="84" t="str">
        <f>VLOOKUP(A234,'PAI 2025 GPS rempl2)'!$A$4:$V$504,18,0)</f>
        <v>Númerica</v>
      </c>
      <c r="K234" s="182" t="str">
        <f>VLOOKUP(A234,'PAI 2025 GPS rempl2)'!$A$4:$V$504,20,0)</f>
        <v>2025-07-01</v>
      </c>
      <c r="L234" s="182" t="str">
        <f>VLOOKUP(A234,'PAI 2025 GPS rempl2)'!$A$4:$V$504,21,0)</f>
        <v>2025-11-28</v>
      </c>
      <c r="M234" s="84" t="str">
        <f>VLOOKUP(A234,'PAI 2025 GPS rempl2)'!$A$4:$V$504,22,0)</f>
        <v>7200-DIRECCION DE HABEAS DATA</v>
      </c>
      <c r="N234" s="84"/>
      <c r="O234" s="84"/>
      <c r="P234" s="84"/>
      <c r="Q234" s="84"/>
      <c r="S234" s="83" t="s">
        <v>942</v>
      </c>
      <c r="T234" s="83" t="str">
        <f>VLOOKUP(A234,'PAI 2025 GPS rempl2)'!$A$3:$E$505,4,0)</f>
        <v>Actividad propia</v>
      </c>
      <c r="U234" s="84" t="s">
        <v>1581</v>
      </c>
      <c r="V234" s="31">
        <f>VLOOKUP(S234,'PAI 2025 GPS rempl2)'!$E$4:$P$504,12,0)</f>
        <v>40</v>
      </c>
      <c r="W234" s="150"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5" spans="1:23" x14ac:dyDescent="0.25">
      <c r="A235" s="83" t="s">
        <v>944</v>
      </c>
      <c r="B235" s="83" t="str">
        <f>VLOOKUP(A235,'PAI 2025 GPS rempl2)'!$A$3:$E$505,4,0)</f>
        <v>Producto</v>
      </c>
      <c r="C235" s="84" t="s">
        <v>1581</v>
      </c>
      <c r="D235" s="84" t="s">
        <v>1589</v>
      </c>
      <c r="E235" s="84" t="s">
        <v>730</v>
      </c>
      <c r="F235" s="84" t="s">
        <v>61</v>
      </c>
      <c r="G235" s="84" t="str">
        <f>VLOOKUP(A235,'PAI 2025 GPS rempl2)'!$E$4:$L$504,8,0)</f>
        <v>C-3599-0200-0005-53105b</v>
      </c>
      <c r="H235" s="84"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4">
        <f>VLOOKUP(A235,'PAI 2025 GPS rempl2)'!$A$4:$V$504,17,0)</f>
        <v>100</v>
      </c>
      <c r="J235" s="84" t="str">
        <f>VLOOKUP(A235,'PAI 2025 GPS rempl2)'!$A$4:$V$504,18,0)</f>
        <v>Porcentual</v>
      </c>
      <c r="K235" s="182" t="str">
        <f>VLOOKUP(A235,'PAI 2025 GPS rempl2)'!$A$4:$V$504,20,0)</f>
        <v>2025-01-15</v>
      </c>
      <c r="L235" s="182" t="str">
        <f>VLOOKUP(A235,'PAI 2025 GPS rempl2)'!$A$4:$V$504,21,0)</f>
        <v>2025-11-14</v>
      </c>
      <c r="M235" s="84" t="str">
        <f>VLOOKUP(A235,'PAI 2025 GPS rempl2)'!$A$4:$V$504,22,0)</f>
        <v>72-GRUPO DE TRABAJO DE ATENCION AL CIUDADANO</v>
      </c>
      <c r="N235" s="84" t="s">
        <v>1795</v>
      </c>
      <c r="O235" s="84" t="s">
        <v>1451</v>
      </c>
      <c r="P235" s="84">
        <v>0</v>
      </c>
      <c r="Q235" s="84" t="s">
        <v>1551</v>
      </c>
      <c r="S235" s="83" t="s">
        <v>944</v>
      </c>
      <c r="T235" s="83" t="str">
        <f>VLOOKUP(A235,'PAI 2025 GPS rempl2)'!$A$3:$E$505,4,0)</f>
        <v>Producto</v>
      </c>
      <c r="U235" s="84" t="s">
        <v>1581</v>
      </c>
      <c r="V235" s="31">
        <f>VLOOKUP(S235,'PAI 2025 GPS rempl2)'!$E$4:$P$504,12,0)</f>
        <v>30</v>
      </c>
      <c r="W235" s="148">
        <f>(V235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236" spans="1:23" x14ac:dyDescent="0.25">
      <c r="A236" s="83" t="s">
        <v>946</v>
      </c>
      <c r="B236" s="83" t="str">
        <f>VLOOKUP(A236,'PAI 2025 GPS rempl2)'!$A$3:$E$505,4,0)</f>
        <v>Actividad propia</v>
      </c>
      <c r="C236" s="84" t="s">
        <v>1581</v>
      </c>
      <c r="D236" s="84" t="s">
        <v>1589</v>
      </c>
      <c r="E236" s="84" t="s">
        <v>730</v>
      </c>
      <c r="F236" s="84"/>
      <c r="G236" s="84" t="str">
        <f>VLOOKUP(A236,'PAI 2025 GPS rempl2)'!$E$4:$L$504,8,0)</f>
        <v>N/A</v>
      </c>
      <c r="H236" s="84" t="str">
        <f>VLOOKUP(A236,'PAI 2025 GPS rempl2)'!$A$4:$V$504,15,0)</f>
        <v>Diseñar la estrategia de relacionamiento con la ciudadanía SIC 2025  que incluya el plan de trabajo para su ejecución (Documento de estrategia que incluya plan de trabajo)</v>
      </c>
      <c r="I236" s="84">
        <f>VLOOKUP(A236,'PAI 2025 GPS rempl2)'!$A$4:$V$504,17,0)</f>
        <v>1</v>
      </c>
      <c r="J236" s="84" t="str">
        <f>VLOOKUP(A236,'PAI 2025 GPS rempl2)'!$A$4:$V$504,18,0)</f>
        <v>Númerica</v>
      </c>
      <c r="K236" s="182" t="str">
        <f>VLOOKUP(A236,'PAI 2025 GPS rempl2)'!$A$4:$V$504,20,0)</f>
        <v>2025-01-15</v>
      </c>
      <c r="L236" s="182" t="str">
        <f>VLOOKUP(A236,'PAI 2025 GPS rempl2)'!$A$4:$V$504,21,0)</f>
        <v>2025-02-18</v>
      </c>
      <c r="M236" s="84" t="str">
        <f>VLOOKUP(A236,'PAI 2025 GPS rempl2)'!$A$4:$V$504,22,0)</f>
        <v>72-GRUPO DE TRABAJO DE ATENCION AL CIUDADANO</v>
      </c>
      <c r="N236" s="84"/>
      <c r="O236" s="84"/>
      <c r="P236" s="84"/>
      <c r="Q236" s="84"/>
      <c r="S236" s="83" t="s">
        <v>946</v>
      </c>
      <c r="T236" s="83" t="str">
        <f>VLOOKUP(A236,'PAI 2025 GPS rempl2)'!$A$3:$E$505,4,0)</f>
        <v>Actividad propia</v>
      </c>
      <c r="U236" s="84" t="s">
        <v>1581</v>
      </c>
      <c r="V236" s="31">
        <f>VLOOKUP(S236,'PAI 2025 GPS rempl2)'!$E$4:$P$504,12,0)</f>
        <v>10</v>
      </c>
      <c r="W236" s="150"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7" spans="1:23" x14ac:dyDescent="0.25">
      <c r="A237" s="83" t="s">
        <v>948</v>
      </c>
      <c r="B237" s="83" t="str">
        <f>VLOOKUP(A237,'PAI 2025 GPS rempl2)'!$A$3:$E$505,4,0)</f>
        <v>Actividad propia</v>
      </c>
      <c r="C237" s="84" t="s">
        <v>1581</v>
      </c>
      <c r="D237" s="84" t="s">
        <v>1589</v>
      </c>
      <c r="E237" s="84" t="s">
        <v>730</v>
      </c>
      <c r="F237" s="84"/>
      <c r="G237" s="84" t="str">
        <f>VLOOKUP(A237,'PAI 2025 GPS rempl2)'!$E$4:$L$504,8,0)</f>
        <v>N/A</v>
      </c>
      <c r="H237" s="84" t="str">
        <f>VLOOKUP(A237,'PAI 2025 GPS rempl2)'!$A$4:$V$504,15,0)</f>
        <v>Comunicar a los grupos de valor la Estrategia de relacionamiento diseñada  (Capturas de pantalla de la divulgación en la página web y redes sociales)</v>
      </c>
      <c r="I237" s="84">
        <f>VLOOKUP(A237,'PAI 2025 GPS rempl2)'!$A$4:$V$504,17,0)</f>
        <v>1</v>
      </c>
      <c r="J237" s="84" t="str">
        <f>VLOOKUP(A237,'PAI 2025 GPS rempl2)'!$A$4:$V$504,18,0)</f>
        <v>Númerica</v>
      </c>
      <c r="K237" s="182" t="str">
        <f>VLOOKUP(A237,'PAI 2025 GPS rempl2)'!$A$4:$V$504,20,0)</f>
        <v>2025-02-19</v>
      </c>
      <c r="L237" s="182" t="str">
        <f>VLOOKUP(A237,'PAI 2025 GPS rempl2)'!$A$4:$V$504,21,0)</f>
        <v>2025-02-28</v>
      </c>
      <c r="M237" s="84" t="str">
        <f>VLOOKUP(A237,'PAI 2025 GPS rempl2)'!$A$4:$V$504,22,0)</f>
        <v>72-GRUPO DE TRABAJO DE ATENCION AL CIUDADANO</v>
      </c>
      <c r="N237" s="84"/>
      <c r="O237" s="84"/>
      <c r="P237" s="84"/>
      <c r="Q237" s="84"/>
      <c r="S237" s="83" t="s">
        <v>948</v>
      </c>
      <c r="T237" s="83" t="str">
        <f>VLOOKUP(A237,'PAI 2025 GPS rempl2)'!$A$3:$E$505,4,0)</f>
        <v>Actividad propia</v>
      </c>
      <c r="U237" s="84" t="s">
        <v>1581</v>
      </c>
      <c r="V237" s="31">
        <f>VLOOKUP(S237,'PAI 2025 GPS rempl2)'!$E$4:$P$504,12,0)</f>
        <v>10</v>
      </c>
      <c r="W237" s="150"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8" spans="1:23" x14ac:dyDescent="0.25">
      <c r="A238" s="83" t="s">
        <v>950</v>
      </c>
      <c r="B238" s="83" t="str">
        <f>VLOOKUP(A238,'PAI 2025 GPS rempl2)'!$A$3:$E$505,4,0)</f>
        <v>Actividad propia</v>
      </c>
      <c r="C238" s="84" t="s">
        <v>1581</v>
      </c>
      <c r="D238" s="84" t="s">
        <v>1589</v>
      </c>
      <c r="E238" s="84" t="s">
        <v>730</v>
      </c>
      <c r="F238" s="84"/>
      <c r="G238" s="84" t="str">
        <f>VLOOKUP(A238,'PAI 2025 GPS rempl2)'!$E$4:$L$504,8,0)</f>
        <v>N/A</v>
      </c>
      <c r="H238" s="84" t="str">
        <f>VLOOKUP(A238,'PAI 2025 GPS rempl2)'!$A$4:$V$504,15,0)</f>
        <v>Desarrollar laboratorios de simplicidad para traducir a lenguaje claro documentos de alto tráfico de cara a la ciudadanía  (Informe con el resultado de los laboratorios)</v>
      </c>
      <c r="I238" s="84">
        <f>VLOOKUP(A238,'PAI 2025 GPS rempl2)'!$A$4:$V$504,17,0)</f>
        <v>2</v>
      </c>
      <c r="J238" s="84" t="str">
        <f>VLOOKUP(A238,'PAI 2025 GPS rempl2)'!$A$4:$V$504,18,0)</f>
        <v>Númerica</v>
      </c>
      <c r="K238" s="182" t="str">
        <f>VLOOKUP(A238,'PAI 2025 GPS rempl2)'!$A$4:$V$504,20,0)</f>
        <v>2025-03-03</v>
      </c>
      <c r="L238" s="182" t="str">
        <f>VLOOKUP(A238,'PAI 2025 GPS rempl2)'!$A$4:$V$504,21,0)</f>
        <v>2025-09-30</v>
      </c>
      <c r="M238" s="84" t="str">
        <f>VLOOKUP(A238,'PAI 2025 GPS rempl2)'!$A$4:$V$504,22,0)</f>
        <v>72-GRUPO DE TRABAJO DE ATENCION AL CIUDADANO</v>
      </c>
      <c r="N238" s="84"/>
      <c r="O238" s="84"/>
      <c r="P238" s="84"/>
      <c r="Q238" s="84"/>
      <c r="S238" s="83" t="s">
        <v>950</v>
      </c>
      <c r="T238" s="83" t="str">
        <f>VLOOKUP(A238,'PAI 2025 GPS rempl2)'!$A$3:$E$505,4,0)</f>
        <v>Actividad propia</v>
      </c>
      <c r="U238" s="84" t="s">
        <v>1581</v>
      </c>
      <c r="V238" s="31">
        <f>VLOOKUP(S238,'PAI 2025 GPS rempl2)'!$E$4:$P$504,12,0)</f>
        <v>15</v>
      </c>
      <c r="W238" s="150"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39" spans="1:23" x14ac:dyDescent="0.25">
      <c r="A239" s="83" t="s">
        <v>952</v>
      </c>
      <c r="B239" s="83" t="str">
        <f>VLOOKUP(A239,'PAI 2025 GPS rempl2)'!$A$3:$E$505,4,0)</f>
        <v>Actividad propia</v>
      </c>
      <c r="C239" s="84" t="s">
        <v>1581</v>
      </c>
      <c r="D239" s="84" t="s">
        <v>1589</v>
      </c>
      <c r="E239" s="84" t="s">
        <v>730</v>
      </c>
      <c r="F239" s="84"/>
      <c r="G239" s="84" t="str">
        <f>VLOOKUP(A239,'PAI 2025 GPS rempl2)'!$E$4:$L$504,8,0)</f>
        <v>N/A</v>
      </c>
      <c r="H239" s="84" t="str">
        <f>VLOOKUP(A239,'PAI 2025 GPS rempl2)'!$A$4:$V$504,15,0)</f>
        <v>Traducir la Carta de Trato Digno dirigida a la ciudadanía en una lengua étnica y en braille  (Dos traducciones realizadas)</v>
      </c>
      <c r="I239" s="84">
        <f>VLOOKUP(A239,'PAI 2025 GPS rempl2)'!$A$4:$V$504,17,0)</f>
        <v>2</v>
      </c>
      <c r="J239" s="84" t="str">
        <f>VLOOKUP(A239,'PAI 2025 GPS rempl2)'!$A$4:$V$504,18,0)</f>
        <v>Númerica</v>
      </c>
      <c r="K239" s="182" t="str">
        <f>VLOOKUP(A239,'PAI 2025 GPS rempl2)'!$A$4:$V$504,20,0)</f>
        <v>2025-04-01</v>
      </c>
      <c r="L239" s="182" t="str">
        <f>VLOOKUP(A239,'PAI 2025 GPS rempl2)'!$A$4:$V$504,21,0)</f>
        <v>2025-10-31</v>
      </c>
      <c r="M239" s="84" t="str">
        <f>VLOOKUP(A239,'PAI 2025 GPS rempl2)'!$A$4:$V$504,22,0)</f>
        <v>72-GRUPO DE TRABAJO DE ATENCION AL CIUDADANO</v>
      </c>
      <c r="N239" s="84"/>
      <c r="O239" s="84"/>
      <c r="P239" s="84"/>
      <c r="Q239" s="84"/>
      <c r="S239" s="83" t="s">
        <v>952</v>
      </c>
      <c r="T239" s="83" t="str">
        <f>VLOOKUP(A239,'PAI 2025 GPS rempl2)'!$A$3:$E$505,4,0)</f>
        <v>Actividad propia</v>
      </c>
      <c r="U239" s="84" t="s">
        <v>1581</v>
      </c>
      <c r="V239" s="31">
        <f>VLOOKUP(S239,'PAI 2025 GPS rempl2)'!$E$4:$P$504,12,0)</f>
        <v>20</v>
      </c>
      <c r="W239" s="150"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0" spans="1:23" x14ac:dyDescent="0.25">
      <c r="A240" s="83" t="s">
        <v>954</v>
      </c>
      <c r="B240" s="83" t="str">
        <f>VLOOKUP(A240,'PAI 2025 GPS rempl2)'!$A$3:$E$505,4,0)</f>
        <v>Actividad propia</v>
      </c>
      <c r="C240" s="84" t="s">
        <v>1581</v>
      </c>
      <c r="D240" s="84" t="s">
        <v>1589</v>
      </c>
      <c r="E240" s="84" t="s">
        <v>730</v>
      </c>
      <c r="F240" s="84"/>
      <c r="G240" s="84" t="str">
        <f>VLOOKUP(A240,'PAI 2025 GPS rempl2)'!$E$4:$L$504,8,0)</f>
        <v>N/A</v>
      </c>
      <c r="H240" s="84" t="str">
        <f>VLOOKUP(A240,'PAI 2025 GPS rempl2)'!$A$4:$V$504,15,0)</f>
        <v>Promover el uso de los canales virtuales a través de campañas de comunicación interna y externa  (Evidencias de las campañas realizadas)</v>
      </c>
      <c r="I240" s="84">
        <f>VLOOKUP(A240,'PAI 2025 GPS rempl2)'!$A$4:$V$504,17,0)</f>
        <v>2</v>
      </c>
      <c r="J240" s="84" t="str">
        <f>VLOOKUP(A240,'PAI 2025 GPS rempl2)'!$A$4:$V$504,18,0)</f>
        <v>Númerica</v>
      </c>
      <c r="K240" s="182" t="str">
        <f>VLOOKUP(A240,'PAI 2025 GPS rempl2)'!$A$4:$V$504,20,0)</f>
        <v>2025-04-07</v>
      </c>
      <c r="L240" s="182" t="str">
        <f>VLOOKUP(A240,'PAI 2025 GPS rempl2)'!$A$4:$V$504,21,0)</f>
        <v>2025-09-30</v>
      </c>
      <c r="M240" s="84" t="str">
        <f>VLOOKUP(A240,'PAI 2025 GPS rempl2)'!$A$4:$V$504,22,0)</f>
        <v>72-GRUPO DE TRABAJO DE ATENCION AL CIUDADANO</v>
      </c>
      <c r="N240" s="84"/>
      <c r="O240" s="84"/>
      <c r="P240" s="84"/>
      <c r="Q240" s="84"/>
      <c r="S240" s="83" t="s">
        <v>954</v>
      </c>
      <c r="T240" s="83" t="str">
        <f>VLOOKUP(A240,'PAI 2025 GPS rempl2)'!$A$3:$E$505,4,0)</f>
        <v>Actividad propia</v>
      </c>
      <c r="U240" s="84" t="s">
        <v>1581</v>
      </c>
      <c r="V240" s="31">
        <f>VLOOKUP(S240,'PAI 2025 GPS rempl2)'!$E$4:$P$504,12,0)</f>
        <v>15</v>
      </c>
      <c r="W240" s="150"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1" spans="1:23" x14ac:dyDescent="0.25">
      <c r="A241" s="83" t="s">
        <v>956</v>
      </c>
      <c r="B241" s="83" t="str">
        <f>VLOOKUP(A241,'PAI 2025 GPS rempl2)'!$A$3:$E$505,4,0)</f>
        <v>Actividad propia</v>
      </c>
      <c r="C241" s="84" t="s">
        <v>1581</v>
      </c>
      <c r="D241" s="84" t="s">
        <v>1589</v>
      </c>
      <c r="E241" s="84" t="s">
        <v>730</v>
      </c>
      <c r="F241" s="84"/>
      <c r="G241" s="84" t="str">
        <f>VLOOKUP(A241,'PAI 2025 GPS rempl2)'!$E$4:$L$504,8,0)</f>
        <v>N/A</v>
      </c>
      <c r="H241" s="84" t="str">
        <f>VLOOKUP(A241,'PAI 2025 GPS rempl2)'!$A$4:$V$504,15,0)</f>
        <v>Desarrollar jornadas de socialización de lineamientos de Atención al Ciudadano a nivel interno  (Evidencias de socialización)</v>
      </c>
      <c r="I241" s="84">
        <f>VLOOKUP(A241,'PAI 2025 GPS rempl2)'!$A$4:$V$504,17,0)</f>
        <v>2</v>
      </c>
      <c r="J241" s="84" t="str">
        <f>VLOOKUP(A241,'PAI 2025 GPS rempl2)'!$A$4:$V$504,18,0)</f>
        <v>Númerica</v>
      </c>
      <c r="K241" s="182" t="str">
        <f>VLOOKUP(A241,'PAI 2025 GPS rempl2)'!$A$4:$V$504,20,0)</f>
        <v>2025-05-02</v>
      </c>
      <c r="L241" s="182" t="str">
        <f>VLOOKUP(A241,'PAI 2025 GPS rempl2)'!$A$4:$V$504,21,0)</f>
        <v>2025-09-30</v>
      </c>
      <c r="M241" s="84" t="str">
        <f>VLOOKUP(A241,'PAI 2025 GPS rempl2)'!$A$4:$V$504,22,0)</f>
        <v>72-GRUPO DE TRABAJO DE ATENCION AL CIUDADANO</v>
      </c>
      <c r="N241" s="84"/>
      <c r="O241" s="84"/>
      <c r="P241" s="84"/>
      <c r="Q241" s="84"/>
      <c r="S241" s="83" t="s">
        <v>956</v>
      </c>
      <c r="T241" s="83" t="str">
        <f>VLOOKUP(A241,'PAI 2025 GPS rempl2)'!$A$3:$E$505,4,0)</f>
        <v>Actividad propia</v>
      </c>
      <c r="U241" s="84" t="s">
        <v>1581</v>
      </c>
      <c r="V241" s="31">
        <f>VLOOKUP(S241,'PAI 2025 GPS rempl2)'!$E$4:$P$504,12,0)</f>
        <v>10</v>
      </c>
      <c r="W241" s="150"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2" spans="1:23" x14ac:dyDescent="0.25">
      <c r="A242" s="83" t="s">
        <v>958</v>
      </c>
      <c r="B242" s="83" t="str">
        <f>VLOOKUP(A242,'PAI 2025 GPS rempl2)'!$A$3:$E$505,4,0)</f>
        <v>Actividad propia</v>
      </c>
      <c r="C242" s="84" t="s">
        <v>1581</v>
      </c>
      <c r="D242" s="84" t="s">
        <v>1589</v>
      </c>
      <c r="E242" s="84" t="s">
        <v>730</v>
      </c>
      <c r="F242" s="84"/>
      <c r="G242" s="84" t="str">
        <f>VLOOKUP(A242,'PAI 2025 GPS rempl2)'!$E$4:$L$504,8,0)</f>
        <v>N/A</v>
      </c>
      <c r="H242" s="84" t="str">
        <f>VLOOKUP(A242,'PAI 2025 GPS rempl2)'!$A$4:$V$504,15,0)</f>
        <v>Ejecutar el plan de trabajo de la estrategia de relacionamiento con la ciudadanía SIC 2025 (Informe de ejecución de estrategia de relacionamiento elaborado)</v>
      </c>
      <c r="I242" s="84">
        <f>VLOOKUP(A242,'PAI 2025 GPS rempl2)'!$A$4:$V$504,17,0)</f>
        <v>100</v>
      </c>
      <c r="J242" s="84" t="str">
        <f>VLOOKUP(A242,'PAI 2025 GPS rempl2)'!$A$4:$V$504,18,0)</f>
        <v>Porcentual</v>
      </c>
      <c r="K242" s="182" t="str">
        <f>VLOOKUP(A242,'PAI 2025 GPS rempl2)'!$A$4:$V$504,20,0)</f>
        <v>2025-05-02</v>
      </c>
      <c r="L242" s="182" t="str">
        <f>VLOOKUP(A242,'PAI 2025 GPS rempl2)'!$A$4:$V$504,21,0)</f>
        <v>2025-09-30</v>
      </c>
      <c r="M242" s="84" t="str">
        <f>VLOOKUP(A242,'PAI 2025 GPS rempl2)'!$A$4:$V$504,22,0)</f>
        <v>72-GRUPO DE TRABAJO DE ATENCION AL CIUDADANO</v>
      </c>
      <c r="N242" s="84"/>
      <c r="O242" s="84"/>
      <c r="P242" s="84"/>
      <c r="Q242" s="84"/>
      <c r="S242" s="83" t="s">
        <v>958</v>
      </c>
      <c r="T242" s="83" t="str">
        <f>VLOOKUP(A242,'PAI 2025 GPS rempl2)'!$A$3:$E$505,4,0)</f>
        <v>Actividad propia</v>
      </c>
      <c r="U242" s="84" t="s">
        <v>1581</v>
      </c>
      <c r="V242" s="31">
        <f>VLOOKUP(S242,'PAI 2025 GPS rempl2)'!$E$4:$P$504,12,0)</f>
        <v>10</v>
      </c>
      <c r="W242" s="150"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3" spans="1:23" x14ac:dyDescent="0.25">
      <c r="A243" s="83" t="s">
        <v>959</v>
      </c>
      <c r="B243" s="83" t="str">
        <f>VLOOKUP(A243,'PAI 2025 GPS rempl2)'!$A$3:$E$505,4,0)</f>
        <v>Actividad propia</v>
      </c>
      <c r="C243" s="84" t="s">
        <v>1581</v>
      </c>
      <c r="D243" s="84" t="s">
        <v>1589</v>
      </c>
      <c r="E243" s="84" t="s">
        <v>730</v>
      </c>
      <c r="F243" s="84"/>
      <c r="G243" s="84" t="str">
        <f>VLOOKUP(A243,'PAI 2025 GPS rempl2)'!$E$4:$L$504,8,0)</f>
        <v>N/A</v>
      </c>
      <c r="H243" s="84" t="str">
        <f>VLOOKUP(A243,'PAI 2025 GPS rempl2)'!$A$4:$V$504,15,0)</f>
        <v>Elaborar y publicar informe con el resultado de la implementación de la estrategia de relacionamiento  (Informe publicado en el página web)</v>
      </c>
      <c r="I243" s="84">
        <f>VLOOKUP(A243,'PAI 2025 GPS rempl2)'!$A$4:$V$504,17,0)</f>
        <v>1</v>
      </c>
      <c r="J243" s="84" t="str">
        <f>VLOOKUP(A243,'PAI 2025 GPS rempl2)'!$A$4:$V$504,18,0)</f>
        <v>Númerica</v>
      </c>
      <c r="K243" s="182" t="str">
        <f>VLOOKUP(A243,'PAI 2025 GPS rempl2)'!$A$4:$V$504,20,0)</f>
        <v>2025-10-01</v>
      </c>
      <c r="L243" s="182" t="str">
        <f>VLOOKUP(A243,'PAI 2025 GPS rempl2)'!$A$4:$V$504,21,0)</f>
        <v>2025-11-14</v>
      </c>
      <c r="M243" s="84" t="str">
        <f>VLOOKUP(A243,'PAI 2025 GPS rempl2)'!$A$4:$V$504,22,0)</f>
        <v>72-GRUPO DE TRABAJO DE ATENCION AL CIUDADANO</v>
      </c>
      <c r="N243" s="84"/>
      <c r="O243" s="84"/>
      <c r="P243" s="84"/>
      <c r="Q243" s="84"/>
      <c r="S243" s="83" t="s">
        <v>959</v>
      </c>
      <c r="T243" s="83" t="str">
        <f>VLOOKUP(A243,'PAI 2025 GPS rempl2)'!$A$3:$E$505,4,0)</f>
        <v>Actividad propia</v>
      </c>
      <c r="U243" s="84" t="s">
        <v>1581</v>
      </c>
      <c r="V243" s="31">
        <f>VLOOKUP(S243,'PAI 2025 GPS rempl2)'!$E$4:$P$504,12,0)</f>
        <v>10</v>
      </c>
      <c r="W243" s="150"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4" spans="1:23" x14ac:dyDescent="0.25">
      <c r="A244" s="83" t="s">
        <v>961</v>
      </c>
      <c r="B244" s="83" t="str">
        <f>VLOOKUP(A244,'PAI 2025 GPS rempl2)'!$A$3:$E$505,4,0)</f>
        <v>Producto</v>
      </c>
      <c r="C244" s="84" t="s">
        <v>1581</v>
      </c>
      <c r="D244" s="84" t="s">
        <v>1585</v>
      </c>
      <c r="E244" s="84" t="s">
        <v>646</v>
      </c>
      <c r="F244" s="84" t="s">
        <v>9</v>
      </c>
      <c r="G244" s="84" t="str">
        <f>VLOOKUP(A244,'PAI 2025 GPS rempl2)'!$E$4:$L$504,8,0)</f>
        <v>C-3599-0200-0005-53105b</v>
      </c>
      <c r="H244" s="84" t="str">
        <f>VLOOKUP(A244,'PAI 2025 GPS rempl2)'!$A$4:$V$504,15,0)</f>
        <v>Estrategia de Sinergia Interinstitucional para Jornadas Conjuntas de  Atención a la Ciudadanía, diseñada e implementada (Informe de actividades realizadas)</v>
      </c>
      <c r="I244" s="84">
        <f>VLOOKUP(A244,'PAI 2025 GPS rempl2)'!$A$4:$V$504,17,0)</f>
        <v>1</v>
      </c>
      <c r="J244" s="84" t="str">
        <f>VLOOKUP(A244,'PAI 2025 GPS rempl2)'!$A$4:$V$504,18,0)</f>
        <v>Númerica</v>
      </c>
      <c r="K244" s="182" t="str">
        <f>VLOOKUP(A244,'PAI 2025 GPS rempl2)'!$A$4:$V$504,20,0)</f>
        <v>2025-02-03</v>
      </c>
      <c r="L244" s="182" t="str">
        <f>VLOOKUP(A244,'PAI 2025 GPS rempl2)'!$A$4:$V$504,21,0)</f>
        <v>2025-12-31</v>
      </c>
      <c r="M244" s="84" t="str">
        <f>VLOOKUP(A244,'PAI 2025 GPS rempl2)'!$A$4:$V$504,22,0)</f>
        <v>72-GRUPO DE TRABAJO DE ATENCION AL CIUDADANO</v>
      </c>
      <c r="N244" s="84" t="s">
        <v>1458</v>
      </c>
      <c r="O244" s="84" t="s">
        <v>1496</v>
      </c>
      <c r="P244" s="84">
        <v>0</v>
      </c>
      <c r="Q244" s="84" t="s">
        <v>1551</v>
      </c>
      <c r="S244" s="83" t="s">
        <v>961</v>
      </c>
      <c r="T244" s="83" t="str">
        <f>VLOOKUP(A244,'PAI 2025 GPS rempl2)'!$A$3:$E$505,4,0)</f>
        <v>Producto</v>
      </c>
      <c r="U244" s="84" t="s">
        <v>1581</v>
      </c>
      <c r="V244" s="31">
        <f>VLOOKUP(S244,'PAI 2025 GPS rempl2)'!$E$4:$P$504,12,0)</f>
        <v>25</v>
      </c>
      <c r="W244" s="148">
        <f>(V244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245" spans="1:23" x14ac:dyDescent="0.25">
      <c r="A245" s="83" t="s">
        <v>963</v>
      </c>
      <c r="B245" s="83" t="str">
        <f>VLOOKUP(A245,'PAI 2025 GPS rempl2)'!$A$3:$E$505,4,0)</f>
        <v>Actividad propia</v>
      </c>
      <c r="C245" s="84" t="s">
        <v>1581</v>
      </c>
      <c r="D245" s="84" t="s">
        <v>1585</v>
      </c>
      <c r="E245" s="84" t="s">
        <v>646</v>
      </c>
      <c r="F245" s="84"/>
      <c r="G245" s="84" t="str">
        <f>VLOOKUP(A245,'PAI 2025 GPS rempl2)'!$E$4:$L$504,8,0)</f>
        <v>N/A</v>
      </c>
      <c r="H245" s="84" t="str">
        <f>VLOOKUP(A245,'PAI 2025 GPS rempl2)'!$A$4:$V$504,15,0)</f>
        <v>Diseñar la estrategia de sinergia con otras entidades que incluya plan de trabajo   (Documento estrategia (incluye plan de trabajo)</v>
      </c>
      <c r="I245" s="84">
        <f>VLOOKUP(A245,'PAI 2025 GPS rempl2)'!$A$4:$V$504,17,0)</f>
        <v>1</v>
      </c>
      <c r="J245" s="84" t="str">
        <f>VLOOKUP(A245,'PAI 2025 GPS rempl2)'!$A$4:$V$504,18,0)</f>
        <v>Númerica</v>
      </c>
      <c r="K245" s="182" t="str">
        <f>VLOOKUP(A245,'PAI 2025 GPS rempl2)'!$A$4:$V$504,20,0)</f>
        <v>2025-02-03</v>
      </c>
      <c r="L245" s="182" t="str">
        <f>VLOOKUP(A245,'PAI 2025 GPS rempl2)'!$A$4:$V$504,21,0)</f>
        <v>2025-03-31</v>
      </c>
      <c r="M245" s="84" t="str">
        <f>VLOOKUP(A245,'PAI 2025 GPS rempl2)'!$A$4:$V$504,22,0)</f>
        <v>72-GRUPO DE TRABAJO DE ATENCION AL CIUDADANO</v>
      </c>
      <c r="N245" s="84"/>
      <c r="O245" s="84"/>
      <c r="P245" s="84"/>
      <c r="Q245" s="84"/>
      <c r="S245" s="83" t="s">
        <v>963</v>
      </c>
      <c r="T245" s="83" t="str">
        <f>VLOOKUP(A245,'PAI 2025 GPS rempl2)'!$A$3:$E$505,4,0)</f>
        <v>Actividad propia</v>
      </c>
      <c r="U245" s="84" t="s">
        <v>1581</v>
      </c>
      <c r="V245" s="31">
        <f>VLOOKUP(S245,'PAI 2025 GPS rempl2)'!$E$4:$P$504,12,0)</f>
        <v>30</v>
      </c>
      <c r="W245" s="150"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6" spans="1:23" x14ac:dyDescent="0.25">
      <c r="A246" s="83" t="s">
        <v>965</v>
      </c>
      <c r="B246" s="83" t="str">
        <f>VLOOKUP(A246,'PAI 2025 GPS rempl2)'!$A$3:$E$505,4,0)</f>
        <v>Actividad propia</v>
      </c>
      <c r="C246" s="84" t="s">
        <v>1581</v>
      </c>
      <c r="D246" s="84" t="s">
        <v>1585</v>
      </c>
      <c r="E246" s="84" t="s">
        <v>646</v>
      </c>
      <c r="F246" s="84"/>
      <c r="G246" s="84" t="str">
        <f>VLOOKUP(A246,'PAI 2025 GPS rempl2)'!$E$4:$L$504,8,0)</f>
        <v>N/A</v>
      </c>
      <c r="H246" s="84" t="str">
        <f>VLOOKUP(A246,'PAI 2025 GPS rempl2)'!$A$4:$V$504,15,0)</f>
        <v>Ejecutar el plan de trabajo de la estrategia de sinergia (Documento de seguimiento trimestral)</v>
      </c>
      <c r="I246" s="84">
        <f>VLOOKUP(A246,'PAI 2025 GPS rempl2)'!$A$4:$V$504,17,0)</f>
        <v>100</v>
      </c>
      <c r="J246" s="84" t="str">
        <f>VLOOKUP(A246,'PAI 2025 GPS rempl2)'!$A$4:$V$504,18,0)</f>
        <v>Porcentual</v>
      </c>
      <c r="K246" s="182" t="str">
        <f>VLOOKUP(A246,'PAI 2025 GPS rempl2)'!$A$4:$V$504,20,0)</f>
        <v>2025-04-01</v>
      </c>
      <c r="L246" s="182" t="str">
        <f>VLOOKUP(A246,'PAI 2025 GPS rempl2)'!$A$4:$V$504,21,0)</f>
        <v>2025-12-31</v>
      </c>
      <c r="M246" s="84" t="str">
        <f>VLOOKUP(A246,'PAI 2025 GPS rempl2)'!$A$4:$V$504,22,0)</f>
        <v>72-GRUPO DE TRABAJO DE ATENCION AL CIUDADANO</v>
      </c>
      <c r="N246" s="84"/>
      <c r="O246" s="84"/>
      <c r="P246" s="84"/>
      <c r="Q246" s="84"/>
      <c r="S246" s="83" t="s">
        <v>965</v>
      </c>
      <c r="T246" s="83" t="str">
        <f>VLOOKUP(A246,'PAI 2025 GPS rempl2)'!$A$3:$E$505,4,0)</f>
        <v>Actividad propia</v>
      </c>
      <c r="U246" s="84" t="s">
        <v>1581</v>
      </c>
      <c r="V246" s="31">
        <f>VLOOKUP(S246,'PAI 2025 GPS rempl2)'!$E$4:$P$504,12,0)</f>
        <v>60</v>
      </c>
      <c r="W246" s="150"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7" spans="1:23" x14ac:dyDescent="0.25">
      <c r="A247" s="83" t="s">
        <v>966</v>
      </c>
      <c r="B247" s="83" t="str">
        <f>VLOOKUP(A247,'PAI 2025 GPS rempl2)'!$A$3:$E$505,4,0)</f>
        <v>Actividad propia</v>
      </c>
      <c r="C247" s="84" t="s">
        <v>1581</v>
      </c>
      <c r="D247" s="84" t="s">
        <v>1585</v>
      </c>
      <c r="E247" s="84" t="s">
        <v>646</v>
      </c>
      <c r="F247" s="84"/>
      <c r="G247" s="84" t="str">
        <f>VLOOKUP(A247,'PAI 2025 GPS rempl2)'!$E$4:$L$504,8,0)</f>
        <v>N/A</v>
      </c>
      <c r="H247" s="84" t="str">
        <f>VLOOKUP(A247,'PAI 2025 GPS rempl2)'!$A$4:$V$504,15,0)</f>
        <v>Elaborar informe final de la estrategia (Informe elaborado)</v>
      </c>
      <c r="I247" s="84">
        <f>VLOOKUP(A247,'PAI 2025 GPS rempl2)'!$A$4:$V$504,17,0)</f>
        <v>1</v>
      </c>
      <c r="J247" s="84" t="str">
        <f>VLOOKUP(A247,'PAI 2025 GPS rempl2)'!$A$4:$V$504,18,0)</f>
        <v>Númerica</v>
      </c>
      <c r="K247" s="182" t="str">
        <f>VLOOKUP(A247,'PAI 2025 GPS rempl2)'!$A$4:$V$504,20,0)</f>
        <v>2025-12-01</v>
      </c>
      <c r="L247" s="182" t="str">
        <f>VLOOKUP(A247,'PAI 2025 GPS rempl2)'!$A$4:$V$504,21,0)</f>
        <v>2025-12-31</v>
      </c>
      <c r="M247" s="84" t="str">
        <f>VLOOKUP(A247,'PAI 2025 GPS rempl2)'!$A$4:$V$504,22,0)</f>
        <v>72-GRUPO DE TRABAJO DE ATENCION AL CIUDADANO</v>
      </c>
      <c r="N247" s="84"/>
      <c r="O247" s="84"/>
      <c r="P247" s="84"/>
      <c r="Q247" s="84"/>
      <c r="S247" s="83" t="s">
        <v>966</v>
      </c>
      <c r="T247" s="83" t="str">
        <f>VLOOKUP(A247,'PAI 2025 GPS rempl2)'!$A$3:$E$505,4,0)</f>
        <v>Actividad propia</v>
      </c>
      <c r="U247" s="84" t="s">
        <v>1581</v>
      </c>
      <c r="V247" s="31">
        <f>VLOOKUP(S247,'PAI 2025 GPS rempl2)'!$E$4:$P$504,12,0)</f>
        <v>10</v>
      </c>
      <c r="W247" s="150"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48" spans="1:23" x14ac:dyDescent="0.25">
      <c r="A248" s="83" t="s">
        <v>968</v>
      </c>
      <c r="B248" s="83" t="str">
        <f>VLOOKUP(A248,'PAI 2025 GPS rempl2)'!$A$3:$E$505,4,0)</f>
        <v>Producto</v>
      </c>
      <c r="C248" s="84" t="s">
        <v>1581</v>
      </c>
      <c r="D248" s="84" t="s">
        <v>1589</v>
      </c>
      <c r="E248" s="84" t="s">
        <v>730</v>
      </c>
      <c r="F248" s="84" t="s">
        <v>10</v>
      </c>
      <c r="G248" s="84" t="str">
        <f>VLOOKUP(A248,'PAI 2025 GPS rempl2)'!$E$4:$L$504,8,0)</f>
        <v>C-3599-0200-0005-53105b</v>
      </c>
      <c r="H248" s="84" t="str">
        <f>VLOOKUP(A248,'PAI 2025 GPS rempl2)'!$A$4:$V$504,15,0)</f>
        <v>Programa de atención a la ciudadanía con enfoque diferencial implementado. (Informe de actividades realizadas )</v>
      </c>
      <c r="I248" s="84">
        <f>VLOOKUP(A248,'PAI 2025 GPS rempl2)'!$A$4:$V$504,17,0)</f>
        <v>1</v>
      </c>
      <c r="J248" s="84" t="str">
        <f>VLOOKUP(A248,'PAI 2025 GPS rempl2)'!$A$4:$V$504,18,0)</f>
        <v>Númerica</v>
      </c>
      <c r="K248" s="182" t="str">
        <f>VLOOKUP(A248,'PAI 2025 GPS rempl2)'!$A$4:$V$504,20,0)</f>
        <v>2025-02-03</v>
      </c>
      <c r="L248" s="182" t="str">
        <f>VLOOKUP(A248,'PAI 2025 GPS rempl2)'!$A$4:$V$504,21,0)</f>
        <v>2025-11-28</v>
      </c>
      <c r="M248" s="84" t="str">
        <f>VLOOKUP(A248,'PAI 2025 GPS rempl2)'!$A$4:$V$504,22,0)</f>
        <v>142-GRUPO DE TRABAJO DE SERVICIOS ADMINISTRATIVOS Y RECURSOS FÍSICOS;
20-OFICINA DE TECNOLOGÍA E INFORMÁTICA;
72-GRUPO DE TRABAJO DE ATENCION AL CIUDADANO</v>
      </c>
      <c r="N248" s="84" t="s">
        <v>1456</v>
      </c>
      <c r="O248" s="84" t="s">
        <v>1457</v>
      </c>
      <c r="P248" s="84">
        <v>0</v>
      </c>
      <c r="Q248" s="84" t="s">
        <v>1553</v>
      </c>
      <c r="S248" s="83" t="s">
        <v>968</v>
      </c>
      <c r="T248" s="83" t="str">
        <f>VLOOKUP(A248,'PAI 2025 GPS rempl2)'!$A$3:$E$505,4,0)</f>
        <v>Producto</v>
      </c>
      <c r="U248" s="84" t="s">
        <v>1581</v>
      </c>
      <c r="V248" s="31">
        <f>VLOOKUP(S248,'PAI 2025 GPS rempl2)'!$E$4:$P$504,12,0)</f>
        <v>25</v>
      </c>
      <c r="W248" s="148">
        <f>(V248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249" spans="1:23" x14ac:dyDescent="0.25">
      <c r="A249" s="83" t="s">
        <v>970</v>
      </c>
      <c r="B249" s="83" t="str">
        <f>VLOOKUP(A249,'PAI 2025 GPS rempl2)'!$A$3:$E$505,4,0)</f>
        <v>Actividad propia</v>
      </c>
      <c r="C249" s="84" t="s">
        <v>1581</v>
      </c>
      <c r="D249" s="84" t="s">
        <v>1589</v>
      </c>
      <c r="E249" s="84" t="s">
        <v>730</v>
      </c>
      <c r="F249" s="84"/>
      <c r="G249" s="84" t="str">
        <f>VLOOKUP(A249,'PAI 2025 GPS rempl2)'!$E$4:$L$504,8,0)</f>
        <v>N/A</v>
      </c>
      <c r="H249" s="84" t="str">
        <f>VLOOKUP(A249,'PAI 2025 GPS rempl2)'!$A$4:$V$504,15,0)</f>
        <v>Identificar e intervenir los canales y servicios a los que se aplicará el enfoque diferencial (Documento con la propuesta de intervención de canales/servicios)</v>
      </c>
      <c r="I249" s="84">
        <f>VLOOKUP(A249,'PAI 2025 GPS rempl2)'!$A$4:$V$504,17,0)</f>
        <v>1</v>
      </c>
      <c r="J249" s="84" t="str">
        <f>VLOOKUP(A249,'PAI 2025 GPS rempl2)'!$A$4:$V$504,18,0)</f>
        <v>Númerica</v>
      </c>
      <c r="K249" s="182" t="str">
        <f>VLOOKUP(A249,'PAI 2025 GPS rempl2)'!$A$4:$V$504,20,0)</f>
        <v>2025-02-03</v>
      </c>
      <c r="L249" s="182" t="str">
        <f>VLOOKUP(A249,'PAI 2025 GPS rempl2)'!$A$4:$V$504,21,0)</f>
        <v>2025-03-14</v>
      </c>
      <c r="M249" s="84" t="str">
        <f>VLOOKUP(A249,'PAI 2025 GPS rempl2)'!$A$4:$V$504,22,0)</f>
        <v>72-GRUPO DE TRABAJO DE ATENCION AL CIUDADANO</v>
      </c>
      <c r="N249" s="84"/>
      <c r="O249" s="84"/>
      <c r="P249" s="84"/>
      <c r="Q249" s="84"/>
      <c r="S249" s="83" t="s">
        <v>970</v>
      </c>
      <c r="T249" s="83" t="str">
        <f>VLOOKUP(A249,'PAI 2025 GPS rempl2)'!$A$3:$E$505,4,0)</f>
        <v>Actividad propia</v>
      </c>
      <c r="U249" s="84" t="s">
        <v>1581</v>
      </c>
      <c r="V249" s="31">
        <f>VLOOKUP(S249,'PAI 2025 GPS rempl2)'!$E$4:$P$504,12,0)</f>
        <v>15</v>
      </c>
      <c r="W249" s="150"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0" spans="1:23" x14ac:dyDescent="0.25">
      <c r="A250" s="83" t="s">
        <v>972</v>
      </c>
      <c r="B250" s="83" t="str">
        <f>VLOOKUP(A250,'PAI 2025 GPS rempl2)'!$A$3:$E$505,4,0)</f>
        <v>Actividad propia</v>
      </c>
      <c r="C250" s="84" t="s">
        <v>1581</v>
      </c>
      <c r="D250" s="84" t="s">
        <v>1589</v>
      </c>
      <c r="E250" s="84" t="s">
        <v>730</v>
      </c>
      <c r="F250" s="84"/>
      <c r="G250" s="84" t="str">
        <f>VLOOKUP(A250,'PAI 2025 GPS rempl2)'!$E$4:$L$504,8,0)</f>
        <v>N/A</v>
      </c>
      <c r="H250" s="84" t="str">
        <f>VLOOKUP(A250,'PAI 2025 GPS rempl2)'!$A$4:$V$504,15,0)</f>
        <v>Implementar la señalización inclusiva en otro lenguaje o idioma para los puntos priorizados de atención al ciudadano presenciales a nivel nacional (Informe de implementación)</v>
      </c>
      <c r="I250" s="84">
        <f>VLOOKUP(A250,'PAI 2025 GPS rempl2)'!$A$4:$V$504,17,0)</f>
        <v>1</v>
      </c>
      <c r="J250" s="84" t="str">
        <f>VLOOKUP(A250,'PAI 2025 GPS rempl2)'!$A$4:$V$504,18,0)</f>
        <v>Númerica</v>
      </c>
      <c r="K250" s="182" t="str">
        <f>VLOOKUP(A250,'PAI 2025 GPS rempl2)'!$A$4:$V$504,20,0)</f>
        <v>2025-03-18</v>
      </c>
      <c r="L250" s="182" t="str">
        <f>VLOOKUP(A250,'PAI 2025 GPS rempl2)'!$A$4:$V$504,21,0)</f>
        <v>2025-08-29</v>
      </c>
      <c r="M250" s="84" t="str">
        <f>VLOOKUP(A250,'PAI 2025 GPS rempl2)'!$A$4:$V$504,22,0)</f>
        <v>142-GRUPO DE TRABAJO DE SERVICIOS ADMINISTRATIVOS Y RECURSOS FÍSICOS;
72-GRUPO DE TRABAJO DE ATENCION AL CIUDADANO</v>
      </c>
      <c r="N250" s="84"/>
      <c r="O250" s="84"/>
      <c r="P250" s="84"/>
      <c r="Q250" s="84"/>
      <c r="S250" s="83" t="s">
        <v>972</v>
      </c>
      <c r="T250" s="83" t="str">
        <f>VLOOKUP(A250,'PAI 2025 GPS rempl2)'!$A$3:$E$505,4,0)</f>
        <v>Actividad propia</v>
      </c>
      <c r="U250" s="84" t="s">
        <v>1581</v>
      </c>
      <c r="V250" s="31">
        <f>VLOOKUP(S250,'PAI 2025 GPS rempl2)'!$E$4:$P$504,12,0)</f>
        <v>15</v>
      </c>
      <c r="W250" s="150"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1" spans="1:23" x14ac:dyDescent="0.25">
      <c r="A251" s="83" t="s">
        <v>975</v>
      </c>
      <c r="B251" s="83" t="str">
        <f>VLOOKUP(A251,'PAI 2025 GPS rempl2)'!$A$3:$E$505,4,0)</f>
        <v>Actividad propia</v>
      </c>
      <c r="C251" s="84" t="s">
        <v>1581</v>
      </c>
      <c r="D251" s="84" t="s">
        <v>1589</v>
      </c>
      <c r="E251" s="84" t="s">
        <v>730</v>
      </c>
      <c r="F251" s="84"/>
      <c r="G251" s="84" t="str">
        <f>VLOOKUP(A251,'PAI 2025 GPS rempl2)'!$E$4:$L$504,8,0)</f>
        <v>N/A</v>
      </c>
      <c r="H251" s="84" t="str">
        <f>VLOOKUP(A251,'PAI 2025 GPS rempl2)'!$A$4:$V$504,15,0)</f>
        <v>Desarrolla jornada  con las entidades líderes en la atención incluyente y documentar las buenas prácticas en la materia (Documento de buenas prácticas identificadas)</v>
      </c>
      <c r="I251" s="84">
        <f>VLOOKUP(A251,'PAI 2025 GPS rempl2)'!$A$4:$V$504,17,0)</f>
        <v>1</v>
      </c>
      <c r="J251" s="84" t="str">
        <f>VLOOKUP(A251,'PAI 2025 GPS rempl2)'!$A$4:$V$504,18,0)</f>
        <v>Númerica</v>
      </c>
      <c r="K251" s="182" t="str">
        <f>VLOOKUP(A251,'PAI 2025 GPS rempl2)'!$A$4:$V$504,20,0)</f>
        <v>2025-04-01</v>
      </c>
      <c r="L251" s="182" t="str">
        <f>VLOOKUP(A251,'PAI 2025 GPS rempl2)'!$A$4:$V$504,21,0)</f>
        <v>2025-06-04</v>
      </c>
      <c r="M251" s="84" t="str">
        <f>VLOOKUP(A251,'PAI 2025 GPS rempl2)'!$A$4:$V$504,22,0)</f>
        <v>72-GRUPO DE TRABAJO DE ATENCION AL CIUDADANO</v>
      </c>
      <c r="N251" s="84"/>
      <c r="O251" s="84"/>
      <c r="P251" s="84"/>
      <c r="Q251" s="84"/>
      <c r="S251" s="83" t="s">
        <v>975</v>
      </c>
      <c r="T251" s="83" t="str">
        <f>VLOOKUP(A251,'PAI 2025 GPS rempl2)'!$A$3:$E$505,4,0)</f>
        <v>Actividad propia</v>
      </c>
      <c r="U251" s="84" t="s">
        <v>1581</v>
      </c>
      <c r="V251" s="31">
        <f>VLOOKUP(S251,'PAI 2025 GPS rempl2)'!$E$4:$P$504,12,0)</f>
        <v>20</v>
      </c>
      <c r="W251" s="150"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2" spans="1:23" x14ac:dyDescent="0.25">
      <c r="A252" s="83" t="s">
        <v>977</v>
      </c>
      <c r="B252" s="83" t="str">
        <f>VLOOKUP(A252,'PAI 2025 GPS rempl2)'!$A$3:$E$505,4,0)</f>
        <v>Actividad propia Eliminada</v>
      </c>
      <c r="C252" s="84" t="s">
        <v>1581</v>
      </c>
      <c r="D252" s="84" t="s">
        <v>1589</v>
      </c>
      <c r="E252" s="84" t="s">
        <v>730</v>
      </c>
      <c r="F252" s="84"/>
      <c r="G252" s="84" t="str">
        <f>VLOOKUP(A252,'PAI 2025 GPS rempl2)'!$E$4:$L$504,8,0)</f>
        <v>N/A</v>
      </c>
      <c r="H252" s="84" t="str">
        <f>VLOOKUP(A252,'PAI 2025 GPS rempl2)'!$A$4:$V$504,15,0)</f>
        <v>Rediseñar el menú de atención y servicios a la ciudadanía con mejoras en la accesibilidad y experiencia de los usuarios  (Menú destacado actualizado)</v>
      </c>
      <c r="I252" s="84">
        <f>VLOOKUP(A252,'PAI 2025 GPS rempl2)'!$A$4:$V$504,17,0)</f>
        <v>1</v>
      </c>
      <c r="J252" s="84" t="str">
        <f>VLOOKUP(A252,'PAI 2025 GPS rempl2)'!$A$4:$V$504,18,0)</f>
        <v>Númerica</v>
      </c>
      <c r="K252" s="182">
        <f>VLOOKUP(A252,'PAI 2025 GPS rempl2)'!$A$4:$V$504,20,0)</f>
        <v>45811</v>
      </c>
      <c r="L252" s="182">
        <f>VLOOKUP(A252,'PAI 2025 GPS rempl2)'!$A$4:$V$504,21,0)</f>
        <v>45989</v>
      </c>
      <c r="M252" s="84" t="str">
        <f>VLOOKUP(A252,'PAI 2025 GPS rempl2)'!$A$4:$V$504,22,0)</f>
        <v>20-OFICINA DE TECNOLOGÍA E INFORMÁTICA;
72-GRUPO DE TRABAJO DE ATENCION AL CIUDADANO</v>
      </c>
      <c r="N252" s="84"/>
      <c r="O252" s="84"/>
      <c r="P252" s="84"/>
      <c r="Q252" s="84"/>
      <c r="S252" s="83" t="s">
        <v>977</v>
      </c>
      <c r="T252" s="83" t="str">
        <f>VLOOKUP(A252,'PAI 2025 GPS rempl2)'!$A$3:$E$505,4,0)</f>
        <v>Actividad propia Eliminada</v>
      </c>
      <c r="U252" s="84" t="s">
        <v>1581</v>
      </c>
      <c r="V252" s="31">
        <f>VLOOKUP(S252,'PAI 2025 GPS rempl2)'!$E$4:$P$504,12,0)</f>
        <v>30</v>
      </c>
      <c r="W252" s="150"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3" spans="1:23" x14ac:dyDescent="0.25">
      <c r="A253" s="83" t="s">
        <v>980</v>
      </c>
      <c r="B253" s="83" t="str">
        <f>VLOOKUP(A253,'PAI 2025 GPS rempl2)'!$A$3:$E$505,4,0)</f>
        <v>Actividad propia</v>
      </c>
      <c r="C253" s="84" t="s">
        <v>1581</v>
      </c>
      <c r="D253" s="84" t="s">
        <v>1589</v>
      </c>
      <c r="E253" s="84" t="s">
        <v>730</v>
      </c>
      <c r="F253" s="84"/>
      <c r="G253" s="84" t="str">
        <f>VLOOKUP(A253,'PAI 2025 GPS rempl2)'!$E$4:$L$504,8,0)</f>
        <v>N/A</v>
      </c>
      <c r="H253" s="84" t="str">
        <f>VLOOKUP(A253,'PAI 2025 GPS rempl2)'!$A$4:$V$504,15,0)</f>
        <v>Implementar fase 2 del traductor interactivo  (Adquisición pantalla y en funcionamiento)</v>
      </c>
      <c r="I253" s="84">
        <f>VLOOKUP(A253,'PAI 2025 GPS rempl2)'!$A$4:$V$504,17,0)</f>
        <v>1</v>
      </c>
      <c r="J253" s="84" t="str">
        <f>VLOOKUP(A253,'PAI 2025 GPS rempl2)'!$A$4:$V$504,18,0)</f>
        <v>Númerica</v>
      </c>
      <c r="K253" s="182" t="str">
        <f>VLOOKUP(A253,'PAI 2025 GPS rempl2)'!$A$4:$V$504,20,0)</f>
        <v>2025-06-20</v>
      </c>
      <c r="L253" s="182" t="str">
        <f>VLOOKUP(A253,'PAI 2025 GPS rempl2)'!$A$4:$V$504,21,0)</f>
        <v>2025-11-28</v>
      </c>
      <c r="M253" s="84" t="str">
        <f>VLOOKUP(A253,'PAI 2025 GPS rempl2)'!$A$4:$V$504,22,0)</f>
        <v>20-OFICINA DE TECNOLOGÍA E INFORMÁTICA;
72-GRUPO DE TRABAJO DE ATENCION AL CIUDADANO</v>
      </c>
      <c r="N253" s="84"/>
      <c r="O253" s="84"/>
      <c r="P253" s="84"/>
      <c r="Q253" s="84"/>
      <c r="S253" s="83" t="s">
        <v>980</v>
      </c>
      <c r="T253" s="83" t="str">
        <f>VLOOKUP(A253,'PAI 2025 GPS rempl2)'!$A$3:$E$505,4,0)</f>
        <v>Actividad propia</v>
      </c>
      <c r="U253" s="84" t="s">
        <v>1581</v>
      </c>
      <c r="V253" s="31">
        <f>VLOOKUP(S253,'PAI 2025 GPS rempl2)'!$E$4:$P$504,12,0)</f>
        <v>50</v>
      </c>
      <c r="W253" s="150"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4" spans="1:23" x14ac:dyDescent="0.25">
      <c r="A254" s="83" t="s">
        <v>982</v>
      </c>
      <c r="B254" s="83" t="str">
        <f>VLOOKUP(A254,'PAI 2025 GPS rempl2)'!$A$3:$E$505,4,0)</f>
        <v>Producto</v>
      </c>
      <c r="C254" s="84" t="s">
        <v>1581</v>
      </c>
      <c r="D254" s="84" t="s">
        <v>1589</v>
      </c>
      <c r="E254" s="84" t="s">
        <v>730</v>
      </c>
      <c r="F254" s="84" t="s">
        <v>61</v>
      </c>
      <c r="G254" s="84" t="str">
        <f>VLOOKUP(A254,'PAI 2025 GPS rempl2)'!$E$4:$L$504,8,0)</f>
        <v>C-3599-0200-0005-53105b</v>
      </c>
      <c r="H254" s="84" t="str">
        <f>VLOOKUP(A254,'PAI 2025 GPS rempl2)'!$A$4:$V$504,15,0)</f>
        <v>Estrategia de promoción de la participación ciudadana en la SIC, formulada e implementada  (Informe de actividades realizadas )</v>
      </c>
      <c r="I254" s="84">
        <f>VLOOKUP(A254,'PAI 2025 GPS rempl2)'!$A$4:$V$504,17,0)</f>
        <v>30</v>
      </c>
      <c r="J254" s="84" t="str">
        <f>VLOOKUP(A254,'PAI 2025 GPS rempl2)'!$A$4:$V$504,18,0)</f>
        <v>Porcentual</v>
      </c>
      <c r="K254" s="182" t="str">
        <f>VLOOKUP(A254,'PAI 2025 GPS rempl2)'!$A$4:$V$504,20,0)</f>
        <v>2025-01-15</v>
      </c>
      <c r="L254" s="182" t="str">
        <f>VLOOKUP(A254,'PAI 2025 GPS rempl2)'!$A$4:$V$504,21,0)</f>
        <v>2025-12-15</v>
      </c>
      <c r="M254" s="84" t="str">
        <f>VLOOKUP(A254,'PAI 2025 GPS rempl2)'!$A$4:$V$504,22,0)</f>
        <v>72-GRUPO DE TRABAJO DE ATENCION AL CIUDADANO</v>
      </c>
      <c r="N254" s="84" t="s">
        <v>1795</v>
      </c>
      <c r="O254" s="84" t="s">
        <v>1451</v>
      </c>
      <c r="P254" s="84" t="s">
        <v>1619</v>
      </c>
      <c r="Q254" s="84" t="s">
        <v>1551</v>
      </c>
      <c r="S254" s="83" t="s">
        <v>982</v>
      </c>
      <c r="T254" s="83" t="str">
        <f>VLOOKUP(A254,'PAI 2025 GPS rempl2)'!$A$3:$E$505,4,0)</f>
        <v>Producto</v>
      </c>
      <c r="U254" s="84" t="s">
        <v>1581</v>
      </c>
      <c r="V254" s="31">
        <f>VLOOKUP(S254,'PAI 2025 GPS rempl2)'!$E$4:$P$504,12,0)</f>
        <v>20</v>
      </c>
      <c r="W254" s="148">
        <f>(V254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255" spans="1:23" x14ac:dyDescent="0.25">
      <c r="A255" s="83" t="s">
        <v>984</v>
      </c>
      <c r="B255" s="83" t="str">
        <f>VLOOKUP(A255,'PAI 2025 GPS rempl2)'!$A$3:$E$505,4,0)</f>
        <v>Actividad propia</v>
      </c>
      <c r="C255" s="84" t="s">
        <v>1581</v>
      </c>
      <c r="D255" s="84" t="s">
        <v>1589</v>
      </c>
      <c r="E255" s="84" t="s">
        <v>730</v>
      </c>
      <c r="F255" s="84"/>
      <c r="G255" s="84" t="str">
        <f>VLOOKUP(A255,'PAI 2025 GPS rempl2)'!$E$4:$L$504,8,0)</f>
        <v>N/A</v>
      </c>
      <c r="H255" s="84" t="str">
        <f>VLOOKUP(A255,'PAI 2025 GPS rempl2)'!$A$4:$V$504,15,0)</f>
        <v>Diseñar la estrategia de participación ciudadanía SIC 2025 que incluya el plan detrabajo para su ejecución (Documento de estrategia)</v>
      </c>
      <c r="I255" s="84">
        <f>VLOOKUP(A255,'PAI 2025 GPS rempl2)'!$A$4:$V$504,17,0)</f>
        <v>1</v>
      </c>
      <c r="J255" s="84" t="str">
        <f>VLOOKUP(A255,'PAI 2025 GPS rempl2)'!$A$4:$V$504,18,0)</f>
        <v>Númerica</v>
      </c>
      <c r="K255" s="182" t="str">
        <f>VLOOKUP(A255,'PAI 2025 GPS rempl2)'!$A$4:$V$504,20,0)</f>
        <v>2025-01-15</v>
      </c>
      <c r="L255" s="182" t="str">
        <f>VLOOKUP(A255,'PAI 2025 GPS rempl2)'!$A$4:$V$504,21,0)</f>
        <v>2025-02-18</v>
      </c>
      <c r="M255" s="84" t="str">
        <f>VLOOKUP(A255,'PAI 2025 GPS rempl2)'!$A$4:$V$504,22,0)</f>
        <v>72-GRUPO DE TRABAJO DE ATENCION AL CIUDADANO</v>
      </c>
      <c r="N255" s="84"/>
      <c r="O255" s="84"/>
      <c r="P255" s="84"/>
      <c r="Q255" s="84"/>
      <c r="S255" s="83" t="s">
        <v>984</v>
      </c>
      <c r="T255" s="83" t="str">
        <f>VLOOKUP(A255,'PAI 2025 GPS rempl2)'!$A$3:$E$505,4,0)</f>
        <v>Actividad propia</v>
      </c>
      <c r="U255" s="84" t="s">
        <v>1581</v>
      </c>
      <c r="V255" s="31">
        <f>VLOOKUP(S255,'PAI 2025 GPS rempl2)'!$E$4:$P$504,12,0)</f>
        <v>25</v>
      </c>
      <c r="W255" s="150"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6" spans="1:23" x14ac:dyDescent="0.25">
      <c r="A256" s="83" t="s">
        <v>986</v>
      </c>
      <c r="B256" s="83" t="str">
        <f>VLOOKUP(A256,'PAI 2025 GPS rempl2)'!$A$3:$E$505,4,0)</f>
        <v>Actividad propia</v>
      </c>
      <c r="C256" s="84" t="s">
        <v>1581</v>
      </c>
      <c r="D256" s="84" t="s">
        <v>1589</v>
      </c>
      <c r="E256" s="84" t="s">
        <v>730</v>
      </c>
      <c r="F256" s="84"/>
      <c r="G256" s="84" t="str">
        <f>VLOOKUP(A256,'PAI 2025 GPS rempl2)'!$E$4:$L$504,8,0)</f>
        <v>N/A</v>
      </c>
      <c r="H256" s="84" t="str">
        <f>VLOOKUP(A256,'PAI 2025 GPS rempl2)'!$A$4:$V$504,15,0)</f>
        <v>Comunicar a los grupos de valor la Estrategia de participación ciudadana diseñada  (Capturas de pantalla de la divulgación en la página web y redes sociales)</v>
      </c>
      <c r="I256" s="84">
        <f>VLOOKUP(A256,'PAI 2025 GPS rempl2)'!$A$4:$V$504,17,0)</f>
        <v>1</v>
      </c>
      <c r="J256" s="84" t="str">
        <f>VLOOKUP(A256,'PAI 2025 GPS rempl2)'!$A$4:$V$504,18,0)</f>
        <v>Númerica</v>
      </c>
      <c r="K256" s="182" t="str">
        <f>VLOOKUP(A256,'PAI 2025 GPS rempl2)'!$A$4:$V$504,20,0)</f>
        <v>2025-02-19</v>
      </c>
      <c r="L256" s="182" t="str">
        <f>VLOOKUP(A256,'PAI 2025 GPS rempl2)'!$A$4:$V$504,21,0)</f>
        <v>2025-02-28</v>
      </c>
      <c r="M256" s="84" t="str">
        <f>VLOOKUP(A256,'PAI 2025 GPS rempl2)'!$A$4:$V$504,22,0)</f>
        <v>72-GRUPO DE TRABAJO DE ATENCION AL CIUDADANO</v>
      </c>
      <c r="N256" s="84"/>
      <c r="O256" s="84"/>
      <c r="P256" s="84"/>
      <c r="Q256" s="84"/>
      <c r="S256" s="83" t="s">
        <v>986</v>
      </c>
      <c r="T256" s="83" t="str">
        <f>VLOOKUP(A256,'PAI 2025 GPS rempl2)'!$A$3:$E$505,4,0)</f>
        <v>Actividad propia</v>
      </c>
      <c r="U256" s="84" t="s">
        <v>1581</v>
      </c>
      <c r="V256" s="31">
        <f>VLOOKUP(S256,'PAI 2025 GPS rempl2)'!$E$4:$P$504,12,0)</f>
        <v>20</v>
      </c>
      <c r="W256" s="150"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7" spans="1:23" x14ac:dyDescent="0.25">
      <c r="A257" s="83" t="s">
        <v>988</v>
      </c>
      <c r="B257" s="83" t="str">
        <f>VLOOKUP(A257,'PAI 2025 GPS rempl2)'!$A$3:$E$505,4,0)</f>
        <v>Actividad propia</v>
      </c>
      <c r="C257" s="84" t="s">
        <v>1581</v>
      </c>
      <c r="D257" s="84" t="s">
        <v>1589</v>
      </c>
      <c r="E257" s="84" t="s">
        <v>730</v>
      </c>
      <c r="F257" s="84"/>
      <c r="G257" s="84" t="str">
        <f>VLOOKUP(A257,'PAI 2025 GPS rempl2)'!$E$4:$L$504,8,0)</f>
        <v>N/A</v>
      </c>
      <c r="H257" s="84" t="str">
        <f>VLOOKUP(A257,'PAI 2025 GPS rempl2)'!$A$4:$V$504,15,0)</f>
        <v>Ejecutar el plan de trabajo de la estrategia  (Informe trimestral de seguimiento elaborado)</v>
      </c>
      <c r="I257" s="84">
        <f>VLOOKUP(A257,'PAI 2025 GPS rempl2)'!$A$4:$V$504,17,0)</f>
        <v>100</v>
      </c>
      <c r="J257" s="84" t="str">
        <f>VLOOKUP(A257,'PAI 2025 GPS rempl2)'!$A$4:$V$504,18,0)</f>
        <v>Porcentual</v>
      </c>
      <c r="K257" s="182" t="str">
        <f>VLOOKUP(A257,'PAI 2025 GPS rempl2)'!$A$4:$V$504,20,0)</f>
        <v>2025-03-03</v>
      </c>
      <c r="L257" s="182" t="str">
        <f>VLOOKUP(A257,'PAI 2025 GPS rempl2)'!$A$4:$V$504,21,0)</f>
        <v>2025-11-14</v>
      </c>
      <c r="M257" s="84" t="str">
        <f>VLOOKUP(A257,'PAI 2025 GPS rempl2)'!$A$4:$V$504,22,0)</f>
        <v>72-GRUPO DE TRABAJO DE ATENCION AL CIUDADANO</v>
      </c>
      <c r="N257" s="84"/>
      <c r="O257" s="84"/>
      <c r="P257" s="84"/>
      <c r="Q257" s="84"/>
      <c r="S257" s="83" t="s">
        <v>988</v>
      </c>
      <c r="T257" s="83" t="str">
        <f>VLOOKUP(A257,'PAI 2025 GPS rempl2)'!$A$3:$E$505,4,0)</f>
        <v>Actividad propia</v>
      </c>
      <c r="U257" s="84" t="s">
        <v>1581</v>
      </c>
      <c r="V257" s="31">
        <f>VLOOKUP(S257,'PAI 2025 GPS rempl2)'!$E$4:$P$504,12,0)</f>
        <v>30</v>
      </c>
      <c r="W257" s="150"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8" spans="1:23" x14ac:dyDescent="0.25">
      <c r="A258" s="83" t="s">
        <v>989</v>
      </c>
      <c r="B258" s="83" t="str">
        <f>VLOOKUP(A258,'PAI 2025 GPS rempl2)'!$A$3:$E$505,4,0)</f>
        <v>Actividad propia</v>
      </c>
      <c r="C258" s="84" t="s">
        <v>1581</v>
      </c>
      <c r="D258" s="84" t="s">
        <v>1589</v>
      </c>
      <c r="E258" s="84" t="s">
        <v>730</v>
      </c>
      <c r="F258" s="84"/>
      <c r="G258" s="84" t="str">
        <f>VLOOKUP(A258,'PAI 2025 GPS rempl2)'!$E$4:$L$504,8,0)</f>
        <v>N/A</v>
      </c>
      <c r="H258" s="84" t="str">
        <f>VLOOKUP(A258,'PAI 2025 GPS rempl2)'!$A$4:$V$504,15,0)</f>
        <v>Elaborar y publicar informe con el resultado de la implementación de la estrategia de participación ciudadana (Informe publicado en el página web)</v>
      </c>
      <c r="I258" s="84">
        <f>VLOOKUP(A258,'PAI 2025 GPS rempl2)'!$A$4:$V$504,17,0)</f>
        <v>1</v>
      </c>
      <c r="J258" s="84" t="str">
        <f>VLOOKUP(A258,'PAI 2025 GPS rempl2)'!$A$4:$V$504,18,0)</f>
        <v>Númerica</v>
      </c>
      <c r="K258" s="182" t="str">
        <f>VLOOKUP(A258,'PAI 2025 GPS rempl2)'!$A$4:$V$504,20,0)</f>
        <v>2025-12-01</v>
      </c>
      <c r="L258" s="182" t="str">
        <f>VLOOKUP(A258,'PAI 2025 GPS rempl2)'!$A$4:$V$504,21,0)</f>
        <v>2025-12-15</v>
      </c>
      <c r="M258" s="84" t="str">
        <f>VLOOKUP(A258,'PAI 2025 GPS rempl2)'!$A$4:$V$504,22,0)</f>
        <v>72-GRUPO DE TRABAJO DE ATENCION AL CIUDADANO</v>
      </c>
      <c r="N258" s="84"/>
      <c r="O258" s="84"/>
      <c r="P258" s="84"/>
      <c r="Q258" s="84"/>
      <c r="S258" s="83" t="s">
        <v>989</v>
      </c>
      <c r="T258" s="83" t="str">
        <f>VLOOKUP(A258,'PAI 2025 GPS rempl2)'!$A$3:$E$505,4,0)</f>
        <v>Actividad propia</v>
      </c>
      <c r="U258" s="84" t="s">
        <v>1581</v>
      </c>
      <c r="V258" s="31">
        <f>VLOOKUP(S258,'PAI 2025 GPS rempl2)'!$E$4:$P$504,12,0)</f>
        <v>25</v>
      </c>
      <c r="W258" s="150"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59" spans="1:23" x14ac:dyDescent="0.25">
      <c r="A259" s="83" t="s">
        <v>992</v>
      </c>
      <c r="B259" s="83" t="str">
        <f>VLOOKUP(A259,'PAI 2025 GPS rempl2)'!$A$3:$E$505,4,0)</f>
        <v>Producto</v>
      </c>
      <c r="C259" s="84" t="s">
        <v>1581</v>
      </c>
      <c r="D259" s="84" t="s">
        <v>1585</v>
      </c>
      <c r="E259" s="84" t="s">
        <v>646</v>
      </c>
      <c r="F259" s="84" t="s">
        <v>12</v>
      </c>
      <c r="G259" s="84" t="str">
        <f>VLOOKUP(A259,'PAI 2025 GPS rempl2)'!$E$4:$L$504,8,0)</f>
        <v>FUNCIONAMIENTO</v>
      </c>
      <c r="H259" s="84"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4">
        <f>VLOOKUP(A259,'PAI 2025 GPS rempl2)'!$A$4:$V$504,17,0)</f>
        <v>10</v>
      </c>
      <c r="J259" s="84" t="str">
        <f>VLOOKUP(A259,'PAI 2025 GPS rempl2)'!$A$4:$V$504,18,0)</f>
        <v>Númerica</v>
      </c>
      <c r="K259" s="182" t="str">
        <f>VLOOKUP(A259,'PAI 2025 GPS rempl2)'!$A$4:$V$504,20,0)</f>
        <v>2025-01-15</v>
      </c>
      <c r="L259" s="182" t="str">
        <f>VLOOKUP(A259,'PAI 2025 GPS rempl2)'!$A$4:$V$504,21,0)</f>
        <v>2025-12-15</v>
      </c>
      <c r="M259" s="84" t="str">
        <f>VLOOKUP(A259,'PAI 2025 GPS rempl2)'!$A$4:$V$504,22,0)</f>
        <v>3200-DIRECCIÓN DE INVESTIGACIONES DE PROTECCIÓN DE USUARIOS DE SERVICIOS DE COMUNICACIONES</v>
      </c>
      <c r="N259" s="84" t="s">
        <v>1452</v>
      </c>
      <c r="O259" s="84" t="s">
        <v>1453</v>
      </c>
      <c r="P259" s="84" t="s">
        <v>1620</v>
      </c>
      <c r="Q259" s="84" t="s">
        <v>1551</v>
      </c>
      <c r="S259" s="83" t="s">
        <v>992</v>
      </c>
      <c r="T259" s="83" t="str">
        <f>VLOOKUP(A259,'PAI 2025 GPS rempl2)'!$A$3:$E$505,4,0)</f>
        <v>Producto</v>
      </c>
      <c r="U259" s="84" t="s">
        <v>1581</v>
      </c>
      <c r="V259" s="31">
        <f>VLOOKUP(S259,'PAI 2025 GPS rempl2)'!$E$4:$P$504,12,0)</f>
        <v>50</v>
      </c>
      <c r="W259" s="148">
        <f>(V259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0" spans="1:23" x14ac:dyDescent="0.25">
      <c r="A260" s="83" t="s">
        <v>995</v>
      </c>
      <c r="B260" s="83" t="str">
        <f>VLOOKUP(A260,'PAI 2025 GPS rempl2)'!$A$3:$E$505,4,0)</f>
        <v>Actividad propia</v>
      </c>
      <c r="C260" s="84" t="s">
        <v>1581</v>
      </c>
      <c r="D260" s="84" t="s">
        <v>1585</v>
      </c>
      <c r="E260" s="84" t="s">
        <v>646</v>
      </c>
      <c r="F260" s="84"/>
      <c r="G260" s="84" t="str">
        <f>VLOOKUP(A260,'PAI 2025 GPS rempl2)'!$E$4:$L$504,8,0)</f>
        <v>N/A</v>
      </c>
      <c r="H260" s="84" t="str">
        <f>VLOOKUP(A260,'PAI 2025 GPS rempl2)'!$A$4:$V$504,15,0)</f>
        <v>Definir el plan de trabajo de las capacitaciones a realizar (Temas y lugares donde se realizarán las capacitaciones) (Acta de reunión)</v>
      </c>
      <c r="I260" s="84">
        <f>VLOOKUP(A260,'PAI 2025 GPS rempl2)'!$A$4:$V$504,17,0)</f>
        <v>1</v>
      </c>
      <c r="J260" s="84" t="str">
        <f>VLOOKUP(A260,'PAI 2025 GPS rempl2)'!$A$4:$V$504,18,0)</f>
        <v>Númerica</v>
      </c>
      <c r="K260" s="182" t="str">
        <f>VLOOKUP(A260,'PAI 2025 GPS rempl2)'!$A$4:$V$504,20,0)</f>
        <v>2025-01-15</v>
      </c>
      <c r="L260" s="182" t="str">
        <f>VLOOKUP(A260,'PAI 2025 GPS rempl2)'!$A$4:$V$504,21,0)</f>
        <v>2025-02-14</v>
      </c>
      <c r="M260" s="84" t="str">
        <f>VLOOKUP(A260,'PAI 2025 GPS rempl2)'!$A$4:$V$504,22,0)</f>
        <v>3200-DIRECCIÓN DE INVESTIGACIONES DE PROTECCIÓN DE USUARIOS DE SERVICIOS DE COMUNICACIONES</v>
      </c>
      <c r="N260" s="84"/>
      <c r="O260" s="84"/>
      <c r="P260" s="84"/>
      <c r="Q260" s="84"/>
      <c r="S260" s="83" t="s">
        <v>995</v>
      </c>
      <c r="T260" s="83" t="str">
        <f>VLOOKUP(A260,'PAI 2025 GPS rempl2)'!$A$3:$E$505,4,0)</f>
        <v>Actividad propia</v>
      </c>
      <c r="U260" s="84" t="s">
        <v>1581</v>
      </c>
      <c r="V260" s="31">
        <f>VLOOKUP(S260,'PAI 2025 GPS rempl2)'!$E$4:$P$504,12,0)</f>
        <v>50</v>
      </c>
      <c r="W260" s="150"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1" spans="1:23" x14ac:dyDescent="0.25">
      <c r="A261" s="83" t="s">
        <v>997</v>
      </c>
      <c r="B261" s="83" t="str">
        <f>VLOOKUP(A261,'PAI 2025 GPS rempl2)'!$A$3:$E$505,4,0)</f>
        <v>Actividad propia</v>
      </c>
      <c r="C261" s="84" t="s">
        <v>1581</v>
      </c>
      <c r="D261" s="84" t="s">
        <v>1585</v>
      </c>
      <c r="E261" s="84" t="s">
        <v>646</v>
      </c>
      <c r="F261" s="84"/>
      <c r="G261" s="84" t="str">
        <f>VLOOKUP(A261,'PAI 2025 GPS rempl2)'!$E$4:$L$504,8,0)</f>
        <v>N/A</v>
      </c>
      <c r="H261" s="84" t="str">
        <f>VLOOKUP(A261,'PAI 2025 GPS rempl2)'!$A$4:$V$504,15,0)</f>
        <v>Realizar las jornadas de capacitación (Soportes de desarrollo de capacitaciones (Presentación  y/o listas asistencia  y/o fotos)</v>
      </c>
      <c r="I261" s="84">
        <f>VLOOKUP(A261,'PAI 2025 GPS rempl2)'!$A$4:$V$504,17,0)</f>
        <v>10</v>
      </c>
      <c r="J261" s="84" t="str">
        <f>VLOOKUP(A261,'PAI 2025 GPS rempl2)'!$A$4:$V$504,18,0)</f>
        <v>Númerica</v>
      </c>
      <c r="K261" s="182" t="str">
        <f>VLOOKUP(A261,'PAI 2025 GPS rempl2)'!$A$4:$V$504,20,0)</f>
        <v>2025-02-17</v>
      </c>
      <c r="L261" s="182" t="str">
        <f>VLOOKUP(A261,'PAI 2025 GPS rempl2)'!$A$4:$V$504,21,0)</f>
        <v>2025-12-15</v>
      </c>
      <c r="M261" s="84" t="str">
        <f>VLOOKUP(A261,'PAI 2025 GPS rempl2)'!$A$4:$V$504,22,0)</f>
        <v>3200-DIRECCIÓN DE INVESTIGACIONES DE PROTECCIÓN DE USUARIOS DE SERVICIOS DE COMUNICACIONES</v>
      </c>
      <c r="N261" s="84"/>
      <c r="O261" s="84"/>
      <c r="P261" s="84"/>
      <c r="Q261" s="84"/>
      <c r="S261" s="83" t="s">
        <v>997</v>
      </c>
      <c r="T261" s="83" t="str">
        <f>VLOOKUP(A261,'PAI 2025 GPS rempl2)'!$A$3:$E$505,4,0)</f>
        <v>Actividad propia</v>
      </c>
      <c r="U261" s="84" t="s">
        <v>1581</v>
      </c>
      <c r="V261" s="31">
        <f>VLOOKUP(S261,'PAI 2025 GPS rempl2)'!$E$4:$P$504,12,0)</f>
        <v>50</v>
      </c>
      <c r="W261" s="150"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2" spans="1:23" x14ac:dyDescent="0.25">
      <c r="A262" s="83" t="s">
        <v>998</v>
      </c>
      <c r="B262" s="83" t="str">
        <f>VLOOKUP(A262,'PAI 2025 GPS rempl2)'!$A$3:$E$505,4,0)</f>
        <v>Producto</v>
      </c>
      <c r="C262" s="84" t="s">
        <v>1581</v>
      </c>
      <c r="D262" s="84" t="s">
        <v>1585</v>
      </c>
      <c r="E262" s="84" t="s">
        <v>646</v>
      </c>
      <c r="F262" s="84" t="s">
        <v>9</v>
      </c>
      <c r="G262" s="84" t="str">
        <f>VLOOKUP(A262,'PAI 2025 GPS rempl2)'!$E$4:$L$504,8,0)</f>
        <v>FUNCIONAMIENTO</v>
      </c>
      <c r="H262" s="84" t="str">
        <f>VLOOKUP(A262,'PAI 2025 GPS rempl2)'!$A$4:$V$504,15,0)</f>
        <v>Recursos de reposición decididos en 6 meses o menos ( Listado definitivo realizado).</v>
      </c>
      <c r="I262" s="84">
        <f>VLOOKUP(A262,'PAI 2025 GPS rempl2)'!$A$4:$V$504,17,0)</f>
        <v>80</v>
      </c>
      <c r="J262" s="84" t="str">
        <f>VLOOKUP(A262,'PAI 2025 GPS rempl2)'!$A$4:$V$504,18,0)</f>
        <v>Porcentual</v>
      </c>
      <c r="K262" s="182" t="str">
        <f>VLOOKUP(A262,'PAI 2025 GPS rempl2)'!$A$4:$V$504,20,0)</f>
        <v>2025-01-02</v>
      </c>
      <c r="L262" s="182" t="str">
        <f>VLOOKUP(A262,'PAI 2025 GPS rempl2)'!$A$4:$V$504,21,0)</f>
        <v>2025-12-30</v>
      </c>
      <c r="M262" s="84" t="str">
        <f>VLOOKUP(A262,'PAI 2025 GPS rempl2)'!$A$4:$V$504,22,0)</f>
        <v>3200-DIRECCIÓN DE INVESTIGACIONES DE PROTECCIÓN DE USUARIOS DE SERVICIOS DE COMUNICACIONES</v>
      </c>
      <c r="N262" s="84" t="s">
        <v>1458</v>
      </c>
      <c r="O262" s="84" t="s">
        <v>1496</v>
      </c>
      <c r="P262" s="84">
        <v>0</v>
      </c>
      <c r="Q262" s="84" t="s">
        <v>1551</v>
      </c>
      <c r="S262" s="83" t="s">
        <v>998</v>
      </c>
      <c r="T262" s="83" t="str">
        <f>VLOOKUP(A262,'PAI 2025 GPS rempl2)'!$A$3:$E$505,4,0)</f>
        <v>Producto</v>
      </c>
      <c r="U262" s="84" t="s">
        <v>1581</v>
      </c>
      <c r="V262" s="31">
        <f>VLOOKUP(S262,'PAI 2025 GPS rempl2)'!$E$4:$P$504,12,0)</f>
        <v>50</v>
      </c>
      <c r="W262" s="148">
        <f>(V262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3" spans="1:23" x14ac:dyDescent="0.25">
      <c r="A263" s="83" t="s">
        <v>1000</v>
      </c>
      <c r="B263" s="83" t="str">
        <f>VLOOKUP(A263,'PAI 2025 GPS rempl2)'!$A$3:$E$505,4,0)</f>
        <v>Actividad propia</v>
      </c>
      <c r="C263" s="84" t="s">
        <v>1581</v>
      </c>
      <c r="D263" s="84" t="s">
        <v>1585</v>
      </c>
      <c r="E263" s="84" t="s">
        <v>646</v>
      </c>
      <c r="F263" s="84"/>
      <c r="G263" s="84" t="str">
        <f>VLOOKUP(A263,'PAI 2025 GPS rempl2)'!$E$4:$L$504,8,0)</f>
        <v>N/A</v>
      </c>
      <c r="H263" s="84"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4">
        <f>VLOOKUP(A263,'PAI 2025 GPS rempl2)'!$A$4:$V$504,17,0)</f>
        <v>1</v>
      </c>
      <c r="J263" s="84" t="str">
        <f>VLOOKUP(A263,'PAI 2025 GPS rempl2)'!$A$4:$V$504,18,0)</f>
        <v>Númerica</v>
      </c>
      <c r="K263" s="182" t="str">
        <f>VLOOKUP(A263,'PAI 2025 GPS rempl2)'!$A$4:$V$504,20,0)</f>
        <v>2025-01-02</v>
      </c>
      <c r="L263" s="182" t="str">
        <f>VLOOKUP(A263,'PAI 2025 GPS rempl2)'!$A$4:$V$504,21,0)</f>
        <v>2025-03-14</v>
      </c>
      <c r="M263" s="84" t="str">
        <f>VLOOKUP(A263,'PAI 2025 GPS rempl2)'!$A$4:$V$504,22,0)</f>
        <v>3200-DIRECCIÓN DE INVESTIGACIONES DE PROTECCIÓN DE USUARIOS DE SERVICIOS DE COMUNICACIONES</v>
      </c>
      <c r="N263" s="84"/>
      <c r="O263" s="84"/>
      <c r="P263" s="84"/>
      <c r="Q263" s="84"/>
      <c r="S263" s="83" t="s">
        <v>1000</v>
      </c>
      <c r="T263" s="83" t="str">
        <f>VLOOKUP(A263,'PAI 2025 GPS rempl2)'!$A$3:$E$505,4,0)</f>
        <v>Actividad propia</v>
      </c>
      <c r="U263" s="84" t="s">
        <v>1581</v>
      </c>
      <c r="V263" s="31">
        <f>VLOOKUP(S263,'PAI 2025 GPS rempl2)'!$E$4:$P$504,12,0)</f>
        <v>25</v>
      </c>
      <c r="W263" s="150"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4" spans="1:23" x14ac:dyDescent="0.25">
      <c r="A264" s="83" t="s">
        <v>1002</v>
      </c>
      <c r="B264" s="83" t="str">
        <f>VLOOKUP(A264,'PAI 2025 GPS rempl2)'!$A$3:$E$505,4,0)</f>
        <v>Actividad propia</v>
      </c>
      <c r="C264" s="84" t="s">
        <v>1581</v>
      </c>
      <c r="D264" s="84" t="s">
        <v>1585</v>
      </c>
      <c r="E264" s="84" t="s">
        <v>646</v>
      </c>
      <c r="F264" s="84"/>
      <c r="G264" s="84" t="str">
        <f>VLOOKUP(A264,'PAI 2025 GPS rempl2)'!$E$4:$L$504,8,0)</f>
        <v>N/A</v>
      </c>
      <c r="H264" s="84" t="str">
        <f>VLOOKUP(A264,'PAI 2025 GPS rempl2)'!$A$4:$V$504,15,0)</f>
        <v>Actualizar periodicamente el listado, incorporando los recursos de reposición ingresados desde el 15 de enero hasta el 30 de junio de 2025.  (Listado)</v>
      </c>
      <c r="I264" s="84">
        <f>VLOOKUP(A264,'PAI 2025 GPS rempl2)'!$A$4:$V$504,17,0)</f>
        <v>1</v>
      </c>
      <c r="J264" s="84" t="str">
        <f>VLOOKUP(A264,'PAI 2025 GPS rempl2)'!$A$4:$V$504,18,0)</f>
        <v>Númerica</v>
      </c>
      <c r="K264" s="182" t="str">
        <f>VLOOKUP(A264,'PAI 2025 GPS rempl2)'!$A$4:$V$504,20,0)</f>
        <v>2025-01-02</v>
      </c>
      <c r="L264" s="182" t="str">
        <f>VLOOKUP(A264,'PAI 2025 GPS rempl2)'!$A$4:$V$504,21,0)</f>
        <v>2025-07-15</v>
      </c>
      <c r="M264" s="84" t="str">
        <f>VLOOKUP(A264,'PAI 2025 GPS rempl2)'!$A$4:$V$504,22,0)</f>
        <v>3200-DIRECCIÓN DE INVESTIGACIONES DE PROTECCIÓN DE USUARIOS DE SERVICIOS DE COMUNICACIONES</v>
      </c>
      <c r="N264" s="84"/>
      <c r="O264" s="84"/>
      <c r="P264" s="84"/>
      <c r="Q264" s="84"/>
      <c r="S264" s="83" t="s">
        <v>1002</v>
      </c>
      <c r="T264" s="83" t="str">
        <f>VLOOKUP(A264,'PAI 2025 GPS rempl2)'!$A$3:$E$505,4,0)</f>
        <v>Actividad propia</v>
      </c>
      <c r="U264" s="84" t="s">
        <v>1581</v>
      </c>
      <c r="V264" s="31">
        <f>VLOOKUP(S264,'PAI 2025 GPS rempl2)'!$E$4:$P$504,12,0)</f>
        <v>25</v>
      </c>
      <c r="W264" s="150"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5" spans="1:23" x14ac:dyDescent="0.25">
      <c r="A265" s="83" t="s">
        <v>1003</v>
      </c>
      <c r="B265" s="83" t="str">
        <f>VLOOKUP(A265,'PAI 2025 GPS rempl2)'!$A$3:$E$505,4,0)</f>
        <v>Actividad propia</v>
      </c>
      <c r="C265" s="84" t="s">
        <v>1581</v>
      </c>
      <c r="D265" s="84" t="s">
        <v>1585</v>
      </c>
      <c r="E265" s="84" t="s">
        <v>646</v>
      </c>
      <c r="F265" s="84"/>
      <c r="G265" s="84" t="str">
        <f>VLOOKUP(A265,'PAI 2025 GPS rempl2)'!$E$4:$L$504,8,0)</f>
        <v>N/A</v>
      </c>
      <c r="H265" s="84" t="str">
        <f>VLOOKUP(A265,'PAI 2025 GPS rempl2)'!$A$4:$V$504,15,0)</f>
        <v>Resolver los recursos de reposición identificados en el inventario de la actividad anterior en 6 meses o menos (listado definitivo realizado)</v>
      </c>
      <c r="I265" s="84">
        <f>VLOOKUP(A265,'PAI 2025 GPS rempl2)'!$A$4:$V$504,17,0)</f>
        <v>80</v>
      </c>
      <c r="J265" s="84" t="str">
        <f>VLOOKUP(A265,'PAI 2025 GPS rempl2)'!$A$4:$V$504,18,0)</f>
        <v>Porcentual</v>
      </c>
      <c r="K265" s="182" t="str">
        <f>VLOOKUP(A265,'PAI 2025 GPS rempl2)'!$A$4:$V$504,20,0)</f>
        <v>2025-01-02</v>
      </c>
      <c r="L265" s="182" t="str">
        <f>VLOOKUP(A265,'PAI 2025 GPS rempl2)'!$A$4:$V$504,21,0)</f>
        <v>2025-12-30</v>
      </c>
      <c r="M265" s="84" t="str">
        <f>VLOOKUP(A265,'PAI 2025 GPS rempl2)'!$A$4:$V$504,22,0)</f>
        <v>3200-DIRECCIÓN DE INVESTIGACIONES DE PROTECCIÓN DE USUARIOS DE SERVICIOS DE COMUNICACIONES</v>
      </c>
      <c r="N265" s="84"/>
      <c r="O265" s="84"/>
      <c r="P265" s="84"/>
      <c r="Q265" s="84"/>
      <c r="S265" s="83" t="s">
        <v>1003</v>
      </c>
      <c r="T265" s="83" t="str">
        <f>VLOOKUP(A265,'PAI 2025 GPS rempl2)'!$A$3:$E$505,4,0)</f>
        <v>Actividad propia</v>
      </c>
      <c r="U265" s="84" t="s">
        <v>1581</v>
      </c>
      <c r="V265" s="31">
        <f>VLOOKUP(S265,'PAI 2025 GPS rempl2)'!$E$4:$P$504,12,0)</f>
        <v>50</v>
      </c>
      <c r="W265" s="150"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6" spans="1:23" x14ac:dyDescent="0.25">
      <c r="A266" s="83" t="s">
        <v>1006</v>
      </c>
      <c r="B266" s="83" t="str">
        <f>VLOOKUP(A266,'PAI 2025 GPS rempl2)'!$A$3:$E$505,4,0)</f>
        <v>Producto</v>
      </c>
      <c r="C266" s="84" t="s">
        <v>1581</v>
      </c>
      <c r="D266" s="84" t="s">
        <v>1585</v>
      </c>
      <c r="E266" s="84" t="s">
        <v>646</v>
      </c>
      <c r="F266" s="84" t="s">
        <v>9</v>
      </c>
      <c r="G266" s="84" t="str">
        <f>VLOOKUP(A266,'PAI 2025 GPS rempl2)'!$E$4:$L$504,8,0)</f>
        <v>C-3503-0200-0014-20309b</v>
      </c>
      <c r="H266" s="84"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4">
        <f>VLOOKUP(A266,'PAI 2025 GPS rempl2)'!$A$4:$V$504,17,0)</f>
        <v>60</v>
      </c>
      <c r="J266" s="84" t="str">
        <f>VLOOKUP(A266,'PAI 2025 GPS rempl2)'!$A$4:$V$504,18,0)</f>
        <v>Porcentual</v>
      </c>
      <c r="K266" s="182" t="str">
        <f>VLOOKUP(A266,'PAI 2025 GPS rempl2)'!$A$4:$V$504,20,0)</f>
        <v>2025-01-02</v>
      </c>
      <c r="L266" s="182" t="str">
        <f>VLOOKUP(A266,'PAI 2025 GPS rempl2)'!$A$4:$V$504,21,0)</f>
        <v>2025-12-31</v>
      </c>
      <c r="M266" s="84" t="str">
        <f>VLOOKUP(A266,'PAI 2025 GPS rempl2)'!$A$4:$V$504,22,0)</f>
        <v>2000-DESPACHO DEL SUPERINTENDENTE DELEGADO PARA LA PROPIEDAD INDUSTRIAL</v>
      </c>
      <c r="N266" s="84" t="s">
        <v>1458</v>
      </c>
      <c r="O266" s="84" t="s">
        <v>1496</v>
      </c>
      <c r="P266" s="84">
        <v>0</v>
      </c>
      <c r="Q266" s="84" t="s">
        <v>1551</v>
      </c>
      <c r="S266" s="83" t="s">
        <v>1006</v>
      </c>
      <c r="T266" s="83" t="str">
        <f>VLOOKUP(A266,'PAI 2025 GPS rempl2)'!$A$3:$E$505,4,0)</f>
        <v>Producto</v>
      </c>
      <c r="U266" s="84" t="s">
        <v>1581</v>
      </c>
      <c r="V266" s="31">
        <f>VLOOKUP(S266,'PAI 2025 GPS rempl2)'!$E$4:$P$504,12,0)</f>
        <v>50</v>
      </c>
      <c r="W266" s="148">
        <f>(V266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2.2421524663677128</v>
      </c>
    </row>
    <row r="267" spans="1:23" x14ac:dyDescent="0.25">
      <c r="A267" s="83" t="s">
        <v>1008</v>
      </c>
      <c r="B267" s="83" t="str">
        <f>VLOOKUP(A267,'PAI 2025 GPS rempl2)'!$A$3:$E$505,4,0)</f>
        <v>Actividad propia</v>
      </c>
      <c r="C267" s="84" t="s">
        <v>1581</v>
      </c>
      <c r="D267" s="84" t="s">
        <v>1585</v>
      </c>
      <c r="E267" s="84" t="s">
        <v>646</v>
      </c>
      <c r="F267" s="84"/>
      <c r="G267" s="84" t="str">
        <f>VLOOKUP(A267,'PAI 2025 GPS rempl2)'!$E$4:$L$504,8,0)</f>
        <v>N/A</v>
      </c>
      <c r="H267" s="84"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4">
        <f>VLOOKUP(A267,'PAI 2025 GPS rempl2)'!$A$4:$V$504,17,0)</f>
        <v>60</v>
      </c>
      <c r="J267" s="84" t="str">
        <f>VLOOKUP(A267,'PAI 2025 GPS rempl2)'!$A$4:$V$504,18,0)</f>
        <v>Porcentual</v>
      </c>
      <c r="K267" s="182" t="str">
        <f>VLOOKUP(A267,'PAI 2025 GPS rempl2)'!$A$4:$V$504,20,0)</f>
        <v>2025-01-02</v>
      </c>
      <c r="L267" s="182" t="str">
        <f>VLOOKUP(A267,'PAI 2025 GPS rempl2)'!$A$4:$V$504,21,0)</f>
        <v>2025-12-31</v>
      </c>
      <c r="M267" s="84" t="str">
        <f>VLOOKUP(A267,'PAI 2025 GPS rempl2)'!$A$4:$V$504,22,0)</f>
        <v>2000-DESPACHO DEL SUPERINTENDENTE DELEGADO PARA LA PROPIEDAD INDUSTRIAL</v>
      </c>
      <c r="N267" s="84"/>
      <c r="O267" s="84"/>
      <c r="P267" s="84"/>
      <c r="Q267" s="84"/>
      <c r="S267" s="83" t="s">
        <v>1008</v>
      </c>
      <c r="T267" s="83" t="str">
        <f>VLOOKUP(A267,'PAI 2025 GPS rempl2)'!$A$3:$E$505,4,0)</f>
        <v>Actividad propia</v>
      </c>
      <c r="U267" s="84" t="s">
        <v>1581</v>
      </c>
      <c r="V267" s="31">
        <f>VLOOKUP(S267,'PAI 2025 GPS rempl2)'!$E$4:$P$504,12,0)</f>
        <v>100</v>
      </c>
      <c r="W267" s="150"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68" spans="1:23" x14ac:dyDescent="0.25">
      <c r="A268" s="83" t="s">
        <v>1009</v>
      </c>
      <c r="B268" s="83" t="str">
        <f>VLOOKUP(A268,'PAI 2025 GPS rempl2)'!$A$3:$E$505,4,0)</f>
        <v>Producto</v>
      </c>
      <c r="C268" s="84" t="s">
        <v>1581</v>
      </c>
      <c r="D268" s="84" t="s">
        <v>1585</v>
      </c>
      <c r="E268" s="84" t="s">
        <v>646</v>
      </c>
      <c r="F268" s="84" t="s">
        <v>12</v>
      </c>
      <c r="G268" s="84" t="str">
        <f>VLOOKUP(A268,'PAI 2025 GPS rempl2)'!$E$4:$L$504,8,0)</f>
        <v>N/A</v>
      </c>
      <c r="H268" s="84" t="str">
        <f>VLOOKUP(A268,'PAI 2025 GPS rempl2)'!$A$4:$V$504,15,0)</f>
        <v>Protocolo para la promoción, sensibilización y orientación al ciudadano en temas de Propiedad Industrial, mediante comunicación clara, oportuna y veraz, socializado (Acta de socialización firmada)</v>
      </c>
      <c r="I268" s="84">
        <f>VLOOKUP(A268,'PAI 2025 GPS rempl2)'!$A$4:$V$504,17,0)</f>
        <v>1</v>
      </c>
      <c r="J268" s="84" t="str">
        <f>VLOOKUP(A268,'PAI 2025 GPS rempl2)'!$A$4:$V$504,18,0)</f>
        <v>Númerica</v>
      </c>
      <c r="K268" s="182" t="str">
        <f>VLOOKUP(A268,'PAI 2025 GPS rempl2)'!$A$4:$V$504,20,0)</f>
        <v>2025-03-03</v>
      </c>
      <c r="L268" s="182" t="str">
        <f>VLOOKUP(A268,'PAI 2025 GPS rempl2)'!$A$4:$V$504,21,0)</f>
        <v>2025-10-31</v>
      </c>
      <c r="M268" s="84" t="str">
        <f>VLOOKUP(A268,'PAI 2025 GPS rempl2)'!$A$4:$V$504,22,0)</f>
        <v>2000-DESPACHO DEL SUPERINTENDENTE DELEGADO PARA LA PROPIEDAD INDUSTRIAL;
2023-GRUPO DE TRABAJO DE CENTRO DE INFORMACIÓN TECNOLÓGICA Y APOYO A LA GESTIÓN DE PROPIEDAD LA INDUSTRIAL</v>
      </c>
      <c r="N268" s="84" t="s">
        <v>1452</v>
      </c>
      <c r="O268" s="84" t="s">
        <v>1453</v>
      </c>
      <c r="P268" s="84">
        <v>0</v>
      </c>
      <c r="Q268" s="84" t="s">
        <v>1551</v>
      </c>
      <c r="S268" s="83" t="s">
        <v>1009</v>
      </c>
      <c r="T268" s="83" t="str">
        <f>VLOOKUP(A268,'PAI 2025 GPS rempl2)'!$A$3:$E$505,4,0)</f>
        <v>Producto</v>
      </c>
      <c r="U268" s="84" t="s">
        <v>1581</v>
      </c>
      <c r="V268" s="31">
        <f>VLOOKUP(S268,'PAI 2025 GPS rempl2)'!$E$4:$P$504,12,0)</f>
        <v>10</v>
      </c>
      <c r="W268" s="148">
        <f>(V268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69" spans="1:23" x14ac:dyDescent="0.25">
      <c r="A269" s="83" t="s">
        <v>1012</v>
      </c>
      <c r="B269" s="83" t="str">
        <f>VLOOKUP(A269,'PAI 2025 GPS rempl2)'!$A$3:$E$505,4,0)</f>
        <v>Actividad sin participaci�n</v>
      </c>
      <c r="C269" s="84" t="s">
        <v>1581</v>
      </c>
      <c r="D269" s="84" t="s">
        <v>1585</v>
      </c>
      <c r="E269" s="84" t="s">
        <v>646</v>
      </c>
      <c r="F269" s="84"/>
      <c r="G269" s="84" t="str">
        <f>VLOOKUP(A269,'PAI 2025 GPS rempl2)'!$E$4:$L$504,8,0)</f>
        <v>N/A</v>
      </c>
      <c r="H269" s="84" t="str">
        <f>VLOOKUP(A269,'PAI 2025 GPS rempl2)'!$A$4:$V$504,15,0)</f>
        <v>Definir la estructura y contenido del protocolo (Estructura y contenido del Protocolo definida)</v>
      </c>
      <c r="I269" s="84">
        <f>VLOOKUP(A269,'PAI 2025 GPS rempl2)'!$A$4:$V$504,17,0)</f>
        <v>1</v>
      </c>
      <c r="J269" s="84" t="str">
        <f>VLOOKUP(A269,'PAI 2025 GPS rempl2)'!$A$4:$V$504,18,0)</f>
        <v>Númerica</v>
      </c>
      <c r="K269" s="182" t="str">
        <f>VLOOKUP(A269,'PAI 2025 GPS rempl2)'!$A$4:$V$504,20,0)</f>
        <v>2025-03-03</v>
      </c>
      <c r="L269" s="182" t="str">
        <f>VLOOKUP(A269,'PAI 2025 GPS rempl2)'!$A$4:$V$504,21,0)</f>
        <v>2025-03-31</v>
      </c>
      <c r="M269" s="84" t="str">
        <f>VLOOKUP(A269,'PAI 2025 GPS rempl2)'!$A$4:$V$504,22,0)</f>
        <v>2023-GRUPO DE TRABAJO DE CENTRO DE INFORMACIÓN TECNOLÓGICA Y APOYO A LA GESTIÓN DE PROPIEDAD LA INDUSTRIAL</v>
      </c>
      <c r="N269" s="84"/>
      <c r="O269" s="84"/>
      <c r="P269" s="84"/>
      <c r="Q269" s="84"/>
      <c r="S269" s="83" t="s">
        <v>1012</v>
      </c>
      <c r="T269" s="83" t="str">
        <f>VLOOKUP(A269,'PAI 2025 GPS rempl2)'!$A$3:$E$505,4,0)</f>
        <v>Actividad sin participaci�n</v>
      </c>
      <c r="U269" s="84" t="s">
        <v>1581</v>
      </c>
      <c r="V269" s="31">
        <f>VLOOKUP(S269,'PAI 2025 GPS rempl2)'!$E$4:$P$504,12,0)</f>
        <v>0</v>
      </c>
      <c r="W269" s="31">
        <f>+V269</f>
        <v>0</v>
      </c>
    </row>
    <row r="270" spans="1:23" x14ac:dyDescent="0.25">
      <c r="A270" s="83" t="s">
        <v>1014</v>
      </c>
      <c r="B270" s="83" t="str">
        <f>VLOOKUP(A270,'PAI 2025 GPS rempl2)'!$A$3:$E$505,4,0)</f>
        <v>Actividad propia</v>
      </c>
      <c r="C270" s="84" t="s">
        <v>1581</v>
      </c>
      <c r="D270" s="84" t="s">
        <v>1585</v>
      </c>
      <c r="E270" s="84" t="s">
        <v>646</v>
      </c>
      <c r="F270" s="84"/>
      <c r="G270" s="84" t="str">
        <f>VLOOKUP(A270,'PAI 2025 GPS rempl2)'!$E$4:$L$504,8,0)</f>
        <v>N/A</v>
      </c>
      <c r="H270" s="84" t="str">
        <f>VLOOKUP(A270,'PAI 2025 GPS rempl2)'!$A$4:$V$504,15,0)</f>
        <v>Definir los lineamientos para la promoción,  sensibilización y orientación en temas de Propiedad Industrial que se desarrollarán en el protocolo (Lineamientos para la promoción definidos)</v>
      </c>
      <c r="I270" s="84">
        <f>VLOOKUP(A270,'PAI 2025 GPS rempl2)'!$A$4:$V$504,17,0)</f>
        <v>1</v>
      </c>
      <c r="J270" s="84" t="str">
        <f>VLOOKUP(A270,'PAI 2025 GPS rempl2)'!$A$4:$V$504,18,0)</f>
        <v>Númerica</v>
      </c>
      <c r="K270" s="182" t="str">
        <f>VLOOKUP(A270,'PAI 2025 GPS rempl2)'!$A$4:$V$504,20,0)</f>
        <v>2025-04-01</v>
      </c>
      <c r="L270" s="182" t="str">
        <f>VLOOKUP(A270,'PAI 2025 GPS rempl2)'!$A$4:$V$504,21,0)</f>
        <v>2025-05-30</v>
      </c>
      <c r="M270" s="84" t="str">
        <f>VLOOKUP(A270,'PAI 2025 GPS rempl2)'!$A$4:$V$504,22,0)</f>
        <v>2000-DESPACHO DEL SUPERINTENDENTE DELEGADO PARA LA PROPIEDAD INDUSTRIAL;
2023-GRUPO DE TRABAJO DE CENTRO DE INFORMACIÓN TECNOLÓGICA Y APOYO A LA GESTIÓN DE PROPIEDAD LA INDUSTRIAL</v>
      </c>
      <c r="N270" s="84"/>
      <c r="O270" s="84"/>
      <c r="P270" s="84"/>
      <c r="Q270" s="84"/>
      <c r="S270" s="83" t="s">
        <v>1014</v>
      </c>
      <c r="T270" s="83" t="str">
        <f>VLOOKUP(A270,'PAI 2025 GPS rempl2)'!$A$3:$E$505,4,0)</f>
        <v>Actividad propia</v>
      </c>
      <c r="U270" s="84" t="s">
        <v>1581</v>
      </c>
      <c r="V270" s="31">
        <f>VLOOKUP(S270,'PAI 2025 GPS rempl2)'!$E$4:$P$504,12,0)</f>
        <v>50</v>
      </c>
      <c r="W270" s="150"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71" spans="1:23" x14ac:dyDescent="0.25">
      <c r="A271" s="83" t="s">
        <v>1016</v>
      </c>
      <c r="B271" s="83" t="str">
        <f>VLOOKUP(A271,'PAI 2025 GPS rempl2)'!$A$3:$E$505,4,0)</f>
        <v>Actividad sin participaci�n</v>
      </c>
      <c r="C271" s="84" t="s">
        <v>1581</v>
      </c>
      <c r="D271" s="84" t="s">
        <v>1585</v>
      </c>
      <c r="E271" s="84" t="s">
        <v>646</v>
      </c>
      <c r="F271" s="84"/>
      <c r="G271" s="84" t="str">
        <f>VLOOKUP(A271,'PAI 2025 GPS rempl2)'!$E$4:$L$504,8,0)</f>
        <v>N/A</v>
      </c>
      <c r="H271" s="84" t="str">
        <f>VLOOKUP(A271,'PAI 2025 GPS rempl2)'!$A$4:$V$504,15,0)</f>
        <v>Elaborar el protocolo para la promoción,  sensibilización y orientación en temas de Propiedad Industrial (Protocolo elaborado)</v>
      </c>
      <c r="I271" s="84">
        <f>VLOOKUP(A271,'PAI 2025 GPS rempl2)'!$A$4:$V$504,17,0)</f>
        <v>1</v>
      </c>
      <c r="J271" s="84" t="str">
        <f>VLOOKUP(A271,'PAI 2025 GPS rempl2)'!$A$4:$V$504,18,0)</f>
        <v>Númerica</v>
      </c>
      <c r="K271" s="182" t="str">
        <f>VLOOKUP(A271,'PAI 2025 GPS rempl2)'!$A$4:$V$504,20,0)</f>
        <v>2025-06-03</v>
      </c>
      <c r="L271" s="182" t="str">
        <f>VLOOKUP(A271,'PAI 2025 GPS rempl2)'!$A$4:$V$504,21,0)</f>
        <v>2025-08-29</v>
      </c>
      <c r="M271" s="84" t="str">
        <f>VLOOKUP(A271,'PAI 2025 GPS rempl2)'!$A$4:$V$504,22,0)</f>
        <v>2023-GRUPO DE TRABAJO DE CENTRO DE INFORMACIÓN TECNOLÓGICA Y APOYO A LA GESTIÓN DE PROPIEDAD LA INDUSTRIAL</v>
      </c>
      <c r="N271" s="84"/>
      <c r="O271" s="84"/>
      <c r="P271" s="84"/>
      <c r="Q271" s="84"/>
      <c r="S271" s="83" t="s">
        <v>1016</v>
      </c>
      <c r="T271" s="83" t="str">
        <f>VLOOKUP(A271,'PAI 2025 GPS rempl2)'!$A$3:$E$505,4,0)</f>
        <v>Actividad sin participaci�n</v>
      </c>
      <c r="U271" s="84" t="s">
        <v>1581</v>
      </c>
      <c r="V271" s="31">
        <f>VLOOKUP(S271,'PAI 2025 GPS rempl2)'!$E$4:$P$504,12,0)</f>
        <v>0</v>
      </c>
      <c r="W271" s="31">
        <f>+V271</f>
        <v>0</v>
      </c>
    </row>
    <row r="272" spans="1:23" x14ac:dyDescent="0.25">
      <c r="A272" s="83" t="s">
        <v>1018</v>
      </c>
      <c r="B272" s="83" t="str">
        <f>VLOOKUP(A272,'PAI 2025 GPS rempl2)'!$A$3:$E$505,4,0)</f>
        <v>Actividad propia</v>
      </c>
      <c r="C272" s="84" t="s">
        <v>1581</v>
      </c>
      <c r="D272" s="84" t="s">
        <v>1585</v>
      </c>
      <c r="E272" s="84" t="s">
        <v>646</v>
      </c>
      <c r="F272" s="84"/>
      <c r="G272" s="84" t="str">
        <f>VLOOKUP(A272,'PAI 2025 GPS rempl2)'!$E$4:$L$504,8,0)</f>
        <v>N/A</v>
      </c>
      <c r="H272" s="84" t="str">
        <f>VLOOKUP(A272,'PAI 2025 GPS rempl2)'!$A$4:$V$504,15,0)</f>
        <v>Socializar a OSCAE y a la Red de Protección al Consumidor, el protocolo para la promoción,  sensibilización y orientación en temas de Propiedad Industrial (Acta de socialización firmada)</v>
      </c>
      <c r="I272" s="84">
        <f>VLOOKUP(A272,'PAI 2025 GPS rempl2)'!$A$4:$V$504,17,0)</f>
        <v>1</v>
      </c>
      <c r="J272" s="84" t="str">
        <f>VLOOKUP(A272,'PAI 2025 GPS rempl2)'!$A$4:$V$504,18,0)</f>
        <v>Númerica</v>
      </c>
      <c r="K272" s="182" t="str">
        <f>VLOOKUP(A272,'PAI 2025 GPS rempl2)'!$A$4:$V$504,20,0)</f>
        <v>2025-09-01</v>
      </c>
      <c r="L272" s="182" t="str">
        <f>VLOOKUP(A272,'PAI 2025 GPS rempl2)'!$A$4:$V$504,21,0)</f>
        <v>2025-10-31</v>
      </c>
      <c r="M272" s="84" t="str">
        <f>VLOOKUP(A272,'PAI 2025 GPS rempl2)'!$A$4:$V$504,22,0)</f>
        <v>2000-DESPACHO DEL SUPERINTENDENTE DELEGADO PARA LA PROPIEDAD INDUSTRIAL;
2023-GRUPO DE TRABAJO DE CENTRO DE INFORMACIÓN TECNOLÓGICA Y APOYO A LA GESTIÓN DE PROPIEDAD LA INDUSTRIAL</v>
      </c>
      <c r="N272" s="84"/>
      <c r="O272" s="84"/>
      <c r="P272" s="84"/>
      <c r="Q272" s="84"/>
      <c r="S272" s="83" t="s">
        <v>1018</v>
      </c>
      <c r="T272" s="83" t="str">
        <f>VLOOKUP(A272,'PAI 2025 GPS rempl2)'!$A$3:$E$505,4,0)</f>
        <v>Actividad propia</v>
      </c>
      <c r="U272" s="84" t="s">
        <v>1581</v>
      </c>
      <c r="V272" s="31">
        <f>VLOOKUP(S272,'PAI 2025 GPS rempl2)'!$E$4:$P$504,12,0)</f>
        <v>50</v>
      </c>
      <c r="W272" s="150"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73" spans="1:23" x14ac:dyDescent="0.25">
      <c r="A273" s="83" t="s">
        <v>1019</v>
      </c>
      <c r="B273" s="83" t="str">
        <f>VLOOKUP(A273,'PAI 2025 GPS rempl2)'!$A$3:$E$505,4,0)</f>
        <v>Producto</v>
      </c>
      <c r="C273" s="84" t="s">
        <v>1594</v>
      </c>
      <c r="D273" s="84" t="s">
        <v>1593</v>
      </c>
      <c r="E273" s="84" t="s">
        <v>1020</v>
      </c>
      <c r="F273" s="84" t="s">
        <v>11</v>
      </c>
      <c r="G273" s="84" t="str">
        <f>VLOOKUP(A273,'PAI 2025 GPS rempl2)'!$E$4:$L$504,8,0)</f>
        <v>N/A</v>
      </c>
      <c r="H273" s="84" t="str">
        <f>VLOOKUP(A273,'PAI 2025 GPS rempl2)'!$A$4:$V$504,15,0)</f>
        <v>Solución, mapa de ruta y documentación inicial en materia procedimental para el manejo del expediente electrónico - Segunda fase de estructura de expediente electrónico, realizada  (Informe elaborado)</v>
      </c>
      <c r="I273" s="84">
        <f>VLOOKUP(A273,'PAI 2025 GPS rempl2)'!$A$4:$V$504,17,0)</f>
        <v>1</v>
      </c>
      <c r="J273" s="84" t="str">
        <f>VLOOKUP(A273,'PAI 2025 GPS rempl2)'!$A$4:$V$504,18,0)</f>
        <v>Númerica</v>
      </c>
      <c r="K273" s="182" t="str">
        <f>VLOOKUP(A273,'PAI 2025 GPS rempl2)'!$A$4:$V$504,20,0)</f>
        <v>2025-02-03</v>
      </c>
      <c r="L273" s="182" t="str">
        <f>VLOOKUP(A273,'PAI 2025 GPS rempl2)'!$A$4:$V$504,21,0)</f>
        <v>2025-11-28</v>
      </c>
      <c r="M273" s="84"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4" t="s">
        <v>1454</v>
      </c>
      <c r="O273" s="84" t="s">
        <v>1455</v>
      </c>
      <c r="P273" s="84">
        <v>0</v>
      </c>
      <c r="Q273" s="84" t="s">
        <v>1552</v>
      </c>
      <c r="S273" s="83" t="s">
        <v>1019</v>
      </c>
      <c r="T273" s="83" t="str">
        <f>VLOOKUP(A273,'PAI 2025 GPS rempl2)'!$A$3:$E$505,4,0)</f>
        <v>Producto</v>
      </c>
      <c r="U273" s="84" t="s">
        <v>1594</v>
      </c>
      <c r="V273" s="31">
        <f>VLOOKUP(S273,'PAI 2025 GPS rempl2)'!$E$4:$P$504,12,0)</f>
        <v>10</v>
      </c>
      <c r="W273" s="31">
        <f>+V273</f>
        <v>10</v>
      </c>
    </row>
    <row r="274" spans="1:23" x14ac:dyDescent="0.25">
      <c r="A274" s="83" t="s">
        <v>1023</v>
      </c>
      <c r="B274" s="83" t="str">
        <f>VLOOKUP(A274,'PAI 2025 GPS rempl2)'!$A$3:$E$505,4,0)</f>
        <v>Actividad propia</v>
      </c>
      <c r="C274" s="84" t="s">
        <v>1594</v>
      </c>
      <c r="D274" s="84" t="s">
        <v>1593</v>
      </c>
      <c r="E274" s="84" t="s">
        <v>1020</v>
      </c>
      <c r="F274" s="84"/>
      <c r="G274" s="84" t="str">
        <f>VLOOKUP(A274,'PAI 2025 GPS rempl2)'!$E$4:$L$504,8,0)</f>
        <v>N/A</v>
      </c>
      <c r="H274" s="84" t="str">
        <f>VLOOKUP(A274,'PAI 2025 GPS rempl2)'!$A$4:$V$504,15,0)</f>
        <v>Establecer cronograma para identificar el plan de trabajo a desarrollar (Cronograma establecido)</v>
      </c>
      <c r="I274" s="84">
        <f>VLOOKUP(A274,'PAI 2025 GPS rempl2)'!$A$4:$V$504,17,0)</f>
        <v>1</v>
      </c>
      <c r="J274" s="84" t="str">
        <f>VLOOKUP(A274,'PAI 2025 GPS rempl2)'!$A$4:$V$504,18,0)</f>
        <v>Númerica</v>
      </c>
      <c r="K274" s="182" t="str">
        <f>VLOOKUP(A274,'PAI 2025 GPS rempl2)'!$A$4:$V$504,20,0)</f>
        <v>2025-02-03</v>
      </c>
      <c r="L274" s="182" t="str">
        <f>VLOOKUP(A274,'PAI 2025 GPS rempl2)'!$A$4:$V$504,21,0)</f>
        <v>2025-02-28</v>
      </c>
      <c r="M274" s="84"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4"/>
      <c r="O274" s="84"/>
      <c r="P274" s="84"/>
      <c r="Q274" s="84"/>
      <c r="S274" s="83" t="s">
        <v>1023</v>
      </c>
      <c r="T274" s="83" t="str">
        <f>VLOOKUP(A274,'PAI 2025 GPS rempl2)'!$A$3:$E$505,4,0)</f>
        <v>Actividad propia</v>
      </c>
      <c r="U274" s="84" t="s">
        <v>1594</v>
      </c>
      <c r="V274" s="31">
        <f>VLOOKUP(S274,'PAI 2025 GPS rempl2)'!$E$4:$P$504,12,0)</f>
        <v>10</v>
      </c>
      <c r="W274" s="31">
        <f>+(V274*100)/(V$274+$V$275+$V$276+$V$278+$V$280+$V$281+$V$481+$V$482+$V$483+$V$485+$V$486+$V$487+$V$489)</f>
        <v>2</v>
      </c>
    </row>
    <row r="275" spans="1:23" x14ac:dyDescent="0.25">
      <c r="A275" s="83" t="s">
        <v>1025</v>
      </c>
      <c r="B275" s="83" t="str">
        <f>VLOOKUP(A275,'PAI 2025 GPS rempl2)'!$A$3:$E$505,4,0)</f>
        <v>Actividad propia</v>
      </c>
      <c r="C275" s="84" t="s">
        <v>1594</v>
      </c>
      <c r="D275" s="84" t="s">
        <v>1593</v>
      </c>
      <c r="E275" s="84" t="s">
        <v>1020</v>
      </c>
      <c r="F275" s="84"/>
      <c r="G275" s="84" t="str">
        <f>VLOOKUP(A275,'PAI 2025 GPS rempl2)'!$E$4:$L$504,8,0)</f>
        <v>N/A</v>
      </c>
      <c r="H275" s="84" t="str">
        <f>VLOOKUP(A275,'PAI 2025 GPS rempl2)'!$A$4:$V$504,15,0)</f>
        <v>Realizar el seguimiento a las actividades planeadas en el cronograma (Informes de seguimiento a las actividades planeadas en el cronograma)</v>
      </c>
      <c r="I275" s="84">
        <f>VLOOKUP(A275,'PAI 2025 GPS rempl2)'!$A$4:$V$504,17,0)</f>
        <v>8</v>
      </c>
      <c r="J275" s="84" t="str">
        <f>VLOOKUP(A275,'PAI 2025 GPS rempl2)'!$A$4:$V$504,18,0)</f>
        <v>Númerica</v>
      </c>
      <c r="K275" s="182" t="str">
        <f>VLOOKUP(A275,'PAI 2025 GPS rempl2)'!$A$4:$V$504,20,0)</f>
        <v>2025-03-03</v>
      </c>
      <c r="L275" s="182" t="str">
        <f>VLOOKUP(A275,'PAI 2025 GPS rempl2)'!$A$4:$V$504,21,0)</f>
        <v>2025-10-31</v>
      </c>
      <c r="M275" s="84" t="str">
        <f>VLOOKUP(A275,'PAI 2025 GPS rempl2)'!$A$4:$V$504,22,0)</f>
        <v>2000-DESPACHO DEL SUPERINTENDENTE DELEGADO PARA LA PROPIEDAD INDUSTRIAL</v>
      </c>
      <c r="N275" s="84"/>
      <c r="O275" s="84"/>
      <c r="P275" s="84"/>
      <c r="Q275" s="84"/>
      <c r="S275" s="83" t="s">
        <v>1025</v>
      </c>
      <c r="T275" s="83" t="str">
        <f>VLOOKUP(A275,'PAI 2025 GPS rempl2)'!$A$3:$E$505,4,0)</f>
        <v>Actividad propia</v>
      </c>
      <c r="U275" s="84" t="s">
        <v>1594</v>
      </c>
      <c r="V275" s="31">
        <f>VLOOKUP(S275,'PAI 2025 GPS rempl2)'!$E$4:$P$504,12,0)</f>
        <v>60</v>
      </c>
      <c r="W275" s="31">
        <f>+(V275*100)/(V$274+$V$275+$V$276+$V$278+$V$280+$V$281+$V$481+$V$482+$V$483+$V$485+$V$486+$V$487+$V$489)</f>
        <v>12</v>
      </c>
    </row>
    <row r="276" spans="1:23" x14ac:dyDescent="0.25">
      <c r="A276" s="83" t="s">
        <v>1027</v>
      </c>
      <c r="B276" s="83" t="str">
        <f>VLOOKUP(A276,'PAI 2025 GPS rempl2)'!$A$3:$E$505,4,0)</f>
        <v>Actividad propia</v>
      </c>
      <c r="C276" s="84" t="s">
        <v>1594</v>
      </c>
      <c r="D276" s="84" t="s">
        <v>1593</v>
      </c>
      <c r="E276" s="84" t="s">
        <v>1020</v>
      </c>
      <c r="F276" s="84"/>
      <c r="G276" s="84" t="str">
        <f>VLOOKUP(A276,'PAI 2025 GPS rempl2)'!$E$4:$L$504,8,0)</f>
        <v>N/A</v>
      </c>
      <c r="H276" s="84" t="str">
        <f>VLOOKUP(A276,'PAI 2025 GPS rempl2)'!$A$4:$V$504,15,0)</f>
        <v>Elaborar informe de brechas (Informe elaborado)</v>
      </c>
      <c r="I276" s="84">
        <f>VLOOKUP(A276,'PAI 2025 GPS rempl2)'!$A$4:$V$504,17,0)</f>
        <v>1</v>
      </c>
      <c r="J276" s="84" t="str">
        <f>VLOOKUP(A276,'PAI 2025 GPS rempl2)'!$A$4:$V$504,18,0)</f>
        <v>Númerica</v>
      </c>
      <c r="K276" s="182" t="str">
        <f>VLOOKUP(A276,'PAI 2025 GPS rempl2)'!$A$4:$V$504,20,0)</f>
        <v>2025-11-04</v>
      </c>
      <c r="L276" s="182" t="str">
        <f>VLOOKUP(A276,'PAI 2025 GPS rempl2)'!$A$4:$V$504,21,0)</f>
        <v>2025-11-28</v>
      </c>
      <c r="M276" s="84"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4"/>
      <c r="O276" s="84"/>
      <c r="P276" s="84"/>
      <c r="Q276" s="84"/>
      <c r="S276" s="83" t="s">
        <v>1027</v>
      </c>
      <c r="T276" s="83" t="str">
        <f>VLOOKUP(A276,'PAI 2025 GPS rempl2)'!$A$3:$E$505,4,0)</f>
        <v>Actividad propia</v>
      </c>
      <c r="U276" s="84" t="s">
        <v>1594</v>
      </c>
      <c r="V276" s="31">
        <f>VLOOKUP(S276,'PAI 2025 GPS rempl2)'!$E$4:$P$504,12,0)</f>
        <v>30</v>
      </c>
      <c r="W276" s="31">
        <f>+(V276*100)/(V$274+$V$275+$V$276+$V$278+$V$280+$V$281+$V$481+$V$482+$V$483+$V$485+$V$486+$V$487+$V$489)</f>
        <v>6</v>
      </c>
    </row>
    <row r="277" spans="1:23" x14ac:dyDescent="0.25">
      <c r="A277" s="83" t="s">
        <v>1029</v>
      </c>
      <c r="B277" s="83" t="str">
        <f>VLOOKUP(A277,'PAI 2025 GPS rempl2)'!$A$3:$E$505,4,0)</f>
        <v>Producto</v>
      </c>
      <c r="C277" s="84" t="s">
        <v>1594</v>
      </c>
      <c r="D277" s="84" t="s">
        <v>1593</v>
      </c>
      <c r="E277" s="84" t="s">
        <v>1020</v>
      </c>
      <c r="F277" s="84" t="s">
        <v>11</v>
      </c>
      <c r="G277" s="84" t="str">
        <f>VLOOKUP(A277,'PAI 2025 GPS rempl2)'!$E$4:$L$504,8,0)</f>
        <v>N/A</v>
      </c>
      <c r="H277" s="84" t="str">
        <f>VLOOKUP(A277,'PAI 2025 GPS rempl2)'!$A$4:$V$504,15,0)</f>
        <v>Protocolo para la conservación de evidencias en el entorno digital, gestión de pruebas digitales y el aseguramiento del acervo probatorio en entornos digitales, elaborado. (Protocolo elaborado)</v>
      </c>
      <c r="I277" s="84">
        <f>VLOOKUP(A277,'PAI 2025 GPS rempl2)'!$A$4:$V$504,17,0)</f>
        <v>1</v>
      </c>
      <c r="J277" s="84" t="str">
        <f>VLOOKUP(A277,'PAI 2025 GPS rempl2)'!$A$4:$V$504,18,0)</f>
        <v>Númerica</v>
      </c>
      <c r="K277" s="182" t="str">
        <f>VLOOKUP(A277,'PAI 2025 GPS rempl2)'!$A$4:$V$504,20,0)</f>
        <v>2025-01-20</v>
      </c>
      <c r="L277" s="182" t="str">
        <f>VLOOKUP(A277,'PAI 2025 GPS rempl2)'!$A$4:$V$504,21,0)</f>
        <v>2025-11-28</v>
      </c>
      <c r="M277" s="84" t="str">
        <f>VLOOKUP(A277,'PAI 2025 GPS rempl2)'!$A$4:$V$504,22,0)</f>
        <v>10-OFICINA  ASESORA JURÍDICA;
20-OFICINA DE TECNOLOGÍA E INFORMÁTICA;
2000-DESPACHO DEL SUPERINTENDENTE DELEGADO PARA LA PROPIEDAD INDUSTRIAL;
2010-DIRECCION DE SIGNOS DISTINTIVOS;
2020-DIRECCIÓN DE NUEVAS CREACIONES</v>
      </c>
      <c r="N277" s="84" t="s">
        <v>1454</v>
      </c>
      <c r="O277" s="84" t="s">
        <v>1455</v>
      </c>
      <c r="P277" s="84">
        <v>0</v>
      </c>
      <c r="Q277" s="84" t="s">
        <v>1552</v>
      </c>
      <c r="S277" s="83" t="s">
        <v>1029</v>
      </c>
      <c r="T277" s="83" t="str">
        <f>VLOOKUP(A277,'PAI 2025 GPS rempl2)'!$A$3:$E$505,4,0)</f>
        <v>Producto</v>
      </c>
      <c r="U277" s="84" t="s">
        <v>1594</v>
      </c>
      <c r="V277" s="31">
        <f>VLOOKUP(S277,'PAI 2025 GPS rempl2)'!$E$4:$P$504,12,0)</f>
        <v>10</v>
      </c>
      <c r="W277" s="31">
        <f>+V277</f>
        <v>10</v>
      </c>
    </row>
    <row r="278" spans="1:23" x14ac:dyDescent="0.25">
      <c r="A278" s="83" t="s">
        <v>1031</v>
      </c>
      <c r="B278" s="83" t="str">
        <f>VLOOKUP(A278,'PAI 2025 GPS rempl2)'!$A$3:$E$505,4,0)</f>
        <v>Actividad propia</v>
      </c>
      <c r="C278" s="84" t="s">
        <v>1594</v>
      </c>
      <c r="D278" s="84" t="s">
        <v>1593</v>
      </c>
      <c r="E278" s="84" t="s">
        <v>1020</v>
      </c>
      <c r="F278" s="84"/>
      <c r="G278" s="84" t="str">
        <f>VLOOKUP(A278,'PAI 2025 GPS rempl2)'!$E$4:$L$504,8,0)</f>
        <v>N/A</v>
      </c>
      <c r="H278" s="84" t="str">
        <f>VLOOKUP(A278,'PAI 2025 GPS rempl2)'!$A$4:$V$504,15,0)</f>
        <v>Identificar los tipos de evidencia y fuentes que requieren de conservación en los trámites de PI  (Informe sobre tipos de evidencia y fuentes de conservación elaborado)</v>
      </c>
      <c r="I278" s="84">
        <f>VLOOKUP(A278,'PAI 2025 GPS rempl2)'!$A$4:$V$504,17,0)</f>
        <v>1</v>
      </c>
      <c r="J278" s="84" t="str">
        <f>VLOOKUP(A278,'PAI 2025 GPS rempl2)'!$A$4:$V$504,18,0)</f>
        <v>Númerica</v>
      </c>
      <c r="K278" s="182" t="str">
        <f>VLOOKUP(A278,'PAI 2025 GPS rempl2)'!$A$4:$V$504,20,0)</f>
        <v>2025-01-20</v>
      </c>
      <c r="L278" s="182" t="str">
        <f>VLOOKUP(A278,'PAI 2025 GPS rempl2)'!$A$4:$V$504,21,0)</f>
        <v>2025-02-28</v>
      </c>
      <c r="M278" s="84" t="str">
        <f>VLOOKUP(A278,'PAI 2025 GPS rempl2)'!$A$4:$V$504,22,0)</f>
        <v>20-OFICINA DE TECNOLOGÍA E INFORMÁTICA;
2000-DESPACHO DEL SUPERINTENDENTE DELEGADO PARA LA PROPIEDAD INDUSTRIAL;
2010-DIRECCION DE SIGNOS DISTINTIVOS;
2020-DIRECCIÓN DE NUEVAS CREACIONES</v>
      </c>
      <c r="N278" s="84"/>
      <c r="O278" s="84"/>
      <c r="P278" s="84"/>
      <c r="Q278" s="84"/>
      <c r="S278" s="83" t="s">
        <v>1031</v>
      </c>
      <c r="T278" s="83" t="str">
        <f>VLOOKUP(A278,'PAI 2025 GPS rempl2)'!$A$3:$E$505,4,0)</f>
        <v>Actividad propia</v>
      </c>
      <c r="U278" s="84" t="s">
        <v>1594</v>
      </c>
      <c r="V278" s="31">
        <f>VLOOKUP(S278,'PAI 2025 GPS rempl2)'!$E$4:$P$504,12,0)</f>
        <v>40</v>
      </c>
      <c r="W278" s="31">
        <f>+(V278*100)/(V$274+$V$275+$V$276+$V$278+$V$280+$V$281+$V$481+$V$482+$V$483+$V$485+$V$486+$V$487+$V$489)</f>
        <v>8</v>
      </c>
    </row>
    <row r="279" spans="1:23" x14ac:dyDescent="0.25">
      <c r="A279" s="83" t="s">
        <v>1034</v>
      </c>
      <c r="B279" s="83" t="str">
        <f>VLOOKUP(A279,'PAI 2025 GPS rempl2)'!$A$3:$E$505,4,0)</f>
        <v>Actividad sin participaci�n</v>
      </c>
      <c r="C279" s="84" t="s">
        <v>1594</v>
      </c>
      <c r="D279" s="84" t="s">
        <v>1593</v>
      </c>
      <c r="E279" s="84" t="s">
        <v>1020</v>
      </c>
      <c r="F279" s="84"/>
      <c r="G279" s="84" t="str">
        <f>VLOOKUP(A279,'PAI 2025 GPS rempl2)'!$E$4:$L$504,8,0)</f>
        <v>N/A</v>
      </c>
      <c r="H279" s="84" t="str">
        <f>VLOOKUP(A279,'PAI 2025 GPS rempl2)'!$A$4:$V$504,15,0)</f>
        <v>Realizar un análisis de las leyes y regulaciones sobre la conservación de evidencias digitales  (Documento de análisis elaborado)</v>
      </c>
      <c r="I279" s="84">
        <f>VLOOKUP(A279,'PAI 2025 GPS rempl2)'!$A$4:$V$504,17,0)</f>
        <v>1</v>
      </c>
      <c r="J279" s="84" t="str">
        <f>VLOOKUP(A279,'PAI 2025 GPS rempl2)'!$A$4:$V$504,18,0)</f>
        <v>Númerica</v>
      </c>
      <c r="K279" s="182" t="str">
        <f>VLOOKUP(A279,'PAI 2025 GPS rempl2)'!$A$4:$V$504,20,0)</f>
        <v>2025-01-20</v>
      </c>
      <c r="L279" s="182" t="str">
        <f>VLOOKUP(A279,'PAI 2025 GPS rempl2)'!$A$4:$V$504,21,0)</f>
        <v>2025-02-28</v>
      </c>
      <c r="M279" s="84" t="str">
        <f>VLOOKUP(A279,'PAI 2025 GPS rempl2)'!$A$4:$V$504,22,0)</f>
        <v>10-OFICINA  ASESORA JURÍDICA</v>
      </c>
      <c r="N279" s="84"/>
      <c r="O279" s="84"/>
      <c r="P279" s="84"/>
      <c r="Q279" s="84"/>
      <c r="S279" s="83" t="s">
        <v>1034</v>
      </c>
      <c r="T279" s="83" t="str">
        <f>VLOOKUP(A279,'PAI 2025 GPS rempl2)'!$A$3:$E$505,4,0)</f>
        <v>Actividad sin participaci�n</v>
      </c>
      <c r="U279" s="84" t="s">
        <v>1594</v>
      </c>
      <c r="V279" s="31">
        <f>VLOOKUP(S279,'PAI 2025 GPS rempl2)'!$E$4:$P$504,12,0)</f>
        <v>0</v>
      </c>
      <c r="W279" s="31">
        <f>+V279</f>
        <v>0</v>
      </c>
    </row>
    <row r="280" spans="1:23" x14ac:dyDescent="0.25">
      <c r="A280" s="83" t="s">
        <v>1037</v>
      </c>
      <c r="B280" s="83" t="str">
        <f>VLOOKUP(A280,'PAI 2025 GPS rempl2)'!$A$3:$E$505,4,0)</f>
        <v>Actividad propia</v>
      </c>
      <c r="C280" s="84" t="s">
        <v>1594</v>
      </c>
      <c r="D280" s="84" t="s">
        <v>1593</v>
      </c>
      <c r="E280" s="84" t="s">
        <v>1020</v>
      </c>
      <c r="F280" s="84"/>
      <c r="G280" s="84" t="str">
        <f>VLOOKUP(A280,'PAI 2025 GPS rempl2)'!$E$4:$L$504,8,0)</f>
        <v>N/A</v>
      </c>
      <c r="H280" s="84" t="str">
        <f>VLOOKUP(A280,'PAI 2025 GPS rempl2)'!$A$4:$V$504,15,0)</f>
        <v>Definir la estructura y contenido del Protocolo (Documento con la estructura y contenido definido)</v>
      </c>
      <c r="I280" s="84">
        <f>VLOOKUP(A280,'PAI 2025 GPS rempl2)'!$A$4:$V$504,17,0)</f>
        <v>1</v>
      </c>
      <c r="J280" s="84" t="str">
        <f>VLOOKUP(A280,'PAI 2025 GPS rempl2)'!$A$4:$V$504,18,0)</f>
        <v>Númerica</v>
      </c>
      <c r="K280" s="182" t="str">
        <f>VLOOKUP(A280,'PAI 2025 GPS rempl2)'!$A$4:$V$504,20,0)</f>
        <v>2025-03-03</v>
      </c>
      <c r="L280" s="182" t="str">
        <f>VLOOKUP(A280,'PAI 2025 GPS rempl2)'!$A$4:$V$504,21,0)</f>
        <v>2025-04-30</v>
      </c>
      <c r="M280" s="84" t="str">
        <f>VLOOKUP(A280,'PAI 2025 GPS rempl2)'!$A$4:$V$504,22,0)</f>
        <v>20-OFICINA DE TECNOLOGÍA E INFORMÁTICA;
2000-DESPACHO DEL SUPERINTENDENTE DELEGADO PARA LA PROPIEDAD INDUSTRIAL;
2010-DIRECCION DE SIGNOS DISTINTIVOS;
2020-DIRECCIÓN DE NUEVAS CREACIONES</v>
      </c>
      <c r="N280" s="84"/>
      <c r="O280" s="84"/>
      <c r="P280" s="84"/>
      <c r="Q280" s="84"/>
      <c r="S280" s="83" t="s">
        <v>1037</v>
      </c>
      <c r="T280" s="83" t="str">
        <f>VLOOKUP(A280,'PAI 2025 GPS rempl2)'!$A$3:$E$505,4,0)</f>
        <v>Actividad propia</v>
      </c>
      <c r="U280" s="84" t="s">
        <v>1594</v>
      </c>
      <c r="V280" s="31">
        <f>VLOOKUP(S280,'PAI 2025 GPS rempl2)'!$E$4:$P$504,12,0)</f>
        <v>30</v>
      </c>
      <c r="W280" s="31">
        <f>+(V280*100)/(V$274+$V$275+$V$276+$V$278+$V$280+$V$281+$V$481+$V$482+$V$483+$V$485+$V$486+$V$487+$V$489)</f>
        <v>6</v>
      </c>
    </row>
    <row r="281" spans="1:23" x14ac:dyDescent="0.25">
      <c r="A281" s="83" t="s">
        <v>1038</v>
      </c>
      <c r="B281" s="83" t="str">
        <f>VLOOKUP(A281,'PAI 2025 GPS rempl2)'!$A$3:$E$505,4,0)</f>
        <v>Actividad propia</v>
      </c>
      <c r="C281" s="84" t="s">
        <v>1594</v>
      </c>
      <c r="D281" s="84" t="s">
        <v>1593</v>
      </c>
      <c r="E281" s="84" t="s">
        <v>1020</v>
      </c>
      <c r="F281" s="84"/>
      <c r="G281" s="84" t="str">
        <f>VLOOKUP(A281,'PAI 2025 GPS rempl2)'!$E$4:$L$504,8,0)</f>
        <v>N/A</v>
      </c>
      <c r="H281" s="84" t="str">
        <f>VLOOKUP(A281,'PAI 2025 GPS rempl2)'!$A$4:$V$504,15,0)</f>
        <v>Elaborar el protocolo para la conservación de evidencias en el entorno digital (Protocolo elaborado)</v>
      </c>
      <c r="I281" s="84">
        <f>VLOOKUP(A281,'PAI 2025 GPS rempl2)'!$A$4:$V$504,17,0)</f>
        <v>1</v>
      </c>
      <c r="J281" s="84" t="str">
        <f>VLOOKUP(A281,'PAI 2025 GPS rempl2)'!$A$4:$V$504,18,0)</f>
        <v>Númerica</v>
      </c>
      <c r="K281" s="182" t="str">
        <f>VLOOKUP(A281,'PAI 2025 GPS rempl2)'!$A$4:$V$504,20,0)</f>
        <v>2025-05-05</v>
      </c>
      <c r="L281" s="182" t="str">
        <f>VLOOKUP(A281,'PAI 2025 GPS rempl2)'!$A$4:$V$504,21,0)</f>
        <v>2025-11-28</v>
      </c>
      <c r="M281" s="84" t="str">
        <f>VLOOKUP(A281,'PAI 2025 GPS rempl2)'!$A$4:$V$504,22,0)</f>
        <v>20-OFICINA DE TECNOLOGÍA E INFORMÁTICA;
2000-DESPACHO DEL SUPERINTENDENTE DELEGADO PARA LA PROPIEDAD INDUSTRIAL;
2010-DIRECCION DE SIGNOS DISTINTIVOS;
2020-DIRECCIÓN DE NUEVAS CREACIONES</v>
      </c>
      <c r="N281" s="84"/>
      <c r="O281" s="84"/>
      <c r="P281" s="84"/>
      <c r="Q281" s="84"/>
      <c r="S281" s="83" t="s">
        <v>1038</v>
      </c>
      <c r="T281" s="83" t="str">
        <f>VLOOKUP(A281,'PAI 2025 GPS rempl2)'!$A$3:$E$505,4,0)</f>
        <v>Actividad propia</v>
      </c>
      <c r="U281" s="84" t="s">
        <v>1594</v>
      </c>
      <c r="V281" s="31">
        <f>VLOOKUP(S281,'PAI 2025 GPS rempl2)'!$E$4:$P$504,12,0)</f>
        <v>30</v>
      </c>
      <c r="W281" s="31">
        <f>+(V281*100)/(V$274+$V$275+$V$276+$V$278+$V$280+$V$281+$V$481+$V$482+$V$483+$V$485+$V$486+$V$487+$V$489)</f>
        <v>6</v>
      </c>
    </row>
    <row r="282" spans="1:23" x14ac:dyDescent="0.25">
      <c r="A282" s="83" t="s">
        <v>1039</v>
      </c>
      <c r="B282" s="83" t="str">
        <f>VLOOKUP(A282,'PAI 2025 GPS rempl2)'!$A$3:$E$505,4,0)</f>
        <v>Producto</v>
      </c>
      <c r="C282" s="84" t="s">
        <v>1581</v>
      </c>
      <c r="D282" s="84" t="s">
        <v>1580</v>
      </c>
      <c r="E282" s="84" t="s">
        <v>542</v>
      </c>
      <c r="F282" s="84" t="s">
        <v>11</v>
      </c>
      <c r="G282" s="84" t="str">
        <f>VLOOKUP(A282,'PAI 2025 GPS rempl2)'!$E$4:$L$504,8,0)</f>
        <v>FUNCIONAMIENTO</v>
      </c>
      <c r="H282" s="84" t="str">
        <f>VLOOKUP(A282,'PAI 2025 GPS rempl2)'!$A$4:$V$504,15,0)</f>
        <v>Intervenciones en el sistema de información SIPI respecto a temas funcionales y técnicos, puestas en producción (Correos electrónicos del proveedor indicando la puesta en producción)</v>
      </c>
      <c r="I282" s="84">
        <f>VLOOKUP(A282,'PAI 2025 GPS rempl2)'!$A$4:$V$504,17,0)</f>
        <v>4</v>
      </c>
      <c r="J282" s="84" t="str">
        <f>VLOOKUP(A282,'PAI 2025 GPS rempl2)'!$A$4:$V$504,18,0)</f>
        <v>Númerica</v>
      </c>
      <c r="K282" s="182" t="str">
        <f>VLOOKUP(A282,'PAI 2025 GPS rempl2)'!$A$4:$V$504,20,0)</f>
        <v>2025-01-07</v>
      </c>
      <c r="L282" s="182" t="str">
        <f>VLOOKUP(A282,'PAI 2025 GPS rempl2)'!$A$4:$V$504,21,0)</f>
        <v>2025-11-28</v>
      </c>
      <c r="M282" s="84" t="str">
        <f>VLOOKUP(A282,'PAI 2025 GPS rempl2)'!$A$4:$V$504,22,0)</f>
        <v>20-OFICINA DE TECNOLOGÍA E INFORMÁTICA;
2000-DESPACHO DEL SUPERINTENDENTE DELEGADO PARA LA PROPIEDAD INDUSTRIAL</v>
      </c>
      <c r="N282" s="84" t="s">
        <v>1454</v>
      </c>
      <c r="O282" s="84" t="s">
        <v>1455</v>
      </c>
      <c r="P282" s="84">
        <v>0</v>
      </c>
      <c r="Q282" s="84" t="s">
        <v>1552</v>
      </c>
      <c r="S282" s="83" t="s">
        <v>1039</v>
      </c>
      <c r="T282" s="83" t="str">
        <f>VLOOKUP(A282,'PAI 2025 GPS rempl2)'!$A$3:$E$505,4,0)</f>
        <v>Producto</v>
      </c>
      <c r="U282" s="84" t="s">
        <v>1581</v>
      </c>
      <c r="V282" s="31">
        <f>VLOOKUP(S282,'PAI 2025 GPS rempl2)'!$E$4:$P$504,12,0)</f>
        <v>10</v>
      </c>
      <c r="W282" s="148">
        <f>(V282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83" spans="1:23" x14ac:dyDescent="0.25">
      <c r="A283" s="83" t="s">
        <v>1042</v>
      </c>
      <c r="B283" s="83" t="str">
        <f>VLOOKUP(A283,'PAI 2025 GPS rempl2)'!$A$3:$E$505,4,0)</f>
        <v>Actividad propia</v>
      </c>
      <c r="C283" s="84" t="s">
        <v>1581</v>
      </c>
      <c r="D283" s="84" t="s">
        <v>1580</v>
      </c>
      <c r="E283" s="84" t="s">
        <v>542</v>
      </c>
      <c r="F283" s="84"/>
      <c r="G283" s="84" t="str">
        <f>VLOOKUP(A283,'PAI 2025 GPS rempl2)'!$E$4:$L$504,8,0)</f>
        <v>N/A</v>
      </c>
      <c r="H283" s="84" t="str">
        <f>VLOOKUP(A283,'PAI 2025 GPS rempl2)'!$A$4:$V$504,15,0)</f>
        <v>Priorizar y enviar los requerimientos previstos para las 4 versiones de fortalecimiento del SIPI (Correos electrónicos de la OTI al proveedor informando los requerimientos priorizados)</v>
      </c>
      <c r="I283" s="84">
        <f>VLOOKUP(A283,'PAI 2025 GPS rempl2)'!$A$4:$V$504,17,0)</f>
        <v>4</v>
      </c>
      <c r="J283" s="84" t="str">
        <f>VLOOKUP(A283,'PAI 2025 GPS rempl2)'!$A$4:$V$504,18,0)</f>
        <v>Númerica</v>
      </c>
      <c r="K283" s="182" t="str">
        <f>VLOOKUP(A283,'PAI 2025 GPS rempl2)'!$A$4:$V$504,20,0)</f>
        <v>2025-01-07</v>
      </c>
      <c r="L283" s="182" t="str">
        <f>VLOOKUP(A283,'PAI 2025 GPS rempl2)'!$A$4:$V$504,21,0)</f>
        <v>2025-11-28</v>
      </c>
      <c r="M283" s="84" t="str">
        <f>VLOOKUP(A283,'PAI 2025 GPS rempl2)'!$A$4:$V$504,22,0)</f>
        <v>20-OFICINA DE TECNOLOGÍA E INFORMÁTICA;
2000-DESPACHO DEL SUPERINTENDENTE DELEGADO PARA LA PROPIEDAD INDUSTRIAL</v>
      </c>
      <c r="N283" s="84"/>
      <c r="O283" s="84"/>
      <c r="P283" s="84"/>
      <c r="Q283" s="84"/>
      <c r="S283" s="83" t="s">
        <v>1042</v>
      </c>
      <c r="T283" s="83" t="str">
        <f>VLOOKUP(A283,'PAI 2025 GPS rempl2)'!$A$3:$E$505,4,0)</f>
        <v>Actividad propia</v>
      </c>
      <c r="U283" s="84" t="s">
        <v>1581</v>
      </c>
      <c r="V283" s="31">
        <f>VLOOKUP(S283,'PAI 2025 GPS rempl2)'!$E$4:$P$504,12,0)</f>
        <v>50</v>
      </c>
      <c r="W283" s="150"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4" spans="1:23" x14ac:dyDescent="0.25">
      <c r="A284" s="83" t="s">
        <v>1044</v>
      </c>
      <c r="B284" s="83" t="str">
        <f>VLOOKUP(A284,'PAI 2025 GPS rempl2)'!$A$3:$E$505,4,0)</f>
        <v>Actividad propia</v>
      </c>
      <c r="C284" s="84" t="s">
        <v>1581</v>
      </c>
      <c r="D284" s="84" t="s">
        <v>1580</v>
      </c>
      <c r="E284" s="84" t="s">
        <v>542</v>
      </c>
      <c r="F284" s="84"/>
      <c r="G284" s="84" t="str">
        <f>VLOOKUP(A284,'PAI 2025 GPS rempl2)'!$E$4:$L$504,8,0)</f>
        <v>N/A</v>
      </c>
      <c r="H284" s="84" t="str">
        <f>VLOOKUP(A284,'PAI 2025 GPS rempl2)'!$A$4:$V$504,15,0)</f>
        <v>Realizar seguimiento al desarrollo, prueba y puesta en producción de los requerimientos priorizados en las 4 versiones (Correos electrónicos del proveedor indicando la puesta en producción)</v>
      </c>
      <c r="I284" s="84">
        <f>VLOOKUP(A284,'PAI 2025 GPS rempl2)'!$A$4:$V$504,17,0)</f>
        <v>4</v>
      </c>
      <c r="J284" s="84" t="str">
        <f>VLOOKUP(A284,'PAI 2025 GPS rempl2)'!$A$4:$V$504,18,0)</f>
        <v>Númerica</v>
      </c>
      <c r="K284" s="182" t="str">
        <f>VLOOKUP(A284,'PAI 2025 GPS rempl2)'!$A$4:$V$504,20,0)</f>
        <v>2025-04-01</v>
      </c>
      <c r="L284" s="182" t="str">
        <f>VLOOKUP(A284,'PAI 2025 GPS rempl2)'!$A$4:$V$504,21,0)</f>
        <v>2025-11-28</v>
      </c>
      <c r="M284" s="84" t="str">
        <f>VLOOKUP(A284,'PAI 2025 GPS rempl2)'!$A$4:$V$504,22,0)</f>
        <v>20-OFICINA DE TECNOLOGÍA E INFORMÁTICA;
2000-DESPACHO DEL SUPERINTENDENTE DELEGADO PARA LA PROPIEDAD INDUSTRIAL</v>
      </c>
      <c r="N284" s="84"/>
      <c r="O284" s="84"/>
      <c r="P284" s="84"/>
      <c r="Q284" s="84"/>
      <c r="S284" s="83" t="s">
        <v>1044</v>
      </c>
      <c r="T284" s="83" t="str">
        <f>VLOOKUP(A284,'PAI 2025 GPS rempl2)'!$A$3:$E$505,4,0)</f>
        <v>Actividad propia</v>
      </c>
      <c r="U284" s="84" t="s">
        <v>1581</v>
      </c>
      <c r="V284" s="31">
        <f>VLOOKUP(S284,'PAI 2025 GPS rempl2)'!$E$4:$P$504,12,0)</f>
        <v>50</v>
      </c>
      <c r="W284" s="150"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5" spans="1:23" x14ac:dyDescent="0.25">
      <c r="A285" s="83" t="s">
        <v>1045</v>
      </c>
      <c r="B285" s="83" t="str">
        <f>VLOOKUP(A285,'PAI 2025 GPS rempl2)'!$A$3:$E$505,4,0)</f>
        <v>Producto</v>
      </c>
      <c r="C285" s="84" t="s">
        <v>1581</v>
      </c>
      <c r="D285" s="84" t="s">
        <v>1592</v>
      </c>
      <c r="E285" s="84" t="s">
        <v>1499</v>
      </c>
      <c r="F285" s="84" t="s">
        <v>61</v>
      </c>
      <c r="G285" s="84" t="str">
        <f>VLOOKUP(A285,'PAI 2025 GPS rempl2)'!$E$4:$L$504,8,0)</f>
        <v>N/A</v>
      </c>
      <c r="H285" s="84"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4">
        <f>VLOOKUP(A285,'PAI 2025 GPS rempl2)'!$A$4:$V$504,17,0)</f>
        <v>2</v>
      </c>
      <c r="J285" s="84" t="str">
        <f>VLOOKUP(A285,'PAI 2025 GPS rempl2)'!$A$4:$V$504,18,0)</f>
        <v>Númerica</v>
      </c>
      <c r="K285" s="182" t="str">
        <f>VLOOKUP(A285,'PAI 2025 GPS rempl2)'!$A$4:$V$504,20,0)</f>
        <v>2025-01-20</v>
      </c>
      <c r="L285" s="182" t="str">
        <f>VLOOKUP(A285,'PAI 2025 GPS rempl2)'!$A$4:$V$504,21,0)</f>
        <v>2025-07-18</v>
      </c>
      <c r="M285" s="84" t="str">
        <f>VLOOKUP(A285,'PAI 2025 GPS rempl2)'!$A$4:$V$504,22,0)</f>
        <v>2000-DESPACHO DEL SUPERINTENDENTE DELEGADO PARA LA PROPIEDAD INDUSTRIAL;
2010-DIRECCION DE SIGNOS DISTINTIVOS;
2020-DIRECCIÓN DE NUEVAS CREACIONES</v>
      </c>
      <c r="N285" s="84" t="s">
        <v>1795</v>
      </c>
      <c r="O285" s="84" t="s">
        <v>1451</v>
      </c>
      <c r="P285" s="84">
        <v>0</v>
      </c>
      <c r="Q285" s="84" t="s">
        <v>1551</v>
      </c>
      <c r="S285" s="83" t="s">
        <v>1045</v>
      </c>
      <c r="T285" s="83" t="str">
        <f>VLOOKUP(A285,'PAI 2025 GPS rempl2)'!$A$3:$E$505,4,0)</f>
        <v>Producto</v>
      </c>
      <c r="U285" s="84" t="s">
        <v>1581</v>
      </c>
      <c r="V285" s="31">
        <f>VLOOKUP(S285,'PAI 2025 GPS rempl2)'!$E$4:$P$504,12,0)</f>
        <v>10</v>
      </c>
      <c r="W285" s="148">
        <f>(V285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286" spans="1:23" x14ac:dyDescent="0.25">
      <c r="A286" s="83" t="s">
        <v>1047</v>
      </c>
      <c r="B286" s="83" t="str">
        <f>VLOOKUP(A286,'PAI 2025 GPS rempl2)'!$A$3:$E$505,4,0)</f>
        <v>Actividad sin participaci�n</v>
      </c>
      <c r="C286" s="84" t="s">
        <v>1581</v>
      </c>
      <c r="D286" s="84" t="s">
        <v>1592</v>
      </c>
      <c r="E286" s="84" t="s">
        <v>1499</v>
      </c>
      <c r="F286" s="84"/>
      <c r="G286" s="84" t="str">
        <f>VLOOKUP(A286,'PAI 2025 GPS rempl2)'!$E$4:$L$504,8,0)</f>
        <v>N/A</v>
      </c>
      <c r="H286" s="84" t="str">
        <f>VLOOKUP(A286,'PAI 2025 GPS rempl2)'!$A$4:$V$504,15,0)</f>
        <v>Identificar necesidades de regulación en materia de Propiedad Industrial para mejora de los trámites (Documento de identificación de necesidades elaborado)</v>
      </c>
      <c r="I286" s="84">
        <f>VLOOKUP(A286,'PAI 2025 GPS rempl2)'!$A$4:$V$504,17,0)</f>
        <v>2</v>
      </c>
      <c r="J286" s="84" t="str">
        <f>VLOOKUP(A286,'PAI 2025 GPS rempl2)'!$A$4:$V$504,18,0)</f>
        <v>Númerica</v>
      </c>
      <c r="K286" s="182" t="str">
        <f>VLOOKUP(A286,'PAI 2025 GPS rempl2)'!$A$4:$V$504,20,0)</f>
        <v>2025-01-20</v>
      </c>
      <c r="L286" s="182" t="str">
        <f>VLOOKUP(A286,'PAI 2025 GPS rempl2)'!$A$4:$V$504,21,0)</f>
        <v>2025-05-30</v>
      </c>
      <c r="M286" s="84" t="str">
        <f>VLOOKUP(A286,'PAI 2025 GPS rempl2)'!$A$4:$V$504,22,0)</f>
        <v>2010-DIRECCION DE SIGNOS DISTINTIVOS;
2020-DIRECCIÓN DE NUEVAS CREACIONES</v>
      </c>
      <c r="N286" s="84"/>
      <c r="O286" s="84"/>
      <c r="P286" s="84"/>
      <c r="Q286" s="84"/>
      <c r="S286" s="83" t="s">
        <v>1047</v>
      </c>
      <c r="T286" s="83" t="str">
        <f>VLOOKUP(A286,'PAI 2025 GPS rempl2)'!$A$3:$E$505,4,0)</f>
        <v>Actividad sin participaci�n</v>
      </c>
      <c r="U286" s="84" t="s">
        <v>1581</v>
      </c>
      <c r="V286" s="31">
        <f>VLOOKUP(S286,'PAI 2025 GPS rempl2)'!$E$4:$P$504,12,0)</f>
        <v>0</v>
      </c>
      <c r="W286" s="31">
        <f>+V286</f>
        <v>0</v>
      </c>
    </row>
    <row r="287" spans="1:23" x14ac:dyDescent="0.25">
      <c r="A287" s="83" t="s">
        <v>1050</v>
      </c>
      <c r="B287" s="83" t="str">
        <f>VLOOKUP(A287,'PAI 2025 GPS rempl2)'!$A$3:$E$505,4,0)</f>
        <v>Actividad sin participaci�n</v>
      </c>
      <c r="C287" s="84" t="s">
        <v>1581</v>
      </c>
      <c r="D287" s="84" t="s">
        <v>1592</v>
      </c>
      <c r="E287" s="84" t="s">
        <v>1499</v>
      </c>
      <c r="F287" s="84"/>
      <c r="G287" s="84" t="str">
        <f>VLOOKUP(A287,'PAI 2025 GPS rempl2)'!$E$4:$L$504,8,0)</f>
        <v>N/A</v>
      </c>
      <c r="H287" s="84"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4">
        <f>VLOOKUP(A287,'PAI 2025 GPS rempl2)'!$A$4:$V$504,17,0)</f>
        <v>2</v>
      </c>
      <c r="J287" s="84" t="str">
        <f>VLOOKUP(A287,'PAI 2025 GPS rempl2)'!$A$4:$V$504,18,0)</f>
        <v>Númerica</v>
      </c>
      <c r="K287" s="182" t="str">
        <f>VLOOKUP(A287,'PAI 2025 GPS rempl2)'!$A$4:$V$504,20,0)</f>
        <v>2025-01-20</v>
      </c>
      <c r="L287" s="182" t="str">
        <f>VLOOKUP(A287,'PAI 2025 GPS rempl2)'!$A$4:$V$504,21,0)</f>
        <v>2025-05-30</v>
      </c>
      <c r="M287" s="84" t="str">
        <f>VLOOKUP(A287,'PAI 2025 GPS rempl2)'!$A$4:$V$504,22,0)</f>
        <v>2010-DIRECCION DE SIGNOS DISTINTIVOS;
2020-DIRECCIÓN DE NUEVAS CREACIONES</v>
      </c>
      <c r="N287" s="84"/>
      <c r="O287" s="84"/>
      <c r="P287" s="84"/>
      <c r="Q287" s="84"/>
      <c r="S287" s="83" t="s">
        <v>1050</v>
      </c>
      <c r="T287" s="83" t="str">
        <f>VLOOKUP(A287,'PAI 2025 GPS rempl2)'!$A$3:$E$505,4,0)</f>
        <v>Actividad sin participaci�n</v>
      </c>
      <c r="U287" s="84" t="s">
        <v>1581</v>
      </c>
      <c r="V287" s="31">
        <f>VLOOKUP(S287,'PAI 2025 GPS rempl2)'!$E$4:$P$504,12,0)</f>
        <v>0</v>
      </c>
      <c r="W287" s="31">
        <f>+V287</f>
        <v>0</v>
      </c>
    </row>
    <row r="288" spans="1:23" x14ac:dyDescent="0.25">
      <c r="A288" s="83" t="s">
        <v>1052</v>
      </c>
      <c r="B288" s="83" t="str">
        <f>VLOOKUP(A288,'PAI 2025 GPS rempl2)'!$A$3:$E$505,4,0)</f>
        <v>Actividad propia</v>
      </c>
      <c r="C288" s="84" t="s">
        <v>1581</v>
      </c>
      <c r="D288" s="84" t="s">
        <v>1592</v>
      </c>
      <c r="E288" s="84" t="s">
        <v>1499</v>
      </c>
      <c r="F288" s="84"/>
      <c r="G288" s="84" t="str">
        <f>VLOOKUP(A288,'PAI 2025 GPS rempl2)'!$E$4:$L$504,8,0)</f>
        <v>N/A</v>
      </c>
      <c r="H288" s="84"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4">
        <f>VLOOKUP(A288,'PAI 2025 GPS rempl2)'!$A$4:$V$504,17,0)</f>
        <v>2</v>
      </c>
      <c r="J288" s="84" t="str">
        <f>VLOOKUP(A288,'PAI 2025 GPS rempl2)'!$A$4:$V$504,18,0)</f>
        <v>Númerica</v>
      </c>
      <c r="K288" s="182" t="str">
        <f>VLOOKUP(A288,'PAI 2025 GPS rempl2)'!$A$4:$V$504,20,0)</f>
        <v>2025-06-03</v>
      </c>
      <c r="L288" s="182" t="str">
        <f>VLOOKUP(A288,'PAI 2025 GPS rempl2)'!$A$4:$V$504,21,0)</f>
        <v>2025-06-27</v>
      </c>
      <c r="M288" s="84" t="str">
        <f>VLOOKUP(A288,'PAI 2025 GPS rempl2)'!$A$4:$V$504,22,0)</f>
        <v>2000-DESPACHO DEL SUPERINTENDENTE DELEGADO PARA LA PROPIEDAD INDUSTRIAL</v>
      </c>
      <c r="N288" s="84"/>
      <c r="O288" s="84"/>
      <c r="P288" s="84"/>
      <c r="Q288" s="84"/>
      <c r="S288" s="83" t="s">
        <v>1052</v>
      </c>
      <c r="T288" s="83" t="str">
        <f>VLOOKUP(A288,'PAI 2025 GPS rempl2)'!$A$3:$E$505,4,0)</f>
        <v>Actividad propia</v>
      </c>
      <c r="U288" s="84" t="s">
        <v>1581</v>
      </c>
      <c r="V288" s="31">
        <f>VLOOKUP(S288,'PAI 2025 GPS rempl2)'!$E$4:$P$504,12,0)</f>
        <v>50</v>
      </c>
      <c r="W288" s="150"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89" spans="1:23" x14ac:dyDescent="0.25">
      <c r="A289" s="83" t="s">
        <v>1053</v>
      </c>
      <c r="B289" s="83" t="str">
        <f>VLOOKUP(A289,'PAI 2025 GPS rempl2)'!$A$3:$E$505,4,0)</f>
        <v>Actividad propia</v>
      </c>
      <c r="C289" s="84" t="s">
        <v>1581</v>
      </c>
      <c r="D289" s="84" t="s">
        <v>1592</v>
      </c>
      <c r="E289" s="84" t="s">
        <v>1499</v>
      </c>
      <c r="F289" s="84"/>
      <c r="G289" s="84" t="str">
        <f>VLOOKUP(A289,'PAI 2025 GPS rempl2)'!$E$4:$L$504,8,0)</f>
        <v>N/A</v>
      </c>
      <c r="H289" s="84"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4">
        <f>VLOOKUP(A289,'PAI 2025 GPS rempl2)'!$A$4:$V$504,17,0)</f>
        <v>2</v>
      </c>
      <c r="J289" s="84" t="str">
        <f>VLOOKUP(A289,'PAI 2025 GPS rempl2)'!$A$4:$V$504,18,0)</f>
        <v>Númerica</v>
      </c>
      <c r="K289" s="182" t="str">
        <f>VLOOKUP(A289,'PAI 2025 GPS rempl2)'!$A$4:$V$504,20,0)</f>
        <v>2025-07-01</v>
      </c>
      <c r="L289" s="182" t="str">
        <f>VLOOKUP(A289,'PAI 2025 GPS rempl2)'!$A$4:$V$504,21,0)</f>
        <v>2025-07-18</v>
      </c>
      <c r="M289" s="84" t="str">
        <f>VLOOKUP(A289,'PAI 2025 GPS rempl2)'!$A$4:$V$504,22,0)</f>
        <v>2000-DESPACHO DEL SUPERINTENDENTE DELEGADO PARA LA PROPIEDAD INDUSTRIAL</v>
      </c>
      <c r="N289" s="84"/>
      <c r="O289" s="84"/>
      <c r="P289" s="84"/>
      <c r="Q289" s="84"/>
      <c r="S289" s="83" t="s">
        <v>1053</v>
      </c>
      <c r="T289" s="83" t="str">
        <f>VLOOKUP(A289,'PAI 2025 GPS rempl2)'!$A$3:$E$505,4,0)</f>
        <v>Actividad propia</v>
      </c>
      <c r="U289" s="84" t="s">
        <v>1581</v>
      </c>
      <c r="V289" s="31">
        <f>VLOOKUP(S289,'PAI 2025 GPS rempl2)'!$E$4:$P$504,12,0)</f>
        <v>50</v>
      </c>
      <c r="W289" s="150"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0" spans="1:23" x14ac:dyDescent="0.25">
      <c r="A290" s="83" t="s">
        <v>1055</v>
      </c>
      <c r="B290" s="83" t="str">
        <f>VLOOKUP(A290,'PAI 2025 GPS rempl2)'!$A$3:$E$505,4,0)</f>
        <v>Producto</v>
      </c>
      <c r="C290" s="84" t="s">
        <v>1581</v>
      </c>
      <c r="D290" s="84" t="s">
        <v>1585</v>
      </c>
      <c r="E290" s="84" t="s">
        <v>646</v>
      </c>
      <c r="F290" s="84" t="s">
        <v>9</v>
      </c>
      <c r="G290" s="84" t="str">
        <f>VLOOKUP(A290,'PAI 2025 GPS rempl2)'!$E$4:$L$504,8,0)</f>
        <v>C-3503-0200-0011-40401c</v>
      </c>
      <c r="H290" s="84"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4">
        <f>VLOOKUP(A290,'PAI 2025 GPS rempl2)'!$A$4:$V$504,17,0)</f>
        <v>100</v>
      </c>
      <c r="J290" s="84" t="str">
        <f>VLOOKUP(A290,'PAI 2025 GPS rempl2)'!$A$4:$V$504,18,0)</f>
        <v>Númerica</v>
      </c>
      <c r="K290" s="182" t="str">
        <f>VLOOKUP(A290,'PAI 2025 GPS rempl2)'!$A$4:$V$504,20,0)</f>
        <v>2025-01-20</v>
      </c>
      <c r="L290" s="182" t="str">
        <f>VLOOKUP(A290,'PAI 2025 GPS rempl2)'!$A$4:$V$504,21,0)</f>
        <v>2025-12-12</v>
      </c>
      <c r="M290" s="84" t="str">
        <f>VLOOKUP(A290,'PAI 2025 GPS rempl2)'!$A$4:$V$504,22,0)</f>
        <v>4000-DESPACHO DEL SUPERINTENDENTE DELEGADO PARA ASUNTOS JURISDICCIONALES</v>
      </c>
      <c r="N290" s="84" t="s">
        <v>1458</v>
      </c>
      <c r="O290" s="84" t="s">
        <v>1496</v>
      </c>
      <c r="P290" s="84">
        <v>0</v>
      </c>
      <c r="Q290" s="84" t="s">
        <v>1551</v>
      </c>
      <c r="S290" s="83" t="s">
        <v>1055</v>
      </c>
      <c r="T290" s="83" t="str">
        <f>VLOOKUP(A290,'PAI 2025 GPS rempl2)'!$A$3:$E$505,4,0)</f>
        <v>Producto</v>
      </c>
      <c r="U290" s="84" t="s">
        <v>1581</v>
      </c>
      <c r="V290" s="31">
        <f>VLOOKUP(S290,'PAI 2025 GPS rempl2)'!$E$4:$P$504,12,0)</f>
        <v>16</v>
      </c>
      <c r="W290" s="148">
        <f>(V290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291" spans="1:23" x14ac:dyDescent="0.25">
      <c r="A291" s="83" t="s">
        <v>1057</v>
      </c>
      <c r="B291" s="83" t="str">
        <f>VLOOKUP(A291,'PAI 2025 GPS rempl2)'!$A$3:$E$505,4,0)</f>
        <v>Actividad propia</v>
      </c>
      <c r="C291" s="84" t="s">
        <v>1581</v>
      </c>
      <c r="D291" s="84" t="s">
        <v>1585</v>
      </c>
      <c r="E291" s="84" t="s">
        <v>646</v>
      </c>
      <c r="F291" s="84"/>
      <c r="G291" s="84" t="str">
        <f>VLOOKUP(A291,'PAI 2025 GPS rempl2)'!$E$4:$L$504,8,0)</f>
        <v>N/A</v>
      </c>
      <c r="H291" s="84" t="str">
        <f>VLOOKUP(A291,'PAI 2025 GPS rempl2)'!$A$4:$V$504,15,0)</f>
        <v>Finalizar acciones de competencia desleal y propiedad industrial que hayan sido admitidas a 31 de diciembre de 2024. (Listado mensual en Excel de autos o sentencias finalizados)</v>
      </c>
      <c r="I291" s="84">
        <f>VLOOKUP(A291,'PAI 2025 GPS rempl2)'!$A$4:$V$504,17,0)</f>
        <v>100</v>
      </c>
      <c r="J291" s="84" t="str">
        <f>VLOOKUP(A291,'PAI 2025 GPS rempl2)'!$A$4:$V$504,18,0)</f>
        <v>Númerica</v>
      </c>
      <c r="K291" s="182" t="str">
        <f>VLOOKUP(A291,'PAI 2025 GPS rempl2)'!$A$4:$V$504,20,0)</f>
        <v>2025-01-20</v>
      </c>
      <c r="L291" s="182" t="str">
        <f>VLOOKUP(A291,'PAI 2025 GPS rempl2)'!$A$4:$V$504,21,0)</f>
        <v>2025-12-12</v>
      </c>
      <c r="M291" s="84" t="str">
        <f>VLOOKUP(A291,'PAI 2025 GPS rempl2)'!$A$4:$V$504,22,0)</f>
        <v>4000-DESPACHO DEL SUPERINTENDENTE DELEGADO PARA ASUNTOS JURISDICCIONALES</v>
      </c>
      <c r="N291" s="84"/>
      <c r="O291" s="84"/>
      <c r="P291" s="84"/>
      <c r="Q291" s="84"/>
      <c r="S291" s="83" t="s">
        <v>1057</v>
      </c>
      <c r="T291" s="83" t="str">
        <f>VLOOKUP(A291,'PAI 2025 GPS rempl2)'!$A$3:$E$505,4,0)</f>
        <v>Actividad propia</v>
      </c>
      <c r="U291" s="84" t="s">
        <v>1581</v>
      </c>
      <c r="V291" s="31">
        <f>VLOOKUP(S291,'PAI 2025 GPS rempl2)'!$E$4:$P$504,12,0)</f>
        <v>100</v>
      </c>
      <c r="W291" s="150"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2" spans="1:23" x14ac:dyDescent="0.25">
      <c r="A292" s="83" t="s">
        <v>1058</v>
      </c>
      <c r="B292" s="83" t="str">
        <f>VLOOKUP(A292,'PAI 2025 GPS rempl2)'!$A$3:$E$505,4,0)</f>
        <v>Producto</v>
      </c>
      <c r="C292" s="84" t="s">
        <v>1581</v>
      </c>
      <c r="D292" s="84" t="s">
        <v>1585</v>
      </c>
      <c r="E292" s="84" t="s">
        <v>646</v>
      </c>
      <c r="F292" s="84" t="s">
        <v>9</v>
      </c>
      <c r="G292" s="84" t="str">
        <f>VLOOKUP(A292,'PAI 2025 GPS rempl2)'!$E$4:$L$504,8,0)</f>
        <v>C-3503-0200-0011-40401c</v>
      </c>
      <c r="H292" s="84" t="str">
        <f>VLOOKUP(A292,'PAI 2025 GPS rempl2)'!$A$4:$V$504,15,0)</f>
        <v>Demandas de protección al consumidor, en fase de calificación, gestionadas. (Informe consolidado/ único entregable)..</v>
      </c>
      <c r="I292" s="84">
        <f>VLOOKUP(A292,'PAI 2025 GPS rempl2)'!$A$4:$V$504,17,0)</f>
        <v>42000</v>
      </c>
      <c r="J292" s="84" t="str">
        <f>VLOOKUP(A292,'PAI 2025 GPS rempl2)'!$A$4:$V$504,18,0)</f>
        <v>Númerica</v>
      </c>
      <c r="K292" s="182" t="str">
        <f>VLOOKUP(A292,'PAI 2025 GPS rempl2)'!$A$4:$V$504,20,0)</f>
        <v>2025-01-20</v>
      </c>
      <c r="L292" s="182" t="str">
        <f>VLOOKUP(A292,'PAI 2025 GPS rempl2)'!$A$4:$V$504,21,0)</f>
        <v>2025-12-12</v>
      </c>
      <c r="M292" s="84" t="str">
        <f>VLOOKUP(A292,'PAI 2025 GPS rempl2)'!$A$4:$V$504,22,0)</f>
        <v>4000-DESPACHO DEL SUPERINTENDENTE DELEGADO PARA ASUNTOS JURISDICCIONALES</v>
      </c>
      <c r="N292" s="84" t="s">
        <v>1458</v>
      </c>
      <c r="O292" s="84" t="s">
        <v>1496</v>
      </c>
      <c r="P292" s="84">
        <v>0</v>
      </c>
      <c r="Q292" s="84" t="s">
        <v>1551</v>
      </c>
      <c r="S292" s="83" t="s">
        <v>1058</v>
      </c>
      <c r="T292" s="83" t="str">
        <f>VLOOKUP(A292,'PAI 2025 GPS rempl2)'!$A$3:$E$505,4,0)</f>
        <v>Producto</v>
      </c>
      <c r="U292" s="84" t="s">
        <v>1581</v>
      </c>
      <c r="V292" s="31">
        <f>VLOOKUP(S292,'PAI 2025 GPS rempl2)'!$E$4:$P$504,12,0)</f>
        <v>17</v>
      </c>
      <c r="W292" s="148">
        <f>(V292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3" spans="1:23" x14ac:dyDescent="0.25">
      <c r="A293" s="83" t="s">
        <v>1059</v>
      </c>
      <c r="B293" s="83" t="str">
        <f>VLOOKUP(A293,'PAI 2025 GPS rempl2)'!$A$3:$E$505,4,0)</f>
        <v>Actividad propia</v>
      </c>
      <c r="C293" s="84" t="s">
        <v>1581</v>
      </c>
      <c r="D293" s="84" t="s">
        <v>1585</v>
      </c>
      <c r="E293" s="84" t="s">
        <v>646</v>
      </c>
      <c r="F293" s="84"/>
      <c r="G293" s="84" t="str">
        <f>VLOOKUP(A293,'PAI 2025 GPS rempl2)'!$E$4:$L$504,8,0)</f>
        <v>N/A</v>
      </c>
      <c r="H293" s="84" t="str">
        <f>VLOOKUP(A293,'PAI 2025 GPS rempl2)'!$A$4:$V$504,15,0)</f>
        <v>Gestionar las demandas de protección al consumidor (Informe mensual consolidado/ único entregable)</v>
      </c>
      <c r="I293" s="84">
        <f>VLOOKUP(A293,'PAI 2025 GPS rempl2)'!$A$4:$V$504,17,0)</f>
        <v>42000</v>
      </c>
      <c r="J293" s="84" t="str">
        <f>VLOOKUP(A293,'PAI 2025 GPS rempl2)'!$A$4:$V$504,18,0)</f>
        <v>Númerica</v>
      </c>
      <c r="K293" s="182" t="str">
        <f>VLOOKUP(A293,'PAI 2025 GPS rempl2)'!$A$4:$V$504,20,0)</f>
        <v>2025-01-20</v>
      </c>
      <c r="L293" s="182" t="str">
        <f>VLOOKUP(A293,'PAI 2025 GPS rempl2)'!$A$4:$V$504,21,0)</f>
        <v>2025-12-12</v>
      </c>
      <c r="M293" s="84" t="str">
        <f>VLOOKUP(A293,'PAI 2025 GPS rempl2)'!$A$4:$V$504,22,0)</f>
        <v>4000-DESPACHO DEL SUPERINTENDENTE DELEGADO PARA ASUNTOS JURISDICCIONALES</v>
      </c>
      <c r="N293" s="84"/>
      <c r="O293" s="84"/>
      <c r="P293" s="84"/>
      <c r="Q293" s="84"/>
      <c r="S293" s="83" t="s">
        <v>1059</v>
      </c>
      <c r="T293" s="83" t="str">
        <f>VLOOKUP(A293,'PAI 2025 GPS rempl2)'!$A$3:$E$505,4,0)</f>
        <v>Actividad propia</v>
      </c>
      <c r="U293" s="84" t="s">
        <v>1581</v>
      </c>
      <c r="V293" s="31">
        <f>VLOOKUP(S293,'PAI 2025 GPS rempl2)'!$E$4:$P$504,12,0)</f>
        <v>100</v>
      </c>
      <c r="W293" s="150"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4" spans="1:23" x14ac:dyDescent="0.25">
      <c r="A294" s="83" t="s">
        <v>1060</v>
      </c>
      <c r="B294" s="83" t="str">
        <f>VLOOKUP(A294,'PAI 2025 GPS rempl2)'!$A$3:$E$505,4,0)</f>
        <v>Producto</v>
      </c>
      <c r="C294" s="84" t="s">
        <v>1581</v>
      </c>
      <c r="D294" s="84" t="s">
        <v>1585</v>
      </c>
      <c r="E294" s="84" t="s">
        <v>646</v>
      </c>
      <c r="F294" s="84" t="s">
        <v>9</v>
      </c>
      <c r="G294" s="84" t="str">
        <f>VLOOKUP(A294,'PAI 2025 GPS rempl2)'!$E$4:$L$504,8,0)</f>
        <v>C-3503-0200-0011-40401c</v>
      </c>
      <c r="H294" s="84"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4">
        <f>VLOOKUP(A294,'PAI 2025 GPS rempl2)'!$A$4:$V$504,17,0)</f>
        <v>20000</v>
      </c>
      <c r="J294" s="84" t="str">
        <f>VLOOKUP(A294,'PAI 2025 GPS rempl2)'!$A$4:$V$504,18,0)</f>
        <v>Númerica</v>
      </c>
      <c r="K294" s="182" t="str">
        <f>VLOOKUP(A294,'PAI 2025 GPS rempl2)'!$A$4:$V$504,20,0)</f>
        <v>2025-01-20</v>
      </c>
      <c r="L294" s="182" t="str">
        <f>VLOOKUP(A294,'PAI 2025 GPS rempl2)'!$A$4:$V$504,21,0)</f>
        <v>2025-12-12</v>
      </c>
      <c r="M294" s="84" t="str">
        <f>VLOOKUP(A294,'PAI 2025 GPS rempl2)'!$A$4:$V$504,22,0)</f>
        <v>4000-DESPACHO DEL SUPERINTENDENTE DELEGADO PARA ASUNTOS JURISDICCIONALES</v>
      </c>
      <c r="N294" s="84" t="s">
        <v>1458</v>
      </c>
      <c r="O294" s="84" t="s">
        <v>1496</v>
      </c>
      <c r="P294" s="84">
        <v>0</v>
      </c>
      <c r="Q294" s="84" t="s">
        <v>1551</v>
      </c>
      <c r="S294" s="83" t="s">
        <v>1060</v>
      </c>
      <c r="T294" s="83" t="str">
        <f>VLOOKUP(A294,'PAI 2025 GPS rempl2)'!$A$3:$E$505,4,0)</f>
        <v>Producto</v>
      </c>
      <c r="U294" s="84" t="s">
        <v>1581</v>
      </c>
      <c r="V294" s="31">
        <f>VLOOKUP(S294,'PAI 2025 GPS rempl2)'!$E$4:$P$504,12,0)</f>
        <v>17</v>
      </c>
      <c r="W294" s="148">
        <f>(V294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5" spans="1:23" x14ac:dyDescent="0.25">
      <c r="A295" s="83" t="s">
        <v>1062</v>
      </c>
      <c r="B295" s="83" t="str">
        <f>VLOOKUP(A295,'PAI 2025 GPS rempl2)'!$A$3:$E$505,4,0)</f>
        <v>Actividad propia</v>
      </c>
      <c r="C295" s="84" t="s">
        <v>1581</v>
      </c>
      <c r="D295" s="84" t="s">
        <v>1585</v>
      </c>
      <c r="E295" s="84" t="s">
        <v>646</v>
      </c>
      <c r="F295" s="84"/>
      <c r="G295" s="84" t="str">
        <f>VLOOKUP(A295,'PAI 2025 GPS rempl2)'!$E$4:$L$504,8,0)</f>
        <v>N/A</v>
      </c>
      <c r="H295" s="84" t="str">
        <f>VLOOKUP(A295,'PAI 2025 GPS rempl2)'!$A$4:$V$504,15,0)</f>
        <v>Finalizar las acciones de protección al consumidor admitidas y pendientes de decisión a 31 de diciembre de 2024. (Listado mensual en Excel de autos o sentencias finalizados)</v>
      </c>
      <c r="I295" s="84">
        <f>VLOOKUP(A295,'PAI 2025 GPS rempl2)'!$A$4:$V$504,17,0)</f>
        <v>20000</v>
      </c>
      <c r="J295" s="84" t="str">
        <f>VLOOKUP(A295,'PAI 2025 GPS rempl2)'!$A$4:$V$504,18,0)</f>
        <v>Númerica</v>
      </c>
      <c r="K295" s="182" t="str">
        <f>VLOOKUP(A295,'PAI 2025 GPS rempl2)'!$A$4:$V$504,20,0)</f>
        <v>2025-01-20</v>
      </c>
      <c r="L295" s="182" t="str">
        <f>VLOOKUP(A295,'PAI 2025 GPS rempl2)'!$A$4:$V$504,21,0)</f>
        <v>2025-12-12</v>
      </c>
      <c r="M295" s="84" t="str">
        <f>VLOOKUP(A295,'PAI 2025 GPS rempl2)'!$A$4:$V$504,22,0)</f>
        <v>4000-DESPACHO DEL SUPERINTENDENTE DELEGADO PARA ASUNTOS JURISDICCIONALES</v>
      </c>
      <c r="N295" s="84"/>
      <c r="O295" s="84"/>
      <c r="P295" s="84"/>
      <c r="Q295" s="84"/>
      <c r="S295" s="83" t="s">
        <v>1062</v>
      </c>
      <c r="T295" s="83" t="str">
        <f>VLOOKUP(A295,'PAI 2025 GPS rempl2)'!$A$3:$E$505,4,0)</f>
        <v>Actividad propia</v>
      </c>
      <c r="U295" s="84" t="s">
        <v>1581</v>
      </c>
      <c r="V295" s="31">
        <f>VLOOKUP(S295,'PAI 2025 GPS rempl2)'!$E$4:$P$504,12,0)</f>
        <v>100</v>
      </c>
      <c r="W295" s="150"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6" spans="1:23" x14ac:dyDescent="0.25">
      <c r="A296" s="83" t="s">
        <v>1063</v>
      </c>
      <c r="B296" s="83" t="str">
        <f>VLOOKUP(A296,'PAI 2025 GPS rempl2)'!$A$3:$E$505,4,0)</f>
        <v>Producto</v>
      </c>
      <c r="C296" s="84" t="s">
        <v>1581</v>
      </c>
      <c r="D296" s="84" t="s">
        <v>1585</v>
      </c>
      <c r="E296" s="84" t="s">
        <v>646</v>
      </c>
      <c r="F296" s="84" t="s">
        <v>9</v>
      </c>
      <c r="G296" s="84" t="str">
        <f>VLOOKUP(A296,'PAI 2025 GPS rempl2)'!$E$4:$L$504,8,0)</f>
        <v>C-3503-0200-0011-40401c</v>
      </c>
      <c r="H296" s="84"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4">
        <f>VLOOKUP(A296,'PAI 2025 GPS rempl2)'!$A$4:$V$504,17,0)</f>
        <v>6430</v>
      </c>
      <c r="J296" s="84" t="str">
        <f>VLOOKUP(A296,'PAI 2025 GPS rempl2)'!$A$4:$V$504,18,0)</f>
        <v>Númerica</v>
      </c>
      <c r="K296" s="182" t="str">
        <f>VLOOKUP(A296,'PAI 2025 GPS rempl2)'!$A$4:$V$504,20,0)</f>
        <v>2025-01-20</v>
      </c>
      <c r="L296" s="182" t="str">
        <f>VLOOKUP(A296,'PAI 2025 GPS rempl2)'!$A$4:$V$504,21,0)</f>
        <v>2025-12-12</v>
      </c>
      <c r="M296" s="84" t="str">
        <f>VLOOKUP(A296,'PAI 2025 GPS rempl2)'!$A$4:$V$504,22,0)</f>
        <v>4000-DESPACHO DEL SUPERINTENDENTE DELEGADO PARA ASUNTOS JURISDICCIONALES</v>
      </c>
      <c r="N296" s="84" t="s">
        <v>1458</v>
      </c>
      <c r="O296" s="84" t="s">
        <v>1496</v>
      </c>
      <c r="P296" s="84">
        <v>0</v>
      </c>
      <c r="Q296" s="84" t="s">
        <v>1551</v>
      </c>
      <c r="S296" s="83" t="s">
        <v>1063</v>
      </c>
      <c r="T296" s="83" t="str">
        <f>VLOOKUP(A296,'PAI 2025 GPS rempl2)'!$A$3:$E$505,4,0)</f>
        <v>Producto</v>
      </c>
      <c r="U296" s="84" t="s">
        <v>1581</v>
      </c>
      <c r="V296" s="31">
        <f>VLOOKUP(S296,'PAI 2025 GPS rempl2)'!$E$4:$P$504,12,0)</f>
        <v>17</v>
      </c>
      <c r="W296" s="148">
        <f>(V296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0.7623318385650224</v>
      </c>
    </row>
    <row r="297" spans="1:23" x14ac:dyDescent="0.25">
      <c r="A297" s="83" t="s">
        <v>1065</v>
      </c>
      <c r="B297" s="83" t="str">
        <f>VLOOKUP(A297,'PAI 2025 GPS rempl2)'!$A$3:$E$505,4,0)</f>
        <v>Actividad propia</v>
      </c>
      <c r="C297" s="84" t="s">
        <v>1581</v>
      </c>
      <c r="D297" s="84" t="s">
        <v>1585</v>
      </c>
      <c r="E297" s="84" t="s">
        <v>646</v>
      </c>
      <c r="F297" s="84"/>
      <c r="G297" s="84" t="str">
        <f>VLOOKUP(A297,'PAI 2025 GPS rempl2)'!$E$4:$L$504,8,0)</f>
        <v>N/A</v>
      </c>
      <c r="H297" s="84"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4">
        <f>VLOOKUP(A297,'PAI 2025 GPS rempl2)'!$A$4:$V$504,17,0)</f>
        <v>6430</v>
      </c>
      <c r="J297" s="84" t="str">
        <f>VLOOKUP(A297,'PAI 2025 GPS rempl2)'!$A$4:$V$504,18,0)</f>
        <v>Númerica</v>
      </c>
      <c r="K297" s="182" t="str">
        <f>VLOOKUP(A297,'PAI 2025 GPS rempl2)'!$A$4:$V$504,20,0)</f>
        <v>2025-01-20</v>
      </c>
      <c r="L297" s="182" t="str">
        <f>VLOOKUP(A297,'PAI 2025 GPS rempl2)'!$A$4:$V$504,21,0)</f>
        <v>2025-12-12</v>
      </c>
      <c r="M297" s="84" t="str">
        <f>VLOOKUP(A297,'PAI 2025 GPS rempl2)'!$A$4:$V$504,22,0)</f>
        <v>4000-DESPACHO DEL SUPERINTENDENTE DELEGADO PARA ASUNTOS JURISDICCIONALES</v>
      </c>
      <c r="N297" s="84"/>
      <c r="O297" s="84"/>
      <c r="P297" s="84"/>
      <c r="Q297" s="84"/>
      <c r="S297" s="83" t="s">
        <v>1065</v>
      </c>
      <c r="T297" s="83" t="str">
        <f>VLOOKUP(A297,'PAI 2025 GPS rempl2)'!$A$3:$E$505,4,0)</f>
        <v>Actividad propia</v>
      </c>
      <c r="U297" s="84" t="s">
        <v>1581</v>
      </c>
      <c r="V297" s="31">
        <f>VLOOKUP(S297,'PAI 2025 GPS rempl2)'!$E$4:$P$504,12,0)</f>
        <v>50</v>
      </c>
      <c r="W297" s="150"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8" spans="1:23" x14ac:dyDescent="0.25">
      <c r="A298" s="83" t="s">
        <v>1823</v>
      </c>
      <c r="B298" s="83" t="str">
        <f>VLOOKUP(A298,'PAI 2025 GPS rempl2)'!$A$3:$E$505,4,0)</f>
        <v>Actividad propia</v>
      </c>
      <c r="C298" s="84" t="s">
        <v>1581</v>
      </c>
      <c r="D298" s="84" t="s">
        <v>1585</v>
      </c>
      <c r="E298" s="84" t="s">
        <v>646</v>
      </c>
      <c r="F298" s="84"/>
      <c r="G298" s="84" t="str">
        <f>VLOOKUP(A298,'PAI 2025 GPS rempl2)'!$E$4:$L$504,8,0)</f>
        <v>N/A</v>
      </c>
      <c r="H298" s="84" t="str">
        <f>VLOOKUP(A298,'PAI 2025 GPS rempl2)'!$A$4:$V$504,15,0)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I298" s="84">
        <f>VLOOKUP(A298,'PAI 2025 GPS rempl2)'!$A$4:$V$504,17,0)</f>
        <v>100</v>
      </c>
      <c r="J298" s="84" t="str">
        <f>VLOOKUP(A298,'PAI 2025 GPS rempl2)'!$A$4:$V$504,18,0)</f>
        <v>Porcentual</v>
      </c>
      <c r="K298" s="182" t="str">
        <f>VLOOKUP(A298,'PAI 2025 GPS rempl2)'!$A$4:$V$504,20,0)</f>
        <v>2025-05-02</v>
      </c>
      <c r="L298" s="182" t="str">
        <f>VLOOKUP(A298,'PAI 2025 GPS rempl2)'!$A$4:$V$504,21,0)</f>
        <v>2025-12-12</v>
      </c>
      <c r="M298" s="84" t="str">
        <f>VLOOKUP(A298,'PAI 2025 GPS rempl2)'!$A$4:$V$504,22,0)</f>
        <v>4000-DESPACHO DEL SUPERINTENDENTE DELEGADO PARA ASUNTOS JURISDICCIONALES</v>
      </c>
      <c r="N298" s="84"/>
      <c r="O298" s="84"/>
      <c r="P298" s="84"/>
      <c r="Q298" s="84"/>
      <c r="S298" s="83" t="s">
        <v>1823</v>
      </c>
      <c r="T298" s="83" t="str">
        <f>VLOOKUP(A298,'PAI 2025 GPS rempl2)'!$A$3:$E$505,4,0)</f>
        <v>Actividad propia</v>
      </c>
      <c r="U298" s="84" t="s">
        <v>1581</v>
      </c>
      <c r="V298" s="31">
        <f>VLOOKUP(S298,'PAI 2025 GPS rempl2)'!$E$4:$P$504,12,0)</f>
        <v>50</v>
      </c>
      <c r="W298" s="150"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299" spans="1:23" x14ac:dyDescent="0.25">
      <c r="A299" s="83" t="s">
        <v>1066</v>
      </c>
      <c r="B299" s="83" t="str">
        <f>VLOOKUP(A299,'PAI 2025 GPS rempl2)'!$A$3:$E$505,4,0)</f>
        <v>Producto</v>
      </c>
      <c r="C299" s="84" t="s">
        <v>1581</v>
      </c>
      <c r="D299" s="84" t="s">
        <v>1585</v>
      </c>
      <c r="E299" s="84" t="s">
        <v>646</v>
      </c>
      <c r="F299" s="84" t="s">
        <v>10</v>
      </c>
      <c r="G299" s="84" t="str">
        <f>VLOOKUP(A299,'PAI 2025 GPS rempl2)'!$E$4:$L$504,8,0)</f>
        <v>C-3503-0200-0011-40401c</v>
      </c>
      <c r="H299" s="84" t="str">
        <f>VLOOKUP(A299,'PAI 2025 GPS rempl2)'!$A$4:$V$504,15,0)</f>
        <v>Presencia territorial de la SIC en materia de asuntos jursidiccionales, fortalecida. (Listados de asistencia por jornada)</v>
      </c>
      <c r="I299" s="84">
        <f>VLOOKUP(A299,'PAI 2025 GPS rempl2)'!$A$4:$V$504,17,0)</f>
        <v>6</v>
      </c>
      <c r="J299" s="84" t="str">
        <f>VLOOKUP(A299,'PAI 2025 GPS rempl2)'!$A$4:$V$504,18,0)</f>
        <v>Númerica</v>
      </c>
      <c r="K299" s="182" t="str">
        <f>VLOOKUP(A299,'PAI 2025 GPS rempl2)'!$A$4:$V$504,20,0)</f>
        <v>2025-02-03</v>
      </c>
      <c r="L299" s="182" t="str">
        <f>VLOOKUP(A299,'PAI 2025 GPS rempl2)'!$A$4:$V$504,21,0)</f>
        <v>2025-11-28</v>
      </c>
      <c r="M299" s="84" t="str">
        <f>VLOOKUP(A299,'PAI 2025 GPS rempl2)'!$A$4:$V$504,22,0)</f>
        <v>4000-DESPACHO DEL SUPERINTENDENTE DELEGADO PARA ASUNTOS JURISDICCIONALES</v>
      </c>
      <c r="N299" s="84" t="s">
        <v>1456</v>
      </c>
      <c r="O299" s="84" t="s">
        <v>1457</v>
      </c>
      <c r="P299" s="84">
        <v>0</v>
      </c>
      <c r="Q299" s="84" t="s">
        <v>1553</v>
      </c>
      <c r="S299" s="83" t="s">
        <v>1066</v>
      </c>
      <c r="T299" s="83" t="str">
        <f>VLOOKUP(A299,'PAI 2025 GPS rempl2)'!$A$3:$E$505,4,0)</f>
        <v>Producto</v>
      </c>
      <c r="U299" s="84" t="s">
        <v>1581</v>
      </c>
      <c r="V299" s="31">
        <f>VLOOKUP(S299,'PAI 2025 GPS rempl2)'!$E$4:$P$504,12,0)</f>
        <v>12</v>
      </c>
      <c r="W299" s="148">
        <f>(V299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0.53811659192825112</v>
      </c>
    </row>
    <row r="300" spans="1:23" x14ac:dyDescent="0.25">
      <c r="A300" s="83" t="s">
        <v>1068</v>
      </c>
      <c r="B300" s="83" t="str">
        <f>VLOOKUP(A300,'PAI 2025 GPS rempl2)'!$A$3:$E$505,4,0)</f>
        <v>Actividad propia</v>
      </c>
      <c r="C300" s="84" t="s">
        <v>1581</v>
      </c>
      <c r="D300" s="84" t="s">
        <v>1585</v>
      </c>
      <c r="E300" s="84" t="s">
        <v>646</v>
      </c>
      <c r="F300" s="84"/>
      <c r="G300" s="84" t="str">
        <f>VLOOKUP(A300,'PAI 2025 GPS rempl2)'!$E$4:$L$504,8,0)</f>
        <v>N/A</v>
      </c>
      <c r="H300" s="84" t="str">
        <f>VLOOKUP(A300,'PAI 2025 GPS rempl2)'!$A$4:$V$504,15,0)</f>
        <v>Definir fechas de las jornadas de territorialización. (correo electrónico enviando con las fechas de las jornadas/único entregable)</v>
      </c>
      <c r="I300" s="84">
        <f>VLOOKUP(A300,'PAI 2025 GPS rempl2)'!$A$4:$V$504,17,0)</f>
        <v>1</v>
      </c>
      <c r="J300" s="84" t="str">
        <f>VLOOKUP(A300,'PAI 2025 GPS rempl2)'!$A$4:$V$504,18,0)</f>
        <v>Númerica</v>
      </c>
      <c r="K300" s="182" t="str">
        <f>VLOOKUP(A300,'PAI 2025 GPS rempl2)'!$A$4:$V$504,20,0)</f>
        <v>2025-02-03</v>
      </c>
      <c r="L300" s="182" t="str">
        <f>VLOOKUP(A300,'PAI 2025 GPS rempl2)'!$A$4:$V$504,21,0)</f>
        <v>2025-03-31</v>
      </c>
      <c r="M300" s="84" t="str">
        <f>VLOOKUP(A300,'PAI 2025 GPS rempl2)'!$A$4:$V$504,22,0)</f>
        <v>4000-DESPACHO DEL SUPERINTENDENTE DELEGADO PARA ASUNTOS JURISDICCIONALES</v>
      </c>
      <c r="N300" s="84"/>
      <c r="O300" s="84"/>
      <c r="P300" s="84"/>
      <c r="Q300" s="84"/>
      <c r="S300" s="83" t="s">
        <v>1068</v>
      </c>
      <c r="T300" s="83" t="str">
        <f>VLOOKUP(A300,'PAI 2025 GPS rempl2)'!$A$3:$E$505,4,0)</f>
        <v>Actividad propia</v>
      </c>
      <c r="U300" s="84" t="s">
        <v>1581</v>
      </c>
      <c r="V300" s="31">
        <f>VLOOKUP(S300,'PAI 2025 GPS rempl2)'!$E$4:$P$504,12,0)</f>
        <v>20</v>
      </c>
      <c r="W300" s="150"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1" spans="1:23" x14ac:dyDescent="0.25">
      <c r="A301" s="83" t="s">
        <v>1070</v>
      </c>
      <c r="B301" s="83" t="str">
        <f>VLOOKUP(A301,'PAI 2025 GPS rempl2)'!$A$3:$E$505,4,0)</f>
        <v>Actividad propia</v>
      </c>
      <c r="C301" s="84" t="s">
        <v>1581</v>
      </c>
      <c r="D301" s="84" t="s">
        <v>1585</v>
      </c>
      <c r="E301" s="84" t="s">
        <v>646</v>
      </c>
      <c r="F301" s="84"/>
      <c r="G301" s="84" t="str">
        <f>VLOOKUP(A301,'PAI 2025 GPS rempl2)'!$E$4:$L$504,8,0)</f>
        <v>N/A</v>
      </c>
      <c r="H301" s="84" t="str">
        <f>VLOOKUP(A301,'PAI 2025 GPS rempl2)'!$A$4:$V$504,15,0)</f>
        <v>Realizar jornadas de territorialización, de acuerdo con el cronograma establecido. (Listados de asistencia por programa)</v>
      </c>
      <c r="I301" s="84">
        <f>VLOOKUP(A301,'PAI 2025 GPS rempl2)'!$A$4:$V$504,17,0)</f>
        <v>6</v>
      </c>
      <c r="J301" s="84" t="str">
        <f>VLOOKUP(A301,'PAI 2025 GPS rempl2)'!$A$4:$V$504,18,0)</f>
        <v>Númerica</v>
      </c>
      <c r="K301" s="182" t="str">
        <f>VLOOKUP(A301,'PAI 2025 GPS rempl2)'!$A$4:$V$504,20,0)</f>
        <v>2025-04-01</v>
      </c>
      <c r="L301" s="182" t="str">
        <f>VLOOKUP(A301,'PAI 2025 GPS rempl2)'!$A$4:$V$504,21,0)</f>
        <v>2025-11-28</v>
      </c>
      <c r="M301" s="84" t="str">
        <f>VLOOKUP(A301,'PAI 2025 GPS rempl2)'!$A$4:$V$504,22,0)</f>
        <v>4000-DESPACHO DEL SUPERINTENDENTE DELEGADO PARA ASUNTOS JURISDICCIONALES</v>
      </c>
      <c r="N301" s="84"/>
      <c r="O301" s="84"/>
      <c r="P301" s="84"/>
      <c r="Q301" s="84"/>
      <c r="S301" s="83" t="s">
        <v>1070</v>
      </c>
      <c r="T301" s="83" t="str">
        <f>VLOOKUP(A301,'PAI 2025 GPS rempl2)'!$A$3:$E$505,4,0)</f>
        <v>Actividad propia</v>
      </c>
      <c r="U301" s="84" t="s">
        <v>1581</v>
      </c>
      <c r="V301" s="31">
        <f>VLOOKUP(S301,'PAI 2025 GPS rempl2)'!$E$4:$P$504,12,0)</f>
        <v>80</v>
      </c>
      <c r="W301" s="150"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2" spans="1:23" x14ac:dyDescent="0.25">
      <c r="A302" s="83" t="s">
        <v>1071</v>
      </c>
      <c r="B302" s="83" t="str">
        <f>VLOOKUP(A302,'PAI 2025 GPS rempl2)'!$A$3:$E$505,4,0)</f>
        <v>Producto</v>
      </c>
      <c r="C302" s="84" t="s">
        <v>1581</v>
      </c>
      <c r="D302" s="84" t="s">
        <v>1589</v>
      </c>
      <c r="E302" s="84" t="s">
        <v>730</v>
      </c>
      <c r="F302" s="84" t="s">
        <v>13</v>
      </c>
      <c r="G302" s="84" t="str">
        <f>VLOOKUP(A302,'PAI 2025 GPS rempl2)'!$E$4:$L$504,8,0)</f>
        <v>C-3503-0200-0011-40401c</v>
      </c>
      <c r="H302" s="84"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4">
        <f>VLOOKUP(A302,'PAI 2025 GPS rempl2)'!$A$4:$V$504,17,0)</f>
        <v>1</v>
      </c>
      <c r="J302" s="84" t="str">
        <f>VLOOKUP(A302,'PAI 2025 GPS rempl2)'!$A$4:$V$504,18,0)</f>
        <v>Númerica</v>
      </c>
      <c r="K302" s="182" t="str">
        <f>VLOOKUP(A302,'PAI 2025 GPS rempl2)'!$A$4:$V$504,20,0)</f>
        <v>2025-02-03</v>
      </c>
      <c r="L302" s="182" t="str">
        <f>VLOOKUP(A302,'PAI 2025 GPS rempl2)'!$A$4:$V$504,21,0)</f>
        <v>2025-12-05</v>
      </c>
      <c r="M302" s="84" t="str">
        <f>VLOOKUP(A302,'PAI 2025 GPS rempl2)'!$A$4:$V$504,22,0)</f>
        <v>20-OFICINA DE TECNOLOGÍA E INFORMÁTICA;
4000-DESPACHO DEL SUPERINTENDENTE DELEGADO PARA ASUNTOS JURISDICCIONALES;
73-GRUPO DE TRABAJO DE COMUNICACION</v>
      </c>
      <c r="N302" s="84" t="s">
        <v>1459</v>
      </c>
      <c r="O302" s="84" t="s">
        <v>1498</v>
      </c>
      <c r="P302" s="84">
        <v>0</v>
      </c>
      <c r="Q302" s="84" t="s">
        <v>1554</v>
      </c>
      <c r="S302" s="83" t="s">
        <v>1071</v>
      </c>
      <c r="T302" s="83" t="str">
        <f>VLOOKUP(A302,'PAI 2025 GPS rempl2)'!$A$3:$E$505,4,0)</f>
        <v>Producto</v>
      </c>
      <c r="U302" s="84" t="s">
        <v>1581</v>
      </c>
      <c r="V302" s="31">
        <f>VLOOKUP(S302,'PAI 2025 GPS rempl2)'!$E$4:$P$504,12,0)</f>
        <v>16</v>
      </c>
      <c r="W302" s="148">
        <f>(V302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303" spans="1:23" x14ac:dyDescent="0.25">
      <c r="A303" s="83" t="s">
        <v>1074</v>
      </c>
      <c r="B303" s="83" t="str">
        <f>VLOOKUP(A303,'PAI 2025 GPS rempl2)'!$A$3:$E$505,4,0)</f>
        <v>Actividad propia</v>
      </c>
      <c r="C303" s="84" t="s">
        <v>1581</v>
      </c>
      <c r="D303" s="84" t="s">
        <v>1589</v>
      </c>
      <c r="E303" s="84" t="s">
        <v>730</v>
      </c>
      <c r="F303" s="84"/>
      <c r="G303" s="84" t="str">
        <f>VLOOKUP(A303,'PAI 2025 GPS rempl2)'!$E$4:$L$504,8,0)</f>
        <v>N/A</v>
      </c>
      <c r="H303" s="84" t="str">
        <f>VLOOKUP(A303,'PAI 2025 GPS rempl2)'!$A$4:$V$504,15,0)</f>
        <v>Solicitar publicación de la fecha del evento en el calendario de eventos de la entidad  al Grupo de trabajo de Comunicaciones   (correo electrónico enviado con la fecha del evento/único entregable)</v>
      </c>
      <c r="I303" s="84">
        <f>VLOOKUP(A303,'PAI 2025 GPS rempl2)'!$A$4:$V$504,17,0)</f>
        <v>1</v>
      </c>
      <c r="J303" s="84" t="str">
        <f>VLOOKUP(A303,'PAI 2025 GPS rempl2)'!$A$4:$V$504,18,0)</f>
        <v>Númerica</v>
      </c>
      <c r="K303" s="182" t="str">
        <f>VLOOKUP(A303,'PAI 2025 GPS rempl2)'!$A$4:$V$504,20,0)</f>
        <v>2025-02-03</v>
      </c>
      <c r="L303" s="182" t="str">
        <f>VLOOKUP(A303,'PAI 2025 GPS rempl2)'!$A$4:$V$504,21,0)</f>
        <v>2025-05-30</v>
      </c>
      <c r="M303" s="84" t="str">
        <f>VLOOKUP(A303,'PAI 2025 GPS rempl2)'!$A$4:$V$504,22,0)</f>
        <v>4000-DESPACHO DEL SUPERINTENDENTE DELEGADO PARA ASUNTOS JURISDICCIONALES</v>
      </c>
      <c r="N303" s="84"/>
      <c r="O303" s="84"/>
      <c r="P303" s="84"/>
      <c r="Q303" s="84"/>
      <c r="S303" s="83" t="s">
        <v>1074</v>
      </c>
      <c r="T303" s="83" t="str">
        <f>VLOOKUP(A303,'PAI 2025 GPS rempl2)'!$A$3:$E$505,4,0)</f>
        <v>Actividad propia</v>
      </c>
      <c r="U303" s="84" t="s">
        <v>1581</v>
      </c>
      <c r="V303" s="31">
        <f>VLOOKUP(S303,'PAI 2025 GPS rempl2)'!$E$4:$P$504,12,0)</f>
        <v>25</v>
      </c>
      <c r="W303" s="150"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4" spans="1:23" x14ac:dyDescent="0.25">
      <c r="A304" s="83" t="s">
        <v>1076</v>
      </c>
      <c r="B304" s="83" t="str">
        <f>VLOOKUP(A304,'PAI 2025 GPS rempl2)'!$A$3:$E$505,4,0)</f>
        <v>Actividad sin participaci�n</v>
      </c>
      <c r="C304" s="84" t="s">
        <v>1581</v>
      </c>
      <c r="D304" s="84" t="s">
        <v>1589</v>
      </c>
      <c r="E304" s="84" t="s">
        <v>730</v>
      </c>
      <c r="F304" s="84"/>
      <c r="G304" s="84" t="str">
        <f>VLOOKUP(A304,'PAI 2025 GPS rempl2)'!$E$4:$L$504,8,0)</f>
        <v>N/A</v>
      </c>
      <c r="H304" s="84" t="str">
        <f>VLOOKUP(A304,'PAI 2025 GPS rempl2)'!$A$4:$V$504,15,0)</f>
        <v>Publicar fecha del evento en calendario de la entidad (captura de pantalla de la publicación de la fecha del evento / único entregable)</v>
      </c>
      <c r="I304" s="84">
        <f>VLOOKUP(A304,'PAI 2025 GPS rempl2)'!$A$4:$V$504,17,0)</f>
        <v>1</v>
      </c>
      <c r="J304" s="84" t="str">
        <f>VLOOKUP(A304,'PAI 2025 GPS rempl2)'!$A$4:$V$504,18,0)</f>
        <v>Númerica</v>
      </c>
      <c r="K304" s="182" t="str">
        <f>VLOOKUP(A304,'PAI 2025 GPS rempl2)'!$A$4:$V$504,20,0)</f>
        <v>2025-06-03</v>
      </c>
      <c r="L304" s="182" t="str">
        <f>VLOOKUP(A304,'PAI 2025 GPS rempl2)'!$A$4:$V$504,21,0)</f>
        <v>2025-09-05</v>
      </c>
      <c r="M304" s="84" t="str">
        <f>VLOOKUP(A304,'PAI 2025 GPS rempl2)'!$A$4:$V$504,22,0)</f>
        <v>73-GRUPO DE TRABAJO DE COMUNICACION</v>
      </c>
      <c r="N304" s="84"/>
      <c r="O304" s="84"/>
      <c r="P304" s="84"/>
      <c r="Q304" s="84"/>
      <c r="S304" s="83" t="s">
        <v>1076</v>
      </c>
      <c r="T304" s="83" t="str">
        <f>VLOOKUP(A304,'PAI 2025 GPS rempl2)'!$A$3:$E$505,4,0)</f>
        <v>Actividad sin participaci�n</v>
      </c>
      <c r="U304" s="84" t="s">
        <v>1581</v>
      </c>
      <c r="V304" s="31">
        <f>VLOOKUP(S304,'PAI 2025 GPS rempl2)'!$E$4:$P$504,12,0)</f>
        <v>0</v>
      </c>
      <c r="W304" s="148">
        <f>(V304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v>
      </c>
    </row>
    <row r="305" spans="1:23" x14ac:dyDescent="0.25">
      <c r="A305" s="83" t="s">
        <v>1078</v>
      </c>
      <c r="B305" s="83" t="str">
        <f>VLOOKUP(A305,'PAI 2025 GPS rempl2)'!$A$3:$E$505,4,0)</f>
        <v>Actividad propia</v>
      </c>
      <c r="C305" s="84" t="s">
        <v>1581</v>
      </c>
      <c r="D305" s="84" t="s">
        <v>1589</v>
      </c>
      <c r="E305" s="84" t="s">
        <v>730</v>
      </c>
      <c r="F305" s="84"/>
      <c r="G305" s="84" t="str">
        <f>VLOOKUP(A305,'PAI 2025 GPS rempl2)'!$E$4:$L$504,8,0)</f>
        <v>N/A</v>
      </c>
      <c r="H305" s="84" t="str">
        <f>VLOOKUP(A305,'PAI 2025 GPS rempl2)'!$A$4:$V$504,15,0)</f>
        <v>Diligenciar check list del evento con la fecha definitiva igual a la publicada en el  calendario de eventos (documento de check list para la realización del evento / único entregable)</v>
      </c>
      <c r="I305" s="84">
        <f>VLOOKUP(A305,'PAI 2025 GPS rempl2)'!$A$4:$V$504,17,0)</f>
        <v>1</v>
      </c>
      <c r="J305" s="84" t="str">
        <f>VLOOKUP(A305,'PAI 2025 GPS rempl2)'!$A$4:$V$504,18,0)</f>
        <v>Númerica</v>
      </c>
      <c r="K305" s="182" t="str">
        <f>VLOOKUP(A305,'PAI 2025 GPS rempl2)'!$A$4:$V$504,20,0)</f>
        <v>2025-09-08</v>
      </c>
      <c r="L305" s="182" t="str">
        <f>VLOOKUP(A305,'PAI 2025 GPS rempl2)'!$A$4:$V$504,21,0)</f>
        <v>2025-10-17</v>
      </c>
      <c r="M305" s="84" t="str">
        <f>VLOOKUP(A305,'PAI 2025 GPS rempl2)'!$A$4:$V$504,22,0)</f>
        <v>4000-DESPACHO DEL SUPERINTENDENTE DELEGADO PARA ASUNTOS JURISDICCIONALES</v>
      </c>
      <c r="N305" s="84"/>
      <c r="O305" s="84"/>
      <c r="P305" s="84"/>
      <c r="Q305" s="84"/>
      <c r="S305" s="83" t="s">
        <v>1078</v>
      </c>
      <c r="T305" s="83" t="str">
        <f>VLOOKUP(A305,'PAI 2025 GPS rempl2)'!$A$3:$E$505,4,0)</f>
        <v>Actividad propia</v>
      </c>
      <c r="U305" s="84" t="s">
        <v>1581</v>
      </c>
      <c r="V305" s="31">
        <f>VLOOKUP(S305,'PAI 2025 GPS rempl2)'!$E$4:$P$504,12,0)</f>
        <v>25</v>
      </c>
      <c r="W305" s="150"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6" spans="1:23" x14ac:dyDescent="0.25">
      <c r="A306" s="83" t="s">
        <v>1080</v>
      </c>
      <c r="B306" s="83" t="str">
        <f>VLOOKUP(A306,'PAI 2025 GPS rempl2)'!$A$3:$E$505,4,0)</f>
        <v>Actividad propia</v>
      </c>
      <c r="C306" s="84" t="s">
        <v>1581</v>
      </c>
      <c r="D306" s="84" t="s">
        <v>1589</v>
      </c>
      <c r="E306" s="84" t="s">
        <v>730</v>
      </c>
      <c r="F306" s="84"/>
      <c r="G306" s="84" t="str">
        <f>VLOOKUP(A306,'PAI 2025 GPS rempl2)'!$E$4:$L$504,8,0)</f>
        <v>N/A</v>
      </c>
      <c r="H306" s="84" t="str">
        <f>VLOOKUP(A306,'PAI 2025 GPS rempl2)'!$A$4:$V$504,15,0)</f>
        <v>Elaborar y enviar agenda definitiva para ser publicada (correo electrónico con agenda definitiva / único entregable)</v>
      </c>
      <c r="I306" s="84">
        <f>VLOOKUP(A306,'PAI 2025 GPS rempl2)'!$A$4:$V$504,17,0)</f>
        <v>1</v>
      </c>
      <c r="J306" s="84" t="str">
        <f>VLOOKUP(A306,'PAI 2025 GPS rempl2)'!$A$4:$V$504,18,0)</f>
        <v>Númerica</v>
      </c>
      <c r="K306" s="182" t="str">
        <f>VLOOKUP(A306,'PAI 2025 GPS rempl2)'!$A$4:$V$504,20,0)</f>
        <v>2025-10-20</v>
      </c>
      <c r="L306" s="182" t="str">
        <f>VLOOKUP(A306,'PAI 2025 GPS rempl2)'!$A$4:$V$504,21,0)</f>
        <v>2025-11-07</v>
      </c>
      <c r="M306" s="84" t="str">
        <f>VLOOKUP(A306,'PAI 2025 GPS rempl2)'!$A$4:$V$504,22,0)</f>
        <v>4000-DESPACHO DEL SUPERINTENDENTE DELEGADO PARA ASUNTOS JURISDICCIONALES</v>
      </c>
      <c r="N306" s="84"/>
      <c r="O306" s="84"/>
      <c r="P306" s="84"/>
      <c r="Q306" s="84"/>
      <c r="S306" s="83" t="s">
        <v>1080</v>
      </c>
      <c r="T306" s="83" t="str">
        <f>VLOOKUP(A306,'PAI 2025 GPS rempl2)'!$A$3:$E$505,4,0)</f>
        <v>Actividad propia</v>
      </c>
      <c r="U306" s="84" t="s">
        <v>1581</v>
      </c>
      <c r="V306" s="31">
        <f>VLOOKUP(S306,'PAI 2025 GPS rempl2)'!$E$4:$P$504,12,0)</f>
        <v>25</v>
      </c>
      <c r="W306" s="150"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7" spans="1:23" x14ac:dyDescent="0.25">
      <c r="A307" s="83" t="s">
        <v>1082</v>
      </c>
      <c r="B307" s="83" t="str">
        <f>VLOOKUP(A307,'PAI 2025 GPS rempl2)'!$A$3:$E$505,4,0)</f>
        <v>Actividad sin participaci�n</v>
      </c>
      <c r="C307" s="84" t="s">
        <v>1581</v>
      </c>
      <c r="D307" s="84" t="s">
        <v>1589</v>
      </c>
      <c r="E307" s="84" t="s">
        <v>730</v>
      </c>
      <c r="F307" s="84"/>
      <c r="G307" s="84" t="str">
        <f>VLOOKUP(A307,'PAI 2025 GPS rempl2)'!$E$4:$L$504,8,0)</f>
        <v>N/A</v>
      </c>
      <c r="H307" s="84" t="str">
        <f>VLOOKUP(A307,'PAI 2025 GPS rempl2)'!$A$4:$V$504,15,0)</f>
        <v>Publicar Agenda definitiva (Captura de pantalla de la publicación/ único entregable)</v>
      </c>
      <c r="I307" s="84">
        <f>VLOOKUP(A307,'PAI 2025 GPS rempl2)'!$A$4:$V$504,17,0)</f>
        <v>1</v>
      </c>
      <c r="J307" s="84" t="str">
        <f>VLOOKUP(A307,'PAI 2025 GPS rempl2)'!$A$4:$V$504,18,0)</f>
        <v>Númerica</v>
      </c>
      <c r="K307" s="182" t="str">
        <f>VLOOKUP(A307,'PAI 2025 GPS rempl2)'!$A$4:$V$504,20,0)</f>
        <v>2025-11-10</v>
      </c>
      <c r="L307" s="182" t="str">
        <f>VLOOKUP(A307,'PAI 2025 GPS rempl2)'!$A$4:$V$504,21,0)</f>
        <v>2025-11-14</v>
      </c>
      <c r="M307" s="84" t="str">
        <f>VLOOKUP(A307,'PAI 2025 GPS rempl2)'!$A$4:$V$504,22,0)</f>
        <v>20-OFICINA DE TECNOLOGÍA E INFORMÁTICA</v>
      </c>
      <c r="N307" s="84"/>
      <c r="O307" s="84"/>
      <c r="P307" s="84"/>
      <c r="Q307" s="84"/>
      <c r="S307" s="83" t="s">
        <v>1082</v>
      </c>
      <c r="T307" s="83" t="str">
        <f>VLOOKUP(A307,'PAI 2025 GPS rempl2)'!$A$3:$E$505,4,0)</f>
        <v>Actividad sin participaci�n</v>
      </c>
      <c r="U307" s="84" t="s">
        <v>1581</v>
      </c>
      <c r="V307" s="31">
        <f>VLOOKUP(S307,'PAI 2025 GPS rempl2)'!$E$4:$P$504,12,0)</f>
        <v>0</v>
      </c>
      <c r="W307" s="31">
        <f>+V307</f>
        <v>0</v>
      </c>
    </row>
    <row r="308" spans="1:23" x14ac:dyDescent="0.25">
      <c r="A308" s="83" t="s">
        <v>1084</v>
      </c>
      <c r="B308" s="83" t="str">
        <f>VLOOKUP(A308,'PAI 2025 GPS rempl2)'!$A$3:$E$505,4,0)</f>
        <v>Actividad propia</v>
      </c>
      <c r="C308" s="84" t="s">
        <v>1581</v>
      </c>
      <c r="D308" s="84" t="s">
        <v>1589</v>
      </c>
      <c r="E308" s="84" t="s">
        <v>730</v>
      </c>
      <c r="F308" s="84"/>
      <c r="G308" s="84" t="str">
        <f>VLOOKUP(A308,'PAI 2025 GPS rempl2)'!$E$4:$L$504,8,0)</f>
        <v>N/A</v>
      </c>
      <c r="H308" s="84" t="str">
        <f>VLOOKUP(A308,'PAI 2025 GPS rempl2)'!$A$4:$V$504,15,0)</f>
        <v>Realizar el evento (fotografías del evento realizado / único entregable)</v>
      </c>
      <c r="I308" s="84">
        <f>VLOOKUP(A308,'PAI 2025 GPS rempl2)'!$A$4:$V$504,17,0)</f>
        <v>1</v>
      </c>
      <c r="J308" s="84" t="str">
        <f>VLOOKUP(A308,'PAI 2025 GPS rempl2)'!$A$4:$V$504,18,0)</f>
        <v>Númerica</v>
      </c>
      <c r="K308" s="182" t="str">
        <f>VLOOKUP(A308,'PAI 2025 GPS rempl2)'!$A$4:$V$504,20,0)</f>
        <v>2025-11-18</v>
      </c>
      <c r="L308" s="182" t="str">
        <f>VLOOKUP(A308,'PAI 2025 GPS rempl2)'!$A$4:$V$504,21,0)</f>
        <v>2025-12-05</v>
      </c>
      <c r="M308" s="84" t="str">
        <f>VLOOKUP(A308,'PAI 2025 GPS rempl2)'!$A$4:$V$504,22,0)</f>
        <v>4000-DESPACHO DEL SUPERINTENDENTE DELEGADO PARA ASUNTOS JURISDICCIONALES;
73-GRUPO DE TRABAJO DE COMUNICACION</v>
      </c>
      <c r="N308" s="84"/>
      <c r="O308" s="84"/>
      <c r="P308" s="84"/>
      <c r="Q308" s="84"/>
      <c r="S308" s="83" t="s">
        <v>1084</v>
      </c>
      <c r="T308" s="83" t="str">
        <f>VLOOKUP(A308,'PAI 2025 GPS rempl2)'!$A$3:$E$505,4,0)</f>
        <v>Actividad propia</v>
      </c>
      <c r="U308" s="84" t="s">
        <v>1581</v>
      </c>
      <c r="V308" s="31">
        <f>VLOOKUP(S308,'PAI 2025 GPS rempl2)'!$E$4:$P$504,12,0)</f>
        <v>25</v>
      </c>
      <c r="W308" s="150"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09" spans="1:23" x14ac:dyDescent="0.25">
      <c r="A309" s="83" t="s">
        <v>1094</v>
      </c>
      <c r="B309" s="83" t="str">
        <f>VLOOKUP(A309,'PAI 2025 GPS rempl2)'!$A$3:$E$505,4,0)</f>
        <v>Producto</v>
      </c>
      <c r="C309" s="84" t="s">
        <v>1581</v>
      </c>
      <c r="D309" s="84" t="s">
        <v>1585</v>
      </c>
      <c r="E309" s="84" t="s">
        <v>646</v>
      </c>
      <c r="F309" s="84" t="s">
        <v>12</v>
      </c>
      <c r="G309" s="84" t="str">
        <f>VLOOKUP(A309,'PAI 2025 GPS rempl2)'!$E$4:$L$504,8,0)</f>
        <v>C-3503-0200-0011-40401c</v>
      </c>
      <c r="H309" s="84"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4">
        <f>VLOOKUP(A309,'PAI 2025 GPS rempl2)'!$A$4:$V$504,17,0)</f>
        <v>1</v>
      </c>
      <c r="J309" s="84" t="str">
        <f>VLOOKUP(A309,'PAI 2025 GPS rempl2)'!$A$4:$V$504,18,0)</f>
        <v>Númerica</v>
      </c>
      <c r="K309" s="182" t="str">
        <f>VLOOKUP(A309,'PAI 2025 GPS rempl2)'!$A$4:$V$504,20,0)</f>
        <v>2025-02-03</v>
      </c>
      <c r="L309" s="182" t="str">
        <f>VLOOKUP(A309,'PAI 2025 GPS rempl2)'!$A$4:$V$504,21,0)</f>
        <v>2025-12-12</v>
      </c>
      <c r="M309" s="84" t="str">
        <f>VLOOKUP(A309,'PAI 2025 GPS rempl2)'!$A$4:$V$504,22,0)</f>
        <v>4000-DESPACHO DEL SUPERINTENDENTE DELEGADO PARA ASUNTOS JURISDICCIONALES</v>
      </c>
      <c r="N309" s="84" t="s">
        <v>1452</v>
      </c>
      <c r="O309" s="84" t="s">
        <v>1453</v>
      </c>
      <c r="P309" s="84">
        <v>0</v>
      </c>
      <c r="Q309" s="84" t="s">
        <v>1551</v>
      </c>
      <c r="S309" s="83" t="s">
        <v>1094</v>
      </c>
      <c r="T309" s="83" t="str">
        <f>VLOOKUP(A309,'PAI 2025 GPS rempl2)'!$A$3:$E$505,4,0)</f>
        <v>Producto</v>
      </c>
      <c r="U309" s="84" t="s">
        <v>1581</v>
      </c>
      <c r="V309" s="31">
        <f>VLOOKUP(S309,'PAI 2025 GPS rempl2)'!$E$4:$P$504,12,0)</f>
        <v>5</v>
      </c>
      <c r="W309" s="148">
        <f>(V309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0.22421524663677131</v>
      </c>
    </row>
    <row r="310" spans="1:23" x14ac:dyDescent="0.25">
      <c r="A310" s="83" t="s">
        <v>1096</v>
      </c>
      <c r="B310" s="83" t="str">
        <f>VLOOKUP(A310,'PAI 2025 GPS rempl2)'!$A$3:$E$505,4,0)</f>
        <v>Actividad propia</v>
      </c>
      <c r="C310" s="84" t="s">
        <v>1581</v>
      </c>
      <c r="D310" s="84" t="s">
        <v>1585</v>
      </c>
      <c r="E310" s="84" t="s">
        <v>646</v>
      </c>
      <c r="F310" s="84"/>
      <c r="G310" s="84" t="str">
        <f>VLOOKUP(A310,'PAI 2025 GPS rempl2)'!$E$4:$L$504,8,0)</f>
        <v>N/A</v>
      </c>
      <c r="H310" s="84"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4">
        <f>VLOOKUP(A310,'PAI 2025 GPS rempl2)'!$A$4:$V$504,17,0)</f>
        <v>1</v>
      </c>
      <c r="J310" s="84" t="str">
        <f>VLOOKUP(A310,'PAI 2025 GPS rempl2)'!$A$4:$V$504,18,0)</f>
        <v>Númerica</v>
      </c>
      <c r="K310" s="182" t="str">
        <f>VLOOKUP(A310,'PAI 2025 GPS rempl2)'!$A$4:$V$504,20,0)</f>
        <v>2025-02-03</v>
      </c>
      <c r="L310" s="182" t="str">
        <f>VLOOKUP(A310,'PAI 2025 GPS rempl2)'!$A$4:$V$504,21,0)</f>
        <v>2025-12-12</v>
      </c>
      <c r="M310" s="84" t="str">
        <f>VLOOKUP(A310,'PAI 2025 GPS rempl2)'!$A$4:$V$504,22,0)</f>
        <v>4000-DESPACHO DEL SUPERINTENDENTE DELEGADO PARA ASUNTOS JURISDICCIONALES</v>
      </c>
      <c r="N310" s="84"/>
      <c r="O310" s="84"/>
      <c r="P310" s="84"/>
      <c r="Q310" s="84"/>
      <c r="S310" s="83" t="s">
        <v>1096</v>
      </c>
      <c r="T310" s="83" t="str">
        <f>VLOOKUP(A310,'PAI 2025 GPS rempl2)'!$A$3:$E$505,4,0)</f>
        <v>Actividad propia</v>
      </c>
      <c r="U310" s="84" t="s">
        <v>1581</v>
      </c>
      <c r="V310" s="31">
        <f>VLOOKUP(S310,'PAI 2025 GPS rempl2)'!$E$4:$P$504,12,0)</f>
        <v>100</v>
      </c>
      <c r="W310" s="150"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1" spans="1:23" x14ac:dyDescent="0.25">
      <c r="A311" s="83" t="s">
        <v>1098</v>
      </c>
      <c r="B311" s="83" t="str">
        <f>VLOOKUP(A311,'PAI 2025 GPS rempl2)'!$A$3:$E$505,4,0)</f>
        <v>Producto</v>
      </c>
      <c r="C311" s="84" t="s">
        <v>1596</v>
      </c>
      <c r="D311" s="84" t="s">
        <v>1595</v>
      </c>
      <c r="E311" s="84" t="s">
        <v>531</v>
      </c>
      <c r="F311" s="84" t="s">
        <v>9</v>
      </c>
      <c r="G311" s="84" t="str">
        <f>VLOOKUP(A311,'PAI 2025 GPS rempl2)'!$E$4:$L$504,8,0)</f>
        <v>FUNCIONAMIENTO</v>
      </c>
      <c r="H311" s="84" t="str">
        <f>VLOOKUP(A311,'PAI 2025 GPS rempl2)'!$A$4:$V$504,15,0)</f>
        <v>Sistema de alertas para monitorear el comportamiento de los trámites misionales priorizados, elaborado y presentado (Correo electronico con el envío del reporte al equipo directivo)</v>
      </c>
      <c r="I311" s="84">
        <f>VLOOKUP(A311,'PAI 2025 GPS rempl2)'!$A$4:$V$504,17,0)</f>
        <v>1</v>
      </c>
      <c r="J311" s="84" t="str">
        <f>VLOOKUP(A311,'PAI 2025 GPS rempl2)'!$A$4:$V$504,18,0)</f>
        <v>Númerica</v>
      </c>
      <c r="K311" s="182" t="str">
        <f>VLOOKUP(A311,'PAI 2025 GPS rempl2)'!$A$4:$V$504,20,0)</f>
        <v>2025-03-14</v>
      </c>
      <c r="L311" s="182" t="str">
        <f>VLOOKUP(A311,'PAI 2025 GPS rempl2)'!$A$4:$V$504,21,0)</f>
        <v>2025-12-15</v>
      </c>
      <c r="M311" s="84" t="str">
        <f>VLOOKUP(A311,'PAI 2025 GPS rempl2)'!$A$4:$V$504,22,0)</f>
        <v>30-OFICINA ASESORA DE PLANEACIÓN</v>
      </c>
      <c r="N311" s="84" t="s">
        <v>1458</v>
      </c>
      <c r="O311" s="84" t="s">
        <v>1496</v>
      </c>
      <c r="P311" s="84">
        <v>0</v>
      </c>
      <c r="Q311" s="84" t="s">
        <v>1551</v>
      </c>
      <c r="S311" s="83" t="s">
        <v>1098</v>
      </c>
      <c r="T311" s="83" t="str">
        <f>VLOOKUP(A311,'PAI 2025 GPS rempl2)'!$A$3:$E$505,4,0)</f>
        <v>Producto</v>
      </c>
      <c r="U311" s="84" t="s">
        <v>1596</v>
      </c>
      <c r="V311" s="31">
        <f>VLOOKUP(S311,'PAI 2025 GPS rempl2)'!$E$4:$P$504,12,0)</f>
        <v>20</v>
      </c>
      <c r="W311" s="31">
        <v>100</v>
      </c>
    </row>
    <row r="312" spans="1:23" x14ac:dyDescent="0.25">
      <c r="A312" s="83" t="s">
        <v>1100</v>
      </c>
      <c r="B312" s="83" t="str">
        <f>VLOOKUP(A312,'PAI 2025 GPS rempl2)'!$A$3:$E$505,4,0)</f>
        <v>Actividad propia</v>
      </c>
      <c r="C312" s="84" t="s">
        <v>1596</v>
      </c>
      <c r="D312" s="84" t="s">
        <v>1595</v>
      </c>
      <c r="E312" s="84" t="s">
        <v>531</v>
      </c>
      <c r="F312" s="84"/>
      <c r="G312" s="84" t="str">
        <f>VLOOKUP(A312,'PAI 2025 GPS rempl2)'!$E$4:$L$504,8,0)</f>
        <v>N/A</v>
      </c>
      <c r="H312" s="84" t="str">
        <f>VLOOKUP(A312,'PAI 2025 GPS rempl2)'!$A$4:$V$504,15,0)</f>
        <v>Priorizar los trámites por Delegatura objeto de monitoreo (Documento con los tramites priorizados por Delegatura objeto de monitoreo)</v>
      </c>
      <c r="I312" s="84">
        <f>VLOOKUP(A312,'PAI 2025 GPS rempl2)'!$A$4:$V$504,17,0)</f>
        <v>1</v>
      </c>
      <c r="J312" s="84" t="str">
        <f>VLOOKUP(A312,'PAI 2025 GPS rempl2)'!$A$4:$V$504,18,0)</f>
        <v>Númerica</v>
      </c>
      <c r="K312" s="182" t="str">
        <f>VLOOKUP(A312,'PAI 2025 GPS rempl2)'!$A$4:$V$504,20,0)</f>
        <v>2025-03-14</v>
      </c>
      <c r="L312" s="182" t="str">
        <f>VLOOKUP(A312,'PAI 2025 GPS rempl2)'!$A$4:$V$504,21,0)</f>
        <v>2025-04-15</v>
      </c>
      <c r="M312" s="84" t="str">
        <f>VLOOKUP(A312,'PAI 2025 GPS rempl2)'!$A$4:$V$504,22,0)</f>
        <v>30-OFICINA ASESORA DE PLANEACIÓN</v>
      </c>
      <c r="N312" s="84"/>
      <c r="O312" s="84"/>
      <c r="P312" s="84"/>
      <c r="Q312" s="84"/>
      <c r="S312" s="83" t="s">
        <v>1100</v>
      </c>
      <c r="T312" s="83" t="str">
        <f>VLOOKUP(A312,'PAI 2025 GPS rempl2)'!$A$3:$E$505,4,0)</f>
        <v>Actividad propia</v>
      </c>
      <c r="U312" s="84" t="s">
        <v>1596</v>
      </c>
      <c r="V312" s="31">
        <f>VLOOKUP(S312,'PAI 2025 GPS rempl2)'!$E$4:$P$504,12,0)</f>
        <v>20</v>
      </c>
      <c r="W312" s="31">
        <f>+V312</f>
        <v>20</v>
      </c>
    </row>
    <row r="313" spans="1:23" x14ac:dyDescent="0.25">
      <c r="A313" s="83" t="s">
        <v>1102</v>
      </c>
      <c r="B313" s="83" t="str">
        <f>VLOOKUP(A313,'PAI 2025 GPS rempl2)'!$A$3:$E$505,4,0)</f>
        <v>Actividad propia</v>
      </c>
      <c r="C313" s="84" t="s">
        <v>1596</v>
      </c>
      <c r="D313" s="84" t="s">
        <v>1595</v>
      </c>
      <c r="E313" s="84" t="s">
        <v>531</v>
      </c>
      <c r="F313" s="84"/>
      <c r="G313" s="84" t="str">
        <f>VLOOKUP(A313,'PAI 2025 GPS rempl2)'!$E$4:$L$504,8,0)</f>
        <v>N/A</v>
      </c>
      <c r="H313" s="84" t="str">
        <f>VLOOKUP(A313,'PAI 2025 GPS rempl2)'!$A$4:$V$504,15,0)</f>
        <v>Definir los parámetros que determinarán las alertas (Documento con la definición de los parámetros )</v>
      </c>
      <c r="I313" s="84">
        <f>VLOOKUP(A313,'PAI 2025 GPS rempl2)'!$A$4:$V$504,17,0)</f>
        <v>1</v>
      </c>
      <c r="J313" s="84" t="str">
        <f>VLOOKUP(A313,'PAI 2025 GPS rempl2)'!$A$4:$V$504,18,0)</f>
        <v>Númerica</v>
      </c>
      <c r="K313" s="182" t="str">
        <f>VLOOKUP(A313,'PAI 2025 GPS rempl2)'!$A$4:$V$504,20,0)</f>
        <v>2025-04-18</v>
      </c>
      <c r="L313" s="182" t="str">
        <f>VLOOKUP(A313,'PAI 2025 GPS rempl2)'!$A$4:$V$504,21,0)</f>
        <v>2025-05-02</v>
      </c>
      <c r="M313" s="84" t="str">
        <f>VLOOKUP(A313,'PAI 2025 GPS rempl2)'!$A$4:$V$504,22,0)</f>
        <v>30-OFICINA ASESORA DE PLANEACIÓN</v>
      </c>
      <c r="N313" s="84"/>
      <c r="O313" s="84"/>
      <c r="P313" s="84"/>
      <c r="Q313" s="84"/>
      <c r="S313" s="83" t="s">
        <v>1102</v>
      </c>
      <c r="T313" s="83" t="str">
        <f>VLOOKUP(A313,'PAI 2025 GPS rempl2)'!$A$3:$E$505,4,0)</f>
        <v>Actividad propia</v>
      </c>
      <c r="U313" s="84" t="s">
        <v>1596</v>
      </c>
      <c r="V313" s="31">
        <f>VLOOKUP(S313,'PAI 2025 GPS rempl2)'!$E$4:$P$504,12,0)</f>
        <v>20</v>
      </c>
      <c r="W313" s="31">
        <f>+V313</f>
        <v>20</v>
      </c>
    </row>
    <row r="314" spans="1:23" x14ac:dyDescent="0.25">
      <c r="A314" s="83" t="s">
        <v>1104</v>
      </c>
      <c r="B314" s="83" t="str">
        <f>VLOOKUP(A314,'PAI 2025 GPS rempl2)'!$A$3:$E$505,4,0)</f>
        <v>Actividad propia</v>
      </c>
      <c r="C314" s="84" t="s">
        <v>1596</v>
      </c>
      <c r="D314" s="84" t="s">
        <v>1595</v>
      </c>
      <c r="E314" s="84" t="s">
        <v>531</v>
      </c>
      <c r="F314" s="84"/>
      <c r="G314" s="84" t="str">
        <f>VLOOKUP(A314,'PAI 2025 GPS rempl2)'!$E$4:$L$504,8,0)</f>
        <v>N/A</v>
      </c>
      <c r="H314" s="84" t="str">
        <f>VLOOKUP(A314,'PAI 2025 GPS rempl2)'!$A$4:$V$504,15,0)</f>
        <v>Definir y validar con las Delegaturas el diseño del reporte de alertas (Diseño del reporte de alertas definido y validado por las Delegaturas)</v>
      </c>
      <c r="I314" s="84">
        <f>VLOOKUP(A314,'PAI 2025 GPS rempl2)'!$A$4:$V$504,17,0)</f>
        <v>1</v>
      </c>
      <c r="J314" s="84" t="str">
        <f>VLOOKUP(A314,'PAI 2025 GPS rempl2)'!$A$4:$V$504,18,0)</f>
        <v>Númerica</v>
      </c>
      <c r="K314" s="182" t="str">
        <f>VLOOKUP(A314,'PAI 2025 GPS rempl2)'!$A$4:$V$504,20,0)</f>
        <v>2025-05-05</v>
      </c>
      <c r="L314" s="182" t="str">
        <f>VLOOKUP(A314,'PAI 2025 GPS rempl2)'!$A$4:$V$504,21,0)</f>
        <v>2025-09-12</v>
      </c>
      <c r="M314" s="84" t="str">
        <f>VLOOKUP(A314,'PAI 2025 GPS rempl2)'!$A$4:$V$504,22,0)</f>
        <v>30-OFICINA ASESORA DE PLANEACIÓN</v>
      </c>
      <c r="N314" s="84"/>
      <c r="O314" s="84"/>
      <c r="P314" s="84"/>
      <c r="Q314" s="84"/>
      <c r="S314" s="83" t="s">
        <v>1104</v>
      </c>
      <c r="T314" s="83" t="str">
        <f>VLOOKUP(A314,'PAI 2025 GPS rempl2)'!$A$3:$E$505,4,0)</f>
        <v>Actividad propia</v>
      </c>
      <c r="U314" s="84" t="s">
        <v>1596</v>
      </c>
      <c r="V314" s="31">
        <f>VLOOKUP(S314,'PAI 2025 GPS rempl2)'!$E$4:$P$504,12,0)</f>
        <v>20</v>
      </c>
      <c r="W314" s="31">
        <f>+V314</f>
        <v>20</v>
      </c>
    </row>
    <row r="315" spans="1:23" x14ac:dyDescent="0.25">
      <c r="A315" s="83" t="s">
        <v>1106</v>
      </c>
      <c r="B315" s="83" t="str">
        <f>VLOOKUP(A315,'PAI 2025 GPS rempl2)'!$A$3:$E$505,4,0)</f>
        <v>Actividad propia</v>
      </c>
      <c r="C315" s="84" t="s">
        <v>1596</v>
      </c>
      <c r="D315" s="84" t="s">
        <v>1595</v>
      </c>
      <c r="E315" s="84" t="s">
        <v>531</v>
      </c>
      <c r="F315" s="84"/>
      <c r="G315" s="84" t="str">
        <f>VLOOKUP(A315,'PAI 2025 GPS rempl2)'!$E$4:$L$504,8,0)</f>
        <v>N/A</v>
      </c>
      <c r="H315" s="84" t="str">
        <f>VLOOKUP(A315,'PAI 2025 GPS rempl2)'!$A$4:$V$504,15,0)</f>
        <v>Elaborar y presentar reportes al equipo directivo.  (Correos electronicos con el envío del reporte al equipo directivo)</v>
      </c>
      <c r="I315" s="84">
        <f>VLOOKUP(A315,'PAI 2025 GPS rempl2)'!$A$4:$V$504,17,0)</f>
        <v>2</v>
      </c>
      <c r="J315" s="84" t="str">
        <f>VLOOKUP(A315,'PAI 2025 GPS rempl2)'!$A$4:$V$504,18,0)</f>
        <v>Númerica</v>
      </c>
      <c r="K315" s="182" t="str">
        <f>VLOOKUP(A315,'PAI 2025 GPS rempl2)'!$A$4:$V$504,20,0)</f>
        <v>2025-09-15</v>
      </c>
      <c r="L315" s="182" t="str">
        <f>VLOOKUP(A315,'PAI 2025 GPS rempl2)'!$A$4:$V$504,21,0)</f>
        <v>2025-12-15</v>
      </c>
      <c r="M315" s="84" t="str">
        <f>VLOOKUP(A315,'PAI 2025 GPS rempl2)'!$A$4:$V$504,22,0)</f>
        <v>30-OFICINA ASESORA DE PLANEACIÓN</v>
      </c>
      <c r="N315" s="84"/>
      <c r="O315" s="84"/>
      <c r="P315" s="84"/>
      <c r="Q315" s="84"/>
      <c r="S315" s="83" t="s">
        <v>1106</v>
      </c>
      <c r="T315" s="83" t="str">
        <f>VLOOKUP(A315,'PAI 2025 GPS rempl2)'!$A$3:$E$505,4,0)</f>
        <v>Actividad propia</v>
      </c>
      <c r="U315" s="84" t="s">
        <v>1596</v>
      </c>
      <c r="V315" s="31">
        <f>VLOOKUP(S315,'PAI 2025 GPS rempl2)'!$E$4:$P$504,12,0)</f>
        <v>40</v>
      </c>
      <c r="W315" s="31">
        <f>+V315</f>
        <v>40</v>
      </c>
    </row>
    <row r="316" spans="1:23" x14ac:dyDescent="0.25">
      <c r="A316" s="83" t="s">
        <v>1108</v>
      </c>
      <c r="B316" s="83" t="str">
        <f>VLOOKUP(A316,'PAI 2025 GPS rempl2)'!$A$3:$E$505,4,0)</f>
        <v>Producto</v>
      </c>
      <c r="C316" s="84" t="s">
        <v>1581</v>
      </c>
      <c r="D316" s="84" t="s">
        <v>1583</v>
      </c>
      <c r="E316" s="84" t="s">
        <v>606</v>
      </c>
      <c r="F316" s="84" t="s">
        <v>61</v>
      </c>
      <c r="G316" s="84" t="str">
        <f>VLOOKUP(A316,'PAI 2025 GPS rempl2)'!$E$4:$L$504,8,0)</f>
        <v>C-3503-0200-0016-40401c</v>
      </c>
      <c r="H316" s="84" t="str">
        <f>VLOOKUP(A316,'PAI 2025 GPS rempl2)'!$A$4:$V$504,15,0)</f>
        <v>Proyectos estratégicos transversales estructurados y ejecutados (Informe de resultados)</v>
      </c>
      <c r="I316" s="84">
        <f>VLOOKUP(A316,'PAI 2025 GPS rempl2)'!$A$4:$V$504,17,0)</f>
        <v>100</v>
      </c>
      <c r="J316" s="84" t="str">
        <f>VLOOKUP(A316,'PAI 2025 GPS rempl2)'!$A$4:$V$504,18,0)</f>
        <v>Porcentual</v>
      </c>
      <c r="K316" s="182" t="str">
        <f>VLOOKUP(A316,'PAI 2025 GPS rempl2)'!$A$4:$V$504,20,0)</f>
        <v>2025-02-24</v>
      </c>
      <c r="L316" s="182" t="str">
        <f>VLOOKUP(A316,'PAI 2025 GPS rempl2)'!$A$4:$V$504,21,0)</f>
        <v>2025-12-19</v>
      </c>
      <c r="M316" s="84" t="str">
        <f>VLOOKUP(A316,'PAI 2025 GPS rempl2)'!$A$4:$V$504,22,0)</f>
        <v>30-OFICINA ASESORA DE PLANEACIÓN</v>
      </c>
      <c r="N316" s="84" t="s">
        <v>1795</v>
      </c>
      <c r="O316" s="84" t="s">
        <v>1451</v>
      </c>
      <c r="P316" s="84">
        <v>0</v>
      </c>
      <c r="Q316" s="84" t="s">
        <v>1551</v>
      </c>
      <c r="S316" s="83" t="s">
        <v>1108</v>
      </c>
      <c r="T316" s="83" t="str">
        <f>VLOOKUP(A316,'PAI 2025 GPS rempl2)'!$A$3:$E$505,4,0)</f>
        <v>Producto</v>
      </c>
      <c r="U316" s="84" t="s">
        <v>1581</v>
      </c>
      <c r="V316" s="31">
        <f>VLOOKUP(S316,'PAI 2025 GPS rempl2)'!$E$4:$P$504,12,0)</f>
        <v>20</v>
      </c>
      <c r="W316" s="148">
        <f>(V316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17" spans="1:23" x14ac:dyDescent="0.25">
      <c r="A317" s="83" t="s">
        <v>1110</v>
      </c>
      <c r="B317" s="83" t="str">
        <f>VLOOKUP(A317,'PAI 2025 GPS rempl2)'!$A$3:$E$505,4,0)</f>
        <v>Actividad propia</v>
      </c>
      <c r="C317" s="84" t="s">
        <v>1581</v>
      </c>
      <c r="D317" s="84" t="s">
        <v>1583</v>
      </c>
      <c r="E317" s="84" t="s">
        <v>606</v>
      </c>
      <c r="F317" s="84"/>
      <c r="G317" s="84" t="str">
        <f>VLOOKUP(A317,'PAI 2025 GPS rempl2)'!$E$4:$L$504,8,0)</f>
        <v>N/A</v>
      </c>
      <c r="H317" s="84" t="str">
        <f>VLOOKUP(A317,'PAI 2025 GPS rempl2)'!$A$4:$V$504,15,0)</f>
        <v>Identificar y someter a aprobación del Despacho, la definición de 2 proyectos estratégicos de impacto transversal  a ser ejecutados (proyectos estratégicos de impacto transversal identificados y aprobados)</v>
      </c>
      <c r="I317" s="84">
        <f>VLOOKUP(A317,'PAI 2025 GPS rempl2)'!$A$4:$V$504,17,0)</f>
        <v>2</v>
      </c>
      <c r="J317" s="84" t="str">
        <f>VLOOKUP(A317,'PAI 2025 GPS rempl2)'!$A$4:$V$504,18,0)</f>
        <v>Númerica</v>
      </c>
      <c r="K317" s="182" t="str">
        <f>VLOOKUP(A317,'PAI 2025 GPS rempl2)'!$A$4:$V$504,20,0)</f>
        <v>2025-02-24</v>
      </c>
      <c r="L317" s="182" t="str">
        <f>VLOOKUP(A317,'PAI 2025 GPS rempl2)'!$A$4:$V$504,21,0)</f>
        <v>2025-03-07</v>
      </c>
      <c r="M317" s="84" t="str">
        <f>VLOOKUP(A317,'PAI 2025 GPS rempl2)'!$A$4:$V$504,22,0)</f>
        <v>30-OFICINA ASESORA DE PLANEACIÓN</v>
      </c>
      <c r="N317" s="84"/>
      <c r="O317" s="84"/>
      <c r="P317" s="84"/>
      <c r="Q317" s="84"/>
      <c r="S317" s="83" t="s">
        <v>1110</v>
      </c>
      <c r="T317" s="83" t="str">
        <f>VLOOKUP(A317,'PAI 2025 GPS rempl2)'!$A$3:$E$505,4,0)</f>
        <v>Actividad propia</v>
      </c>
      <c r="U317" s="84" t="s">
        <v>1581</v>
      </c>
      <c r="V317" s="31">
        <f>VLOOKUP(S317,'PAI 2025 GPS rempl2)'!$E$4:$P$504,12,0)</f>
        <v>15</v>
      </c>
      <c r="W317" s="150"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8" spans="1:23" x14ac:dyDescent="0.25">
      <c r="A318" s="83" t="s">
        <v>1112</v>
      </c>
      <c r="B318" s="83" t="str">
        <f>VLOOKUP(A318,'PAI 2025 GPS rempl2)'!$A$3:$E$505,4,0)</f>
        <v>Actividad propia</v>
      </c>
      <c r="C318" s="84" t="s">
        <v>1581</v>
      </c>
      <c r="D318" s="84" t="s">
        <v>1583</v>
      </c>
      <c r="E318" s="84" t="s">
        <v>606</v>
      </c>
      <c r="F318" s="84"/>
      <c r="G318" s="84" t="str">
        <f>VLOOKUP(A318,'PAI 2025 GPS rempl2)'!$E$4:$L$504,8,0)</f>
        <v>N/A</v>
      </c>
      <c r="H318" s="84" t="str">
        <f>VLOOKUP(A318,'PAI 2025 GPS rempl2)'!$A$4:$V$504,15,0)</f>
        <v>Diseñar y concertar el plan de trabajo (actividades hito y responsable) (Plan de trabajo Diseñado y concertado con las áreas involucradas)</v>
      </c>
      <c r="I318" s="84">
        <f>VLOOKUP(A318,'PAI 2025 GPS rempl2)'!$A$4:$V$504,17,0)</f>
        <v>1</v>
      </c>
      <c r="J318" s="84" t="str">
        <f>VLOOKUP(A318,'PAI 2025 GPS rempl2)'!$A$4:$V$504,18,0)</f>
        <v>Númerica</v>
      </c>
      <c r="K318" s="182" t="str">
        <f>VLOOKUP(A318,'PAI 2025 GPS rempl2)'!$A$4:$V$504,20,0)</f>
        <v>2025-03-10</v>
      </c>
      <c r="L318" s="182" t="str">
        <f>VLOOKUP(A318,'PAI 2025 GPS rempl2)'!$A$4:$V$504,21,0)</f>
        <v>2025-04-30</v>
      </c>
      <c r="M318" s="84" t="str">
        <f>VLOOKUP(A318,'PAI 2025 GPS rempl2)'!$A$4:$V$504,22,0)</f>
        <v>30-OFICINA ASESORA DE PLANEACIÓN</v>
      </c>
      <c r="N318" s="84"/>
      <c r="O318" s="84"/>
      <c r="P318" s="84"/>
      <c r="Q318" s="84"/>
      <c r="S318" s="83" t="s">
        <v>1112</v>
      </c>
      <c r="T318" s="83" t="str">
        <f>VLOOKUP(A318,'PAI 2025 GPS rempl2)'!$A$3:$E$505,4,0)</f>
        <v>Actividad propia</v>
      </c>
      <c r="U318" s="84" t="s">
        <v>1581</v>
      </c>
      <c r="V318" s="31">
        <f>VLOOKUP(S318,'PAI 2025 GPS rempl2)'!$E$4:$P$504,12,0)</f>
        <v>30</v>
      </c>
      <c r="W318" s="150"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19" spans="1:23" x14ac:dyDescent="0.25">
      <c r="A319" s="83" t="s">
        <v>1114</v>
      </c>
      <c r="B319" s="83" t="str">
        <f>VLOOKUP(A319,'PAI 2025 GPS rempl2)'!$A$3:$E$505,4,0)</f>
        <v>Actividad propia</v>
      </c>
      <c r="C319" s="84" t="s">
        <v>1581</v>
      </c>
      <c r="D319" s="84" t="s">
        <v>1583</v>
      </c>
      <c r="E319" s="84" t="s">
        <v>606</v>
      </c>
      <c r="F319" s="84"/>
      <c r="G319" s="84" t="str">
        <f>VLOOKUP(A319,'PAI 2025 GPS rempl2)'!$E$4:$L$504,8,0)</f>
        <v>N/A</v>
      </c>
      <c r="H319" s="84" t="str">
        <f>VLOOKUP(A319,'PAI 2025 GPS rempl2)'!$A$4:$V$504,15,0)</f>
        <v>Ejecutar el plan de trabajo (Seguimiento al plan de trabajo y evidencias de su cumplimiento)</v>
      </c>
      <c r="I319" s="84">
        <f>VLOOKUP(A319,'PAI 2025 GPS rempl2)'!$A$4:$V$504,17,0)</f>
        <v>100</v>
      </c>
      <c r="J319" s="84" t="str">
        <f>VLOOKUP(A319,'PAI 2025 GPS rempl2)'!$A$4:$V$504,18,0)</f>
        <v>Porcentual</v>
      </c>
      <c r="K319" s="182" t="str">
        <f>VLOOKUP(A319,'PAI 2025 GPS rempl2)'!$A$4:$V$504,20,0)</f>
        <v>2025-05-01</v>
      </c>
      <c r="L319" s="182" t="str">
        <f>VLOOKUP(A319,'PAI 2025 GPS rempl2)'!$A$4:$V$504,21,0)</f>
        <v>2025-11-28</v>
      </c>
      <c r="M319" s="84" t="str">
        <f>VLOOKUP(A319,'PAI 2025 GPS rempl2)'!$A$4:$V$504,22,0)</f>
        <v>30-OFICINA ASESORA DE PLANEACIÓN</v>
      </c>
      <c r="N319" s="84"/>
      <c r="O319" s="84"/>
      <c r="P319" s="84"/>
      <c r="Q319" s="84"/>
      <c r="S319" s="83" t="s">
        <v>1114</v>
      </c>
      <c r="T319" s="83" t="str">
        <f>VLOOKUP(A319,'PAI 2025 GPS rempl2)'!$A$3:$E$505,4,0)</f>
        <v>Actividad propia</v>
      </c>
      <c r="U319" s="84" t="s">
        <v>1581</v>
      </c>
      <c r="V319" s="31">
        <f>VLOOKUP(S319,'PAI 2025 GPS rempl2)'!$E$4:$P$504,12,0)</f>
        <v>50</v>
      </c>
      <c r="W319" s="150"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0" spans="1:23" x14ac:dyDescent="0.25">
      <c r="A320" s="83" t="s">
        <v>1115</v>
      </c>
      <c r="B320" s="83" t="str">
        <f>VLOOKUP(A320,'PAI 2025 GPS rempl2)'!$A$3:$E$505,4,0)</f>
        <v>Actividad propia</v>
      </c>
      <c r="C320" s="84" t="s">
        <v>1581</v>
      </c>
      <c r="D320" s="84" t="s">
        <v>1583</v>
      </c>
      <c r="E320" s="84" t="s">
        <v>606</v>
      </c>
      <c r="F320" s="84"/>
      <c r="G320" s="84" t="str">
        <f>VLOOKUP(A320,'PAI 2025 GPS rempl2)'!$E$4:$L$504,8,0)</f>
        <v>N/A</v>
      </c>
      <c r="H320" s="84" t="str">
        <f>VLOOKUP(A320,'PAI 2025 GPS rempl2)'!$A$4:$V$504,15,0)</f>
        <v>Presentar resultados (Presentación de resultados y  Lista de asistencia reunióno de presentación)</v>
      </c>
      <c r="I320" s="84">
        <f>VLOOKUP(A320,'PAI 2025 GPS rempl2)'!$A$4:$V$504,17,0)</f>
        <v>2</v>
      </c>
      <c r="J320" s="84" t="str">
        <f>VLOOKUP(A320,'PAI 2025 GPS rempl2)'!$A$4:$V$504,18,0)</f>
        <v>Númerica</v>
      </c>
      <c r="K320" s="182" t="str">
        <f>VLOOKUP(A320,'PAI 2025 GPS rempl2)'!$A$4:$V$504,20,0)</f>
        <v>2025-12-01</v>
      </c>
      <c r="L320" s="182" t="str">
        <f>VLOOKUP(A320,'PAI 2025 GPS rempl2)'!$A$4:$V$504,21,0)</f>
        <v>2025-12-19</v>
      </c>
      <c r="M320" s="84" t="str">
        <f>VLOOKUP(A320,'PAI 2025 GPS rempl2)'!$A$4:$V$504,22,0)</f>
        <v>30-OFICINA ASESORA DE PLANEACIÓN</v>
      </c>
      <c r="N320" s="84"/>
      <c r="O320" s="84"/>
      <c r="P320" s="84"/>
      <c r="Q320" s="84"/>
      <c r="S320" s="83" t="s">
        <v>1115</v>
      </c>
      <c r="T320" s="83" t="str">
        <f>VLOOKUP(A320,'PAI 2025 GPS rempl2)'!$A$3:$E$505,4,0)</f>
        <v>Actividad propia</v>
      </c>
      <c r="U320" s="84" t="s">
        <v>1581</v>
      </c>
      <c r="V320" s="31">
        <f>VLOOKUP(S320,'PAI 2025 GPS rempl2)'!$E$4:$P$504,12,0)</f>
        <v>5</v>
      </c>
      <c r="W320" s="150"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1" spans="1:23" x14ac:dyDescent="0.25">
      <c r="A321" s="83" t="s">
        <v>1123</v>
      </c>
      <c r="B321" s="83" t="str">
        <f>VLOOKUP(A321,'PAI 2025 GPS rempl2)'!$A$3:$E$505,4,0)</f>
        <v>Producto</v>
      </c>
      <c r="C321" s="84" t="s">
        <v>1588</v>
      </c>
      <c r="D321" s="84" t="s">
        <v>1597</v>
      </c>
      <c r="E321" s="84" t="s">
        <v>1118</v>
      </c>
      <c r="F321" s="84" t="s">
        <v>61</v>
      </c>
      <c r="G321" s="84" t="str">
        <f>VLOOKUP(A321,'PAI 2025 GPS rempl2)'!$E$4:$L$504,8,0)</f>
        <v>C-3503-0200-0016-40401c</v>
      </c>
      <c r="H321" s="84" t="str">
        <f>VLOOKUP(A321,'PAI 2025 GPS rempl2)'!$A$4:$V$504,15,0)</f>
        <v>Estudio de costos de los trámites priorizados, realizado (Estudio Realizado )</v>
      </c>
      <c r="I321" s="84">
        <f>VLOOKUP(A321,'PAI 2025 GPS rempl2)'!$A$4:$V$504,17,0)</f>
        <v>1</v>
      </c>
      <c r="J321" s="84" t="str">
        <f>VLOOKUP(A321,'PAI 2025 GPS rempl2)'!$A$4:$V$504,18,0)</f>
        <v>Númerica</v>
      </c>
      <c r="K321" s="182" t="str">
        <f>VLOOKUP(A321,'PAI 2025 GPS rempl2)'!$A$4:$V$504,20,0)</f>
        <v>2025-05-05</v>
      </c>
      <c r="L321" s="182" t="str">
        <f>VLOOKUP(A321,'PAI 2025 GPS rempl2)'!$A$4:$V$504,21,0)</f>
        <v>2025-11-20</v>
      </c>
      <c r="M321" s="84" t="str">
        <f>VLOOKUP(A321,'PAI 2025 GPS rempl2)'!$A$4:$V$504,22,0)</f>
        <v>30-OFICINA ASESORA DE PLANEACIÓN;
37-GRUPO DE TRABAJO DE ESTUDIOS ECONÓMICOS</v>
      </c>
      <c r="N321" s="84" t="s">
        <v>1795</v>
      </c>
      <c r="O321" s="84" t="s">
        <v>1451</v>
      </c>
      <c r="P321" s="84">
        <v>0</v>
      </c>
      <c r="Q321" s="84" t="s">
        <v>1551</v>
      </c>
      <c r="S321" s="83" t="s">
        <v>1123</v>
      </c>
      <c r="T321" s="83" t="str">
        <f>VLOOKUP(A321,'PAI 2025 GPS rempl2)'!$A$3:$E$505,4,0)</f>
        <v>Producto</v>
      </c>
      <c r="U321" s="84" t="s">
        <v>1588</v>
      </c>
      <c r="V321" s="31">
        <f>VLOOKUP(S321,'PAI 2025 GPS rempl2)'!$E$4:$P$504,12,0)</f>
        <v>20</v>
      </c>
      <c r="W321" s="31" t="e">
        <f>+(V321*100)/($V$112+#REF!+$V$321+$V$329+$V$370)</f>
        <v>#REF!</v>
      </c>
    </row>
    <row r="322" spans="1:23" x14ac:dyDescent="0.25">
      <c r="A322" s="83" t="s">
        <v>1126</v>
      </c>
      <c r="B322" s="83" t="str">
        <f>VLOOKUP(A322,'PAI 2025 GPS rempl2)'!$A$3:$E$505,4,0)</f>
        <v>Actividad propia</v>
      </c>
      <c r="C322" s="84" t="s">
        <v>1588</v>
      </c>
      <c r="D322" s="84" t="s">
        <v>1597</v>
      </c>
      <c r="E322" s="84" t="s">
        <v>1118</v>
      </c>
      <c r="F322" s="84"/>
      <c r="G322" s="84" t="str">
        <f>VLOOKUP(A322,'PAI 2025 GPS rempl2)'!$E$4:$L$504,8,0)</f>
        <v>N/A</v>
      </c>
      <c r="H322" s="84" t="str">
        <f>VLOOKUP(A322,'PAI 2025 GPS rempl2)'!$A$4:$V$504,15,0)</f>
        <v>Priorizar los trámites objeto del estudio de costeo (Documento con la priorización de trámites)</v>
      </c>
      <c r="I322" s="84">
        <f>VLOOKUP(A322,'PAI 2025 GPS rempl2)'!$A$4:$V$504,17,0)</f>
        <v>1</v>
      </c>
      <c r="J322" s="84" t="str">
        <f>VLOOKUP(A322,'PAI 2025 GPS rempl2)'!$A$4:$V$504,18,0)</f>
        <v>Númerica</v>
      </c>
      <c r="K322" s="182" t="str">
        <f>VLOOKUP(A322,'PAI 2025 GPS rempl2)'!$A$4:$V$504,20,0)</f>
        <v>2025-05-05</v>
      </c>
      <c r="L322" s="182" t="str">
        <f>VLOOKUP(A322,'PAI 2025 GPS rempl2)'!$A$4:$V$504,21,0)</f>
        <v>2025-06-06</v>
      </c>
      <c r="M322" s="84" t="str">
        <f>VLOOKUP(A322,'PAI 2025 GPS rempl2)'!$A$4:$V$504,22,0)</f>
        <v>30-OFICINA ASESORA DE PLANEACIÓN</v>
      </c>
      <c r="N322" s="84"/>
      <c r="O322" s="84"/>
      <c r="P322" s="84"/>
      <c r="Q322" s="84"/>
      <c r="S322" s="83" t="s">
        <v>1126</v>
      </c>
      <c r="T322" s="83" t="str">
        <f>VLOOKUP(A322,'PAI 2025 GPS rempl2)'!$A$3:$E$505,4,0)</f>
        <v>Actividad propia</v>
      </c>
      <c r="U322" s="84" t="s">
        <v>1588</v>
      </c>
      <c r="V322" s="31">
        <f>VLOOKUP(S322,'PAI 2025 GPS rempl2)'!$E$4:$P$504,12,0)</f>
        <v>10</v>
      </c>
      <c r="W322" s="31" t="e">
        <f>+(V322*100)/($V$113+#REF!+#REF!+$V$322+$V$323+$V$324+$V$325+$V$330+$V$331+$V$371+$V$372+$V$374+$V$375)</f>
        <v>#REF!</v>
      </c>
    </row>
    <row r="323" spans="1:23" x14ac:dyDescent="0.25">
      <c r="A323" s="83" t="s">
        <v>1128</v>
      </c>
      <c r="B323" s="83" t="str">
        <f>VLOOKUP(A323,'PAI 2025 GPS rempl2)'!$A$3:$E$505,4,0)</f>
        <v>Actividad propia</v>
      </c>
      <c r="C323" s="84" t="s">
        <v>1588</v>
      </c>
      <c r="D323" s="84" t="s">
        <v>1597</v>
      </c>
      <c r="E323" s="84" t="s">
        <v>1118</v>
      </c>
      <c r="F323" s="84"/>
      <c r="G323" s="84" t="str">
        <f>VLOOKUP(A323,'PAI 2025 GPS rempl2)'!$E$4:$L$504,8,0)</f>
        <v>N/A</v>
      </c>
      <c r="H323" s="84" t="str">
        <f>VLOOKUP(A323,'PAI 2025 GPS rempl2)'!$A$4:$V$504,15,0)</f>
        <v>Recopilar la información necesaria para realizar el estudio de costeo de uno de los trámites priorizados  (Documento que relacione la documentación recopilada)</v>
      </c>
      <c r="I323" s="84">
        <f>VLOOKUP(A323,'PAI 2025 GPS rempl2)'!$A$4:$V$504,17,0)</f>
        <v>100</v>
      </c>
      <c r="J323" s="84" t="str">
        <f>VLOOKUP(A323,'PAI 2025 GPS rempl2)'!$A$4:$V$504,18,0)</f>
        <v>Porcentual</v>
      </c>
      <c r="K323" s="182" t="str">
        <f>VLOOKUP(A323,'PAI 2025 GPS rempl2)'!$A$4:$V$504,20,0)</f>
        <v>2025-06-09</v>
      </c>
      <c r="L323" s="182" t="str">
        <f>VLOOKUP(A323,'PAI 2025 GPS rempl2)'!$A$4:$V$504,21,0)</f>
        <v>2025-08-15</v>
      </c>
      <c r="M323" s="84" t="str">
        <f>VLOOKUP(A323,'PAI 2025 GPS rempl2)'!$A$4:$V$504,22,0)</f>
        <v>30-OFICINA ASESORA DE PLANEACIÓN;
37-GRUPO DE TRABAJO DE ESTUDIOS ECONÓMICOS</v>
      </c>
      <c r="N323" s="84"/>
      <c r="O323" s="84"/>
      <c r="P323" s="84"/>
      <c r="Q323" s="84"/>
      <c r="S323" s="83" t="s">
        <v>1128</v>
      </c>
      <c r="T323" s="83" t="str">
        <f>VLOOKUP(A323,'PAI 2025 GPS rempl2)'!$A$3:$E$505,4,0)</f>
        <v>Actividad propia</v>
      </c>
      <c r="U323" s="84" t="s">
        <v>1588</v>
      </c>
      <c r="V323" s="31">
        <f>VLOOKUP(S323,'PAI 2025 GPS rempl2)'!$E$4:$P$504,12,0)</f>
        <v>8</v>
      </c>
      <c r="W323" s="31" t="e">
        <f>+(V323*100)/($V$113+#REF!+#REF!+$V$322+$V$323+$V$324+$V$325+$V$330+$V$331+$V$371+$V$372+$V$374+$V$375)</f>
        <v>#REF!</v>
      </c>
    </row>
    <row r="324" spans="1:23" x14ac:dyDescent="0.25">
      <c r="A324" s="83" t="s">
        <v>1130</v>
      </c>
      <c r="B324" s="83" t="str">
        <f>VLOOKUP(A324,'PAI 2025 GPS rempl2)'!$A$3:$E$505,4,0)</f>
        <v>Actividad propia</v>
      </c>
      <c r="C324" s="84" t="s">
        <v>1588</v>
      </c>
      <c r="D324" s="84" t="s">
        <v>1597</v>
      </c>
      <c r="E324" s="84" t="s">
        <v>1118</v>
      </c>
      <c r="F324" s="84"/>
      <c r="G324" s="84" t="str">
        <f>VLOOKUP(A324,'PAI 2025 GPS rempl2)'!$E$4:$L$504,8,0)</f>
        <v>N/A</v>
      </c>
      <c r="H324" s="84" t="str">
        <f>VLOOKUP(A324,'PAI 2025 GPS rempl2)'!$A$4:$V$504,15,0)</f>
        <v>Recopilar la información necesaria para realizar el estudio de costeo de los demás trámites priorizados (Documento que relacione la documentación recopilada)</v>
      </c>
      <c r="I324" s="84">
        <f>VLOOKUP(A324,'PAI 2025 GPS rempl2)'!$A$4:$V$504,17,0)</f>
        <v>100</v>
      </c>
      <c r="J324" s="84" t="str">
        <f>VLOOKUP(A324,'PAI 2025 GPS rempl2)'!$A$4:$V$504,18,0)</f>
        <v>Porcentual</v>
      </c>
      <c r="K324" s="182" t="str">
        <f>VLOOKUP(A324,'PAI 2025 GPS rempl2)'!$A$4:$V$504,20,0)</f>
        <v>2025-08-18</v>
      </c>
      <c r="L324" s="182" t="str">
        <f>VLOOKUP(A324,'PAI 2025 GPS rempl2)'!$A$4:$V$504,21,0)</f>
        <v>2025-09-26</v>
      </c>
      <c r="M324" s="84" t="str">
        <f>VLOOKUP(A324,'PAI 2025 GPS rempl2)'!$A$4:$V$504,22,0)</f>
        <v>30-OFICINA ASESORA DE PLANEACIÓN;
37-GRUPO DE TRABAJO DE ESTUDIOS ECONÓMICOS</v>
      </c>
      <c r="N324" s="84"/>
      <c r="O324" s="84"/>
      <c r="P324" s="84"/>
      <c r="Q324" s="84"/>
      <c r="S324" s="83" t="s">
        <v>1130</v>
      </c>
      <c r="T324" s="83" t="str">
        <f>VLOOKUP(A324,'PAI 2025 GPS rempl2)'!$A$3:$E$505,4,0)</f>
        <v>Actividad propia</v>
      </c>
      <c r="U324" s="84" t="s">
        <v>1588</v>
      </c>
      <c r="V324" s="31">
        <f>VLOOKUP(S324,'PAI 2025 GPS rempl2)'!$E$4:$P$504,12,0)</f>
        <v>22</v>
      </c>
      <c r="W324" s="31" t="e">
        <f>+(V324*100)/($V$113+#REF!+#REF!+$V$322+$V$323+$V$324+$V$325+$V$330+$V$331+$V$371+$V$372+$V$374+$V$375)</f>
        <v>#REF!</v>
      </c>
    </row>
    <row r="325" spans="1:23" x14ac:dyDescent="0.25">
      <c r="A325" s="83" t="s">
        <v>1132</v>
      </c>
      <c r="B325" s="83" t="str">
        <f>VLOOKUP(A325,'PAI 2025 GPS rempl2)'!$A$3:$E$505,4,0)</f>
        <v>Actividad propia</v>
      </c>
      <c r="C325" s="84" t="s">
        <v>1588</v>
      </c>
      <c r="D325" s="84" t="s">
        <v>1597</v>
      </c>
      <c r="E325" s="84" t="s">
        <v>1118</v>
      </c>
      <c r="F325" s="84"/>
      <c r="G325" s="84" t="str">
        <f>VLOOKUP(A325,'PAI 2025 GPS rempl2)'!$E$4:$L$504,8,0)</f>
        <v>N/A</v>
      </c>
      <c r="H325" s="84" t="str">
        <f>VLOOKUP(A325,'PAI 2025 GPS rempl2)'!$A$4:$V$504,15,0)</f>
        <v>Realizar estudio de costo de los trámites priorizados (Estudio Realizado)</v>
      </c>
      <c r="I325" s="84">
        <f>VLOOKUP(A325,'PAI 2025 GPS rempl2)'!$A$4:$V$504,17,0)</f>
        <v>1</v>
      </c>
      <c r="J325" s="84" t="str">
        <f>VLOOKUP(A325,'PAI 2025 GPS rempl2)'!$A$4:$V$504,18,0)</f>
        <v>Númerica</v>
      </c>
      <c r="K325" s="182" t="str">
        <f>VLOOKUP(A325,'PAI 2025 GPS rempl2)'!$A$4:$V$504,20,0)</f>
        <v>2025-07-16</v>
      </c>
      <c r="L325" s="182" t="str">
        <f>VLOOKUP(A325,'PAI 2025 GPS rempl2)'!$A$4:$V$504,21,0)</f>
        <v>2025-09-29</v>
      </c>
      <c r="M325" s="84" t="str">
        <f>VLOOKUP(A325,'PAI 2025 GPS rempl2)'!$A$4:$V$504,22,0)</f>
        <v>30-OFICINA ASESORA DE PLANEACIÓN;
37-GRUPO DE TRABAJO DE ESTUDIOS ECONÓMICOS</v>
      </c>
      <c r="N325" s="84"/>
      <c r="O325" s="84"/>
      <c r="P325" s="84"/>
      <c r="Q325" s="84"/>
      <c r="S325" s="83" t="s">
        <v>1132</v>
      </c>
      <c r="T325" s="83" t="str">
        <f>VLOOKUP(A325,'PAI 2025 GPS rempl2)'!$A$3:$E$505,4,0)</f>
        <v>Actividad propia</v>
      </c>
      <c r="U325" s="84" t="s">
        <v>1588</v>
      </c>
      <c r="V325" s="31">
        <f>VLOOKUP(S325,'PAI 2025 GPS rempl2)'!$E$4:$P$504,12,0)</f>
        <v>50</v>
      </c>
      <c r="W325" s="31" t="e">
        <f>+(V325*100)/($V$113+#REF!+#REF!+$V$322+$V$323+$V$324+$V$325+$V$330+$V$331+$V$371+$V$372+$V$374+$V$375)</f>
        <v>#REF!</v>
      </c>
    </row>
    <row r="326" spans="1:23" x14ac:dyDescent="0.25">
      <c r="A326" s="83" t="s">
        <v>1134</v>
      </c>
      <c r="B326" s="83" t="str">
        <f>VLOOKUP(A326,'PAI 2025 GPS rempl2)'!$A$3:$E$505,4,0)</f>
        <v>Producto</v>
      </c>
      <c r="C326" s="84" t="s">
        <v>1581</v>
      </c>
      <c r="D326" s="84" t="s">
        <v>1598</v>
      </c>
      <c r="E326" s="84" t="s">
        <v>1135</v>
      </c>
      <c r="F326" s="84" t="s">
        <v>61</v>
      </c>
      <c r="G326" s="84" t="str">
        <f>VLOOKUP(A326,'PAI 2025 GPS rempl2)'!$E$4:$L$504,8,0)</f>
        <v>N/A</v>
      </c>
      <c r="H326" s="84" t="str">
        <f>VLOOKUP(A326,'PAI 2025 GPS rempl2)'!$A$4:$V$504,15,0)</f>
        <v>Estrategia de racionalización de trámites implementada</v>
      </c>
      <c r="I326" s="84">
        <f>VLOOKUP(A326,'PAI 2025 GPS rempl2)'!$A$4:$V$504,17,0)</f>
        <v>100</v>
      </c>
      <c r="J326" s="84" t="str">
        <f>VLOOKUP(A326,'PAI 2025 GPS rempl2)'!$A$4:$V$504,18,0)</f>
        <v>Porcentual</v>
      </c>
      <c r="K326" s="182" t="str">
        <f>VLOOKUP(A326,'PAI 2025 GPS rempl2)'!$A$4:$V$504,20,0)</f>
        <v>2025-01-15</v>
      </c>
      <c r="L326" s="182" t="str">
        <f>VLOOKUP(A326,'PAI 2025 GPS rempl2)'!$A$4:$V$504,21,0)</f>
        <v>2025-12-22</v>
      </c>
      <c r="M326" s="84" t="str">
        <f>VLOOKUP(A326,'PAI 2025 GPS rempl2)'!$A$4:$V$504,22,0)</f>
        <v>30-OFICINA ASESORA DE PLANEACIÓN</v>
      </c>
      <c r="N326" s="84" t="s">
        <v>1795</v>
      </c>
      <c r="O326" s="84" t="s">
        <v>1451</v>
      </c>
      <c r="P326" s="84">
        <v>0</v>
      </c>
      <c r="Q326" s="84" t="s">
        <v>1551</v>
      </c>
      <c r="S326" s="83" t="s">
        <v>1134</v>
      </c>
      <c r="T326" s="83" t="str">
        <f>VLOOKUP(A326,'PAI 2025 GPS rempl2)'!$A$3:$E$505,4,0)</f>
        <v>Producto</v>
      </c>
      <c r="U326" s="84" t="s">
        <v>1581</v>
      </c>
      <c r="V326" s="31">
        <f>VLOOKUP(S326,'PAI 2025 GPS rempl2)'!$E$4:$P$504,12,0)</f>
        <v>20</v>
      </c>
      <c r="W326" s="148">
        <f>(V326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27" spans="1:23" x14ac:dyDescent="0.25">
      <c r="A327" s="83" t="s">
        <v>1137</v>
      </c>
      <c r="B327" s="83" t="str">
        <f>VLOOKUP(A327,'PAI 2025 GPS rempl2)'!$A$3:$E$505,4,0)</f>
        <v>Actividad propia</v>
      </c>
      <c r="C327" s="84" t="s">
        <v>1581</v>
      </c>
      <c r="D327" s="84" t="s">
        <v>1598</v>
      </c>
      <c r="E327" s="84" t="s">
        <v>1135</v>
      </c>
      <c r="F327" s="84"/>
      <c r="G327" s="84" t="str">
        <f>VLOOKUP(A327,'PAI 2025 GPS rempl2)'!$E$4:$L$504,8,0)</f>
        <v>N/A</v>
      </c>
      <c r="H327" s="84" t="str">
        <f>VLOOKUP(A327,'PAI 2025 GPS rempl2)'!$A$4:$V$504,15,0)</f>
        <v>Elaborar el plan de trabajo de la estrategia de racionalización de trámites</v>
      </c>
      <c r="I327" s="84">
        <f>VLOOKUP(A327,'PAI 2025 GPS rempl2)'!$A$4:$V$504,17,0)</f>
        <v>1</v>
      </c>
      <c r="J327" s="84" t="str">
        <f>VLOOKUP(A327,'PAI 2025 GPS rempl2)'!$A$4:$V$504,18,0)</f>
        <v>Númerica</v>
      </c>
      <c r="K327" s="182" t="str">
        <f>VLOOKUP(A327,'PAI 2025 GPS rempl2)'!$A$4:$V$504,20,0)</f>
        <v>2025-01-15</v>
      </c>
      <c r="L327" s="182" t="str">
        <f>VLOOKUP(A327,'PAI 2025 GPS rempl2)'!$A$4:$V$504,21,0)</f>
        <v>2025-03-28</v>
      </c>
      <c r="M327" s="84" t="str">
        <f>VLOOKUP(A327,'PAI 2025 GPS rempl2)'!$A$4:$V$504,22,0)</f>
        <v>30-OFICINA ASESORA DE PLANEACIÓN</v>
      </c>
      <c r="N327" s="84"/>
      <c r="O327" s="84"/>
      <c r="P327" s="84"/>
      <c r="Q327" s="84"/>
      <c r="S327" s="83" t="s">
        <v>1137</v>
      </c>
      <c r="T327" s="83" t="str">
        <f>VLOOKUP(A327,'PAI 2025 GPS rempl2)'!$A$3:$E$505,4,0)</f>
        <v>Actividad propia</v>
      </c>
      <c r="U327" s="84" t="s">
        <v>1581</v>
      </c>
      <c r="V327" s="31">
        <f>VLOOKUP(S327,'PAI 2025 GPS rempl2)'!$E$4:$P$504,12,0)</f>
        <v>20</v>
      </c>
      <c r="W327" s="150" t="e">
        <f>+(V327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8" spans="1:23" x14ac:dyDescent="0.25">
      <c r="A328" s="83" t="s">
        <v>1139</v>
      </c>
      <c r="B328" s="83" t="str">
        <f>VLOOKUP(A328,'PAI 2025 GPS rempl2)'!$A$3:$E$505,4,0)</f>
        <v>Actividad propia</v>
      </c>
      <c r="C328" s="84" t="s">
        <v>1581</v>
      </c>
      <c r="D328" s="84" t="s">
        <v>1598</v>
      </c>
      <c r="E328" s="84" t="s">
        <v>1135</v>
      </c>
      <c r="F328" s="84"/>
      <c r="G328" s="84" t="str">
        <f>VLOOKUP(A328,'PAI 2025 GPS rempl2)'!$E$4:$L$504,8,0)</f>
        <v>N/A</v>
      </c>
      <c r="H328" s="84" t="str">
        <f>VLOOKUP(A328,'PAI 2025 GPS rempl2)'!$A$4:$V$504,15,0)</f>
        <v>Ejecutar el plan de trabajo de la estrategia de racionalización de trámites</v>
      </c>
      <c r="I328" s="84">
        <f>VLOOKUP(A328,'PAI 2025 GPS rempl2)'!$A$4:$V$504,17,0)</f>
        <v>100</v>
      </c>
      <c r="J328" s="84" t="str">
        <f>VLOOKUP(A328,'PAI 2025 GPS rempl2)'!$A$4:$V$504,18,0)</f>
        <v>Porcentual</v>
      </c>
      <c r="K328" s="182" t="str">
        <f>VLOOKUP(A328,'PAI 2025 GPS rempl2)'!$A$4:$V$504,20,0)</f>
        <v>2025-03-28</v>
      </c>
      <c r="L328" s="182" t="str">
        <f>VLOOKUP(A328,'PAI 2025 GPS rempl2)'!$A$4:$V$504,21,0)</f>
        <v>2025-12-22</v>
      </c>
      <c r="M328" s="84" t="str">
        <f>VLOOKUP(A328,'PAI 2025 GPS rempl2)'!$A$4:$V$504,22,0)</f>
        <v>30-OFICINA ASESORA DE PLANEACIÓN</v>
      </c>
      <c r="N328" s="84"/>
      <c r="O328" s="84"/>
      <c r="P328" s="84"/>
      <c r="Q328" s="84"/>
      <c r="S328" s="83" t="s">
        <v>1139</v>
      </c>
      <c r="T328" s="83" t="str">
        <f>VLOOKUP(A328,'PAI 2025 GPS rempl2)'!$A$3:$E$505,4,0)</f>
        <v>Actividad propia</v>
      </c>
      <c r="U328" s="84" t="s">
        <v>1581</v>
      </c>
      <c r="V328" s="31">
        <f>VLOOKUP(S328,'PAI 2025 GPS rempl2)'!$E$4:$P$504,12,0)</f>
        <v>80</v>
      </c>
      <c r="W328" s="150"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29" spans="1:23" x14ac:dyDescent="0.25">
      <c r="A329" s="83" t="s">
        <v>1141</v>
      </c>
      <c r="B329" s="83" t="str">
        <f>VLOOKUP(A329,'PAI 2025 GPS rempl2)'!$A$3:$E$505,4,0)</f>
        <v>Producto</v>
      </c>
      <c r="C329" s="84" t="s">
        <v>1588</v>
      </c>
      <c r="D329" s="84" t="s">
        <v>1599</v>
      </c>
      <c r="E329" s="84" t="s">
        <v>1142</v>
      </c>
      <c r="F329" s="84" t="s">
        <v>61</v>
      </c>
      <c r="G329" s="84" t="str">
        <f>VLOOKUP(A329,'PAI 2025 GPS rempl2)'!$E$4:$L$504,8,0)</f>
        <v>N/A</v>
      </c>
      <c r="H329" s="84" t="str">
        <f>VLOOKUP(A329,'PAI 2025 GPS rempl2)'!$A$4:$V$504,15,0)</f>
        <v>Plan de Transparencia y Ética Publica, formulado y ejecutado</v>
      </c>
      <c r="I329" s="84">
        <f>VLOOKUP(A329,'PAI 2025 GPS rempl2)'!$A$4:$V$504,17,0)</f>
        <v>100</v>
      </c>
      <c r="J329" s="84" t="str">
        <f>VLOOKUP(A329,'PAI 2025 GPS rempl2)'!$A$4:$V$504,18,0)</f>
        <v>Porcentual</v>
      </c>
      <c r="K329" s="182" t="str">
        <f>VLOOKUP(A329,'PAI 2025 GPS rempl2)'!$A$4:$V$504,20,0)</f>
        <v>2025-01-15</v>
      </c>
      <c r="L329" s="182" t="str">
        <f>VLOOKUP(A329,'PAI 2025 GPS rempl2)'!$A$4:$V$504,21,0)</f>
        <v>2025-12-22</v>
      </c>
      <c r="M329" s="84" t="str">
        <f>VLOOKUP(A329,'PAI 2025 GPS rempl2)'!$A$4:$V$504,22,0)</f>
        <v>100-SECRETARIA GENERAL;
30-OFICINA ASESORA DE PLANEACIÓN</v>
      </c>
      <c r="N329" s="84" t="s">
        <v>1795</v>
      </c>
      <c r="O329" s="84" t="s">
        <v>1451</v>
      </c>
      <c r="P329" s="84" t="s">
        <v>1600</v>
      </c>
      <c r="Q329" s="84" t="s">
        <v>1551</v>
      </c>
      <c r="S329" s="83" t="s">
        <v>1141</v>
      </c>
      <c r="T329" s="83" t="str">
        <f>VLOOKUP(A329,'PAI 2025 GPS rempl2)'!$A$3:$E$505,4,0)</f>
        <v>Producto</v>
      </c>
      <c r="U329" s="84" t="s">
        <v>1588</v>
      </c>
      <c r="V329" s="31">
        <f>VLOOKUP(S329,'PAI 2025 GPS rempl2)'!$E$4:$P$504,12,0)</f>
        <v>20</v>
      </c>
      <c r="W329" s="31" t="e">
        <f>+(V329*100)/($V$112+#REF!+$V$321+$V$329+$V$370)</f>
        <v>#REF!</v>
      </c>
    </row>
    <row r="330" spans="1:23" x14ac:dyDescent="0.25">
      <c r="A330" s="83" t="s">
        <v>1144</v>
      </c>
      <c r="B330" s="83" t="str">
        <f>VLOOKUP(A330,'PAI 2025 GPS rempl2)'!$A$3:$E$505,4,0)</f>
        <v>Actividad propia</v>
      </c>
      <c r="C330" s="84" t="s">
        <v>1588</v>
      </c>
      <c r="D330" s="84" t="s">
        <v>1599</v>
      </c>
      <c r="E330" s="84" t="s">
        <v>1142</v>
      </c>
      <c r="F330" s="84"/>
      <c r="G330" s="84" t="str">
        <f>VLOOKUP(A330,'PAI 2025 GPS rempl2)'!$E$4:$L$504,8,0)</f>
        <v>N/A</v>
      </c>
      <c r="H330" s="84" t="str">
        <f>VLOOKUP(A330,'PAI 2025 GPS rempl2)'!$A$4:$V$504,15,0)</f>
        <v>Elaborar el plan de trabajo para formular el Programa de Transparencia y Ética Pública - PTEP, en el marco de la ley 2195 de 2022 y su decreto reglamentario 1122 de 2024</v>
      </c>
      <c r="I330" s="84">
        <f>VLOOKUP(A330,'PAI 2025 GPS rempl2)'!$A$4:$V$504,17,0)</f>
        <v>1</v>
      </c>
      <c r="J330" s="84" t="str">
        <f>VLOOKUP(A330,'PAI 2025 GPS rempl2)'!$A$4:$V$504,18,0)</f>
        <v>Númerica</v>
      </c>
      <c r="K330" s="182" t="str">
        <f>VLOOKUP(A330,'PAI 2025 GPS rempl2)'!$A$4:$V$504,20,0)</f>
        <v>2025-01-15</v>
      </c>
      <c r="L330" s="182" t="str">
        <f>VLOOKUP(A330,'PAI 2025 GPS rempl2)'!$A$4:$V$504,21,0)</f>
        <v>2025-02-15</v>
      </c>
      <c r="M330" s="84" t="str">
        <f>VLOOKUP(A330,'PAI 2025 GPS rempl2)'!$A$4:$V$504,22,0)</f>
        <v>100-SECRETARIA GENERAL;
30-OFICINA ASESORA DE PLANEACIÓN</v>
      </c>
      <c r="N330" s="84"/>
      <c r="O330" s="84"/>
      <c r="P330" s="84"/>
      <c r="Q330" s="84"/>
      <c r="S330" s="83" t="s">
        <v>1144</v>
      </c>
      <c r="T330" s="83" t="str">
        <f>VLOOKUP(A330,'PAI 2025 GPS rempl2)'!$A$3:$E$505,4,0)</f>
        <v>Actividad propia</v>
      </c>
      <c r="U330" s="84" t="s">
        <v>1588</v>
      </c>
      <c r="V330" s="31">
        <f>VLOOKUP(S330,'PAI 2025 GPS rempl2)'!$E$4:$P$504,12,0)</f>
        <v>20</v>
      </c>
      <c r="W330" s="31" t="e">
        <f>+(V330*100)/($V$113+#REF!+#REF!+$V$322+$V$323+$V$324+$V$325+$V$330+$V$331+$V$371+$V$372+$V$374+$V$375)</f>
        <v>#REF!</v>
      </c>
    </row>
    <row r="331" spans="1:23" x14ac:dyDescent="0.25">
      <c r="A331" s="83" t="s">
        <v>1145</v>
      </c>
      <c r="B331" s="83" t="str">
        <f>VLOOKUP(A331,'PAI 2025 GPS rempl2)'!$A$3:$E$505,4,0)</f>
        <v>Actividad propia</v>
      </c>
      <c r="C331" s="84" t="s">
        <v>1588</v>
      </c>
      <c r="D331" s="84" t="s">
        <v>1599</v>
      </c>
      <c r="E331" s="84" t="s">
        <v>1142</v>
      </c>
      <c r="F331" s="84"/>
      <c r="G331" s="84" t="str">
        <f>VLOOKUP(A331,'PAI 2025 GPS rempl2)'!$E$4:$L$507,8,0)</f>
        <v>N/A</v>
      </c>
      <c r="H331" s="84" t="str">
        <f>VLOOKUP(A331,'PAI 2025 GPS rempl2)'!$A$4:$V$505,15,0)</f>
        <v>Ejecutar el plan de trabajo del Programa de Transparencia y Ética Pública</v>
      </c>
      <c r="I331" s="84">
        <f>VLOOKUP(A331,'PAI 2025 GPS rempl2)'!$A$4:$V$505,17,0)</f>
        <v>100</v>
      </c>
      <c r="J331" s="84" t="str">
        <f>VLOOKUP(A331,'PAI 2025 GPS rempl2)'!$A$4:$V$505,18,0)</f>
        <v>Porcentual</v>
      </c>
      <c r="K331" s="182" t="str">
        <f>VLOOKUP(A331,'PAI 2025 GPS rempl2)'!$A$4:$V$505,20,0)</f>
        <v>2025-01-31</v>
      </c>
      <c r="L331" s="182" t="str">
        <f>VLOOKUP(A331,'PAI 2025 GPS rempl2)'!$A$4:$V$505,21,0)</f>
        <v>2025-12-22</v>
      </c>
      <c r="M331" s="84" t="str">
        <f>VLOOKUP(A331,'PAI 2025 GPS rempl2)'!$A$4:$V$505,22,0)</f>
        <v>100-SECRETARIA GENERAL;
30-OFICINA ASESORA DE PLANEACIÓN</v>
      </c>
      <c r="N331" s="84"/>
      <c r="O331" s="84"/>
      <c r="P331" s="84"/>
      <c r="Q331" s="84"/>
      <c r="S331" s="83" t="s">
        <v>1145</v>
      </c>
      <c r="T331" s="83" t="str">
        <f>VLOOKUP(A331,'PAI 2025 GPS rempl2)'!$A$3:$E$505,4,0)</f>
        <v>Actividad propia</v>
      </c>
      <c r="U331" s="84" t="s">
        <v>1588</v>
      </c>
      <c r="V331" s="31" t="e">
        <f>VLOOKUP(S331,'PAI 2025 GPS rempl2)'!$E$4:$P$504,12,0)</f>
        <v>#N/A</v>
      </c>
      <c r="W331" s="31" t="e">
        <f>+(V331*100)/($V$113+#REF!+#REF!+$V$322+$V$323+$V$324+$V$325+$V$330+$V$331+$V$371+$V$372+$V$374+$V$375)</f>
        <v>#N/A</v>
      </c>
    </row>
    <row r="332" spans="1:23" x14ac:dyDescent="0.25">
      <c r="A332" s="83" t="s">
        <v>1147</v>
      </c>
      <c r="B332" s="83" t="str">
        <f>VLOOKUP(A332,'PAI 2025 GPS rempl2)'!$A$3:$E$505,4,0)</f>
        <v>Producto</v>
      </c>
      <c r="C332" s="84" t="s">
        <v>1581</v>
      </c>
      <c r="D332" s="84" t="s">
        <v>1589</v>
      </c>
      <c r="E332" s="84" t="s">
        <v>730</v>
      </c>
      <c r="F332" s="84" t="s">
        <v>10</v>
      </c>
      <c r="G332" s="84" t="str">
        <f>VLOOKUP(A332,'PAI 2025 GPS rempl2)'!$E$4:$L$504,8,0)</f>
        <v>N/A</v>
      </c>
      <c r="H332" s="84" t="str">
        <f>VLOOKUP(A332,'PAI 2025 GPS rempl2)'!$A$4:$V$504,15,0)</f>
        <v>Departamentos con estrategias para el Fortalecimiento sobre la Protección y Promoción de la libre competencia, beneficiados (Informe que de cuenta de los departamentos beneficiados )</v>
      </c>
      <c r="I332" s="84">
        <f>VLOOKUP(A332,'PAI 2025 GPS rempl2)'!$A$4:$V$504,17,0)</f>
        <v>56</v>
      </c>
      <c r="J332" s="84" t="str">
        <f>VLOOKUP(A332,'PAI 2025 GPS rempl2)'!$A$4:$V$504,18,0)</f>
        <v>Porcentual</v>
      </c>
      <c r="K332" s="182" t="str">
        <f>VLOOKUP(A332,'PAI 2025 GPS rempl2)'!$A$4:$V$504,20,0)</f>
        <v>2025-01-13</v>
      </c>
      <c r="L332" s="182" t="str">
        <f>VLOOKUP(A332,'PAI 2025 GPS rempl2)'!$A$4:$V$504,21,0)</f>
        <v>2025-12-12</v>
      </c>
      <c r="M332" s="84" t="str">
        <f>VLOOKUP(A332,'PAI 2025 GPS rempl2)'!$A$4:$V$504,22,0)</f>
        <v>1000-DESPACHO DEL SUPERINTENDENTE DELEGADO PARA LA PROTECCIÓN DE LA COMPETENCIA</v>
      </c>
      <c r="N332" s="84" t="s">
        <v>1456</v>
      </c>
      <c r="O332" s="84" t="s">
        <v>1457</v>
      </c>
      <c r="P332" s="84" t="s">
        <v>1621</v>
      </c>
      <c r="Q332" s="84" t="s">
        <v>1553</v>
      </c>
      <c r="S332" s="83" t="s">
        <v>1147</v>
      </c>
      <c r="T332" s="83" t="str">
        <f>VLOOKUP(A332,'PAI 2025 GPS rempl2)'!$A$3:$E$505,4,0)</f>
        <v>Producto</v>
      </c>
      <c r="U332" s="84" t="s">
        <v>1581</v>
      </c>
      <c r="V332" s="31">
        <f>VLOOKUP(S332,'PAI 2025 GPS rempl2)'!$E$4:$P$504,12,0)</f>
        <v>20</v>
      </c>
      <c r="W332" s="148">
        <f>(V332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33" spans="1:23" x14ac:dyDescent="0.25">
      <c r="A333" s="83" t="s">
        <v>1149</v>
      </c>
      <c r="B333" s="83" t="str">
        <f>VLOOKUP(A333,'PAI 2025 GPS rempl2)'!$A$3:$E$505,4,0)</f>
        <v>Actividad propia</v>
      </c>
      <c r="C333" s="84" t="s">
        <v>1581</v>
      </c>
      <c r="D333" s="84" t="s">
        <v>1589</v>
      </c>
      <c r="E333" s="84" t="s">
        <v>730</v>
      </c>
      <c r="F333" s="84"/>
      <c r="G333" s="84" t="str">
        <f>VLOOKUP(A333,'PAI 2025 GPS rempl2)'!$E$4:$L$504,8,0)</f>
        <v>N/A</v>
      </c>
      <c r="H333" s="84" t="str">
        <f>VLOOKUP(A333,'PAI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3" s="84">
        <f>VLOOKUP(A333,'PAI 2025 GPS rempl2)'!$A$4:$V$504,17,0)</f>
        <v>1</v>
      </c>
      <c r="J333" s="84" t="str">
        <f>VLOOKUP(A333,'PAI 2025 GPS rempl2)'!$A$4:$V$504,18,0)</f>
        <v>Númerica</v>
      </c>
      <c r="K333" s="182" t="str">
        <f>VLOOKUP(A333,'PAI 2025 GPS rempl2)'!$A$4:$V$504,20,0)</f>
        <v>2025-01-13</v>
      </c>
      <c r="L333" s="182" t="str">
        <f>VLOOKUP(A333,'PAI 2025 GPS rempl2)'!$A$4:$V$504,21,0)</f>
        <v>2025-02-28</v>
      </c>
      <c r="M333" s="84" t="str">
        <f>VLOOKUP(A333,'PAI 2025 GPS rempl2)'!$A$4:$V$504,22,0)</f>
        <v>1000-DESPACHO DEL SUPERINTENDENTE DELEGADO PARA LA PROTECCIÓN DE LA COMPETENCIA</v>
      </c>
      <c r="N333" s="84"/>
      <c r="O333" s="84"/>
      <c r="P333" s="84"/>
      <c r="Q333" s="84"/>
      <c r="S333" s="83" t="s">
        <v>1149</v>
      </c>
      <c r="T333" s="83" t="str">
        <f>VLOOKUP(A333,'PAI 2025 GPS rempl2)'!$A$3:$E$505,4,0)</f>
        <v>Actividad propia</v>
      </c>
      <c r="U333" s="84" t="s">
        <v>1581</v>
      </c>
      <c r="V333" s="31">
        <f>VLOOKUP(S333,'PAI 2025 GPS rempl2)'!$E$4:$P$504,12,0)</f>
        <v>20</v>
      </c>
      <c r="W333" s="150" t="e">
        <f>+(V333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34" spans="1:23" x14ac:dyDescent="0.25">
      <c r="A334" s="83" t="s">
        <v>1151</v>
      </c>
      <c r="B334" s="83" t="str">
        <f>VLOOKUP(A334,'PAI 2025 GPS rempl2)'!$A$3:$E$505,4,0)</f>
        <v>Actividad propia</v>
      </c>
      <c r="C334" s="84" t="s">
        <v>1581</v>
      </c>
      <c r="D334" s="84" t="s">
        <v>1589</v>
      </c>
      <c r="E334" s="84" t="s">
        <v>730</v>
      </c>
      <c r="F334" s="84"/>
      <c r="G334" s="84" t="str">
        <f>VLOOKUP(A334,'PAI 2025 GPS rempl2)'!$E$4:$L$504,8,0)</f>
        <v>N/A</v>
      </c>
      <c r="H334" s="84" t="str">
        <f>VLOOKUP(A334,'PAI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4" s="84">
        <f>VLOOKUP(A334,'PAI 2025 GPS rempl2)'!$A$4:$V$504,17,0)</f>
        <v>100</v>
      </c>
      <c r="J334" s="84" t="str">
        <f>VLOOKUP(A334,'PAI 2025 GPS rempl2)'!$A$4:$V$504,18,0)</f>
        <v>Porcentual</v>
      </c>
      <c r="K334" s="182" t="str">
        <f>VLOOKUP(A334,'PAI 2025 GPS rempl2)'!$A$4:$V$504,20,0)</f>
        <v>2025-03-03</v>
      </c>
      <c r="L334" s="182" t="str">
        <f>VLOOKUP(A334,'PAI 2025 GPS rempl2)'!$A$4:$V$504,21,0)</f>
        <v>2025-12-12</v>
      </c>
      <c r="M334" s="84" t="str">
        <f>VLOOKUP(A334,'PAI 2025 GPS rempl2)'!$A$4:$V$504,22,0)</f>
        <v>1000-DESPACHO DEL SUPERINTENDENTE DELEGADO PARA LA PROTECCIÓN DE LA COMPETENCIA</v>
      </c>
      <c r="N334" s="84"/>
      <c r="O334" s="84"/>
      <c r="P334" s="84"/>
      <c r="Q334" s="84"/>
      <c r="S334" s="83" t="s">
        <v>1151</v>
      </c>
      <c r="T334" s="83" t="str">
        <f>VLOOKUP(A334,'PAI 2025 GPS rempl2)'!$A$3:$E$505,4,0)</f>
        <v>Actividad propia</v>
      </c>
      <c r="U334" s="84" t="s">
        <v>1581</v>
      </c>
      <c r="V334" s="31">
        <f>VLOOKUP(S334,'PAI 2025 GPS rempl2)'!$E$4:$P$504,12,0)</f>
        <v>80</v>
      </c>
      <c r="W334" s="150"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35" spans="1:23" x14ac:dyDescent="0.25">
      <c r="A335" s="83" t="s">
        <v>1153</v>
      </c>
      <c r="B335" s="83" t="str">
        <f>VLOOKUP(A335,'PAI 2025 GPS rempl2)'!$A$3:$E$505,4,0)</f>
        <v>Producto</v>
      </c>
      <c r="C335" s="84" t="s">
        <v>1591</v>
      </c>
      <c r="D335" s="84" t="s">
        <v>1590</v>
      </c>
      <c r="E335" s="84" t="s">
        <v>782</v>
      </c>
      <c r="F335" s="84" t="s">
        <v>12</v>
      </c>
      <c r="G335" s="84" t="str">
        <f>VLOOKUP(A335,'PAI 2025 GPS rempl2)'!$E$4:$L$504,8,0)</f>
        <v>N/A</v>
      </c>
      <c r="H335" s="84" t="str">
        <f>VLOOKUP(A335,'PAI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5" s="84">
        <f>VLOOKUP(A335,'PAI 2025 GPS rempl2)'!$A$4:$V$504,17,0)</f>
        <v>4</v>
      </c>
      <c r="J335" s="84" t="str">
        <f>VLOOKUP(A335,'PAI 2025 GPS rempl2)'!$A$4:$V$504,18,0)</f>
        <v>Númerica</v>
      </c>
      <c r="K335" s="182" t="str">
        <f>VLOOKUP(A335,'PAI 2025 GPS rempl2)'!$A$4:$V$504,20,0)</f>
        <v>2025-02-03</v>
      </c>
      <c r="L335" s="182" t="str">
        <f>VLOOKUP(A335,'PAI 2025 GPS rempl2)'!$A$4:$V$504,21,0)</f>
        <v>2025-11-28</v>
      </c>
      <c r="M335" s="84" t="str">
        <f>VLOOKUP(A335,'PAI 2025 GPS rempl2)'!$A$4:$V$504,22,0)</f>
        <v>10-OFICINA  ASESORA JURÍDICA;
1000-DESPACHO DEL SUPERINTENDENTE DELEGADO PARA LA PROTECCIÓN DE LA COMPETENCIA;
73-GRUPO DE TRABAJO DE COMUNICACION</v>
      </c>
      <c r="N335" s="84" t="s">
        <v>1452</v>
      </c>
      <c r="O335" s="84" t="s">
        <v>1453</v>
      </c>
      <c r="P335" s="84" t="s">
        <v>1802</v>
      </c>
      <c r="Q335" s="84" t="s">
        <v>1551</v>
      </c>
      <c r="S335" s="83" t="s">
        <v>1153</v>
      </c>
      <c r="T335" s="83" t="str">
        <f>VLOOKUP(A335,'PAI 2025 GPS rempl2)'!$A$3:$E$505,4,0)</f>
        <v>Producto</v>
      </c>
      <c r="U335" s="84" t="s">
        <v>1591</v>
      </c>
      <c r="V335" s="31">
        <f>VLOOKUP(S335,'PAI 2025 GPS rempl2)'!$E$4:$P$504,12,0)</f>
        <v>20</v>
      </c>
      <c r="W335" s="31">
        <f>+(V335*100)/($V$150+$V$168+$V$174+$V$177+$V$183+$V$190+$V$199+$V$335+$V$341+$V$429+$V$462)</f>
        <v>10.526315789473685</v>
      </c>
    </row>
    <row r="336" spans="1:23" x14ac:dyDescent="0.25">
      <c r="A336" s="83" t="s">
        <v>1156</v>
      </c>
      <c r="B336" s="83" t="str">
        <f>VLOOKUP(A336,'PAI 2025 GPS rempl2)'!$A$3:$E$505,4,0)</f>
        <v>Actividad propia</v>
      </c>
      <c r="C336" s="84" t="s">
        <v>1591</v>
      </c>
      <c r="D336" s="84" t="s">
        <v>1590</v>
      </c>
      <c r="E336" s="84" t="s">
        <v>782</v>
      </c>
      <c r="F336" s="84"/>
      <c r="G336" s="84" t="str">
        <f>VLOOKUP(A336,'PAI 2025 GPS rempl2)'!$E$4:$L$504,8,0)</f>
        <v>N/A</v>
      </c>
      <c r="H336" s="84" t="str">
        <f>VLOOKUP(A336,'PAI 2025 GPS rempl2)'!$A$4:$V$504,15,0)</f>
        <v>Elaborar y enviar los documentos a la Oficina Asesora Jurídica  (Documento en Word de la guía o manual remitido a la Oficina Asesora Jurídica)</v>
      </c>
      <c r="I336" s="84">
        <f>VLOOKUP(A336,'PAI 2025 GPS rempl2)'!$A$4:$V$504,17,0)</f>
        <v>4</v>
      </c>
      <c r="J336" s="84" t="str">
        <f>VLOOKUP(A336,'PAI 2025 GPS rempl2)'!$A$4:$V$504,18,0)</f>
        <v>Númerica</v>
      </c>
      <c r="K336" s="182" t="str">
        <f>VLOOKUP(A336,'PAI 2025 GPS rempl2)'!$A$4:$V$504,20,0)</f>
        <v>2025-02-03</v>
      </c>
      <c r="L336" s="182" t="str">
        <f>VLOOKUP(A336,'PAI 2025 GPS rempl2)'!$A$4:$V$504,21,0)</f>
        <v>2025-07-31</v>
      </c>
      <c r="M336" s="84" t="str">
        <f>VLOOKUP(A336,'PAI 2025 GPS rempl2)'!$A$4:$V$504,22,0)</f>
        <v>1000-DESPACHO DEL SUPERINTENDENTE DELEGADO PARA LA PROTECCIÓN DE LA COMPETENCIA</v>
      </c>
      <c r="N336" s="84"/>
      <c r="O336" s="84"/>
      <c r="P336" s="84"/>
      <c r="Q336" s="84"/>
      <c r="S336" s="83" t="s">
        <v>1156</v>
      </c>
      <c r="T336" s="83" t="str">
        <f>VLOOKUP(A336,'PAI 2025 GPS rempl2)'!$A$3:$E$505,4,0)</f>
        <v>Actividad propia</v>
      </c>
      <c r="U336" s="84" t="s">
        <v>1591</v>
      </c>
      <c r="V336" s="31">
        <f>VLOOKUP(S336,'PAI 2025 GPS rempl2)'!$E$4:$P$504,12,0)</f>
        <v>50</v>
      </c>
      <c r="W336" s="31">
        <f>+(V336*100)/($V$151+$V$153+$V$154+$V$155+$V$169+$V$170+$V$171+$V$172+$V$173+$V$175+$V$176+$V$178+$V$179+$V$180+$V$181+$V$182+$V$184+$V$185+$V$186+$V$187+$V$188+$V$189+$V$191+$V$192+$V$193+$V$194+$V$200+$V$201+$V$336+$V$338+$V$340+$V$342+$V$343+$V$430+$V$431+$V$432+$V$433+$V$463+$V$464)</f>
        <v>4.5454545454545459</v>
      </c>
    </row>
    <row r="337" spans="1:23" x14ac:dyDescent="0.25">
      <c r="A337" s="83" t="s">
        <v>1158</v>
      </c>
      <c r="B337" s="83" t="str">
        <f>VLOOKUP(A337,'PAI 2025 GPS rempl2)'!$A$3:$E$505,4,0)</f>
        <v>Actividad sin participaci�n</v>
      </c>
      <c r="C337" s="84" t="s">
        <v>1591</v>
      </c>
      <c r="D337" s="84" t="s">
        <v>1590</v>
      </c>
      <c r="E337" s="84" t="s">
        <v>782</v>
      </c>
      <c r="F337" s="84"/>
      <c r="G337" s="84" t="str">
        <f>VLOOKUP(A337,'PAI 2025 GPS rempl2)'!$E$4:$L$504,8,0)</f>
        <v>N/A</v>
      </c>
      <c r="H337" s="84" t="str">
        <f>VLOOKUP(A337,'PAI 2025 GPS rempl2)'!$A$4:$V$504,15,0)</f>
        <v>Revisar y/o aprobar los documentos y enviarlos al área solicitante mediante correo electrónico. (Correo electrónico con revisión y/o aprobación de los documentos)</v>
      </c>
      <c r="I337" s="84">
        <f>VLOOKUP(A337,'PAI 2025 GPS rempl2)'!$A$4:$V$504,17,0)</f>
        <v>4</v>
      </c>
      <c r="J337" s="84" t="str">
        <f>VLOOKUP(A337,'PAI 2025 GPS rempl2)'!$A$4:$V$504,18,0)</f>
        <v>Númerica</v>
      </c>
      <c r="K337" s="182" t="str">
        <f>VLOOKUP(A337,'PAI 2025 GPS rempl2)'!$A$4:$V$504,20,0)</f>
        <v>2025-03-20</v>
      </c>
      <c r="L337" s="182" t="str">
        <f>VLOOKUP(A337,'PAI 2025 GPS rempl2)'!$A$4:$V$504,21,0)</f>
        <v>2025-07-31</v>
      </c>
      <c r="M337" s="84" t="str">
        <f>VLOOKUP(A337,'PAI 2025 GPS rempl2)'!$A$4:$V$504,22,0)</f>
        <v>10-OFICINA  ASESORA JURÍDICA</v>
      </c>
      <c r="N337" s="84"/>
      <c r="O337" s="84"/>
      <c r="P337" s="84"/>
      <c r="Q337" s="84"/>
      <c r="S337" s="83" t="s">
        <v>1158</v>
      </c>
      <c r="T337" s="83" t="str">
        <f>VLOOKUP(A337,'PAI 2025 GPS rempl2)'!$A$3:$E$505,4,0)</f>
        <v>Actividad sin participaci�n</v>
      </c>
      <c r="U337" s="84" t="s">
        <v>1591</v>
      </c>
      <c r="V337" s="31">
        <f>VLOOKUP(S337,'PAI 2025 GPS rempl2)'!$E$4:$P$504,12,0)</f>
        <v>0</v>
      </c>
      <c r="W337" s="31">
        <f t="shared" ref="W337" si="12">+(V337*100)/1100</f>
        <v>0</v>
      </c>
    </row>
    <row r="338" spans="1:23" x14ac:dyDescent="0.25">
      <c r="A338" s="83" t="s">
        <v>1161</v>
      </c>
      <c r="B338" s="83" t="str">
        <f>VLOOKUP(A338,'PAI 2025 GPS rempl2)'!$A$3:$E$505,4,0)</f>
        <v>Actividad propia</v>
      </c>
      <c r="C338" s="84" t="s">
        <v>1591</v>
      </c>
      <c r="D338" s="84" t="s">
        <v>1590</v>
      </c>
      <c r="E338" s="84" t="s">
        <v>782</v>
      </c>
      <c r="F338" s="84"/>
      <c r="G338" s="84" t="str">
        <f>VLOOKUP(A338,'PAI 2025 GPS rempl2)'!$E$4:$L$504,8,0)</f>
        <v>N/A</v>
      </c>
      <c r="H338" s="84" t="str">
        <f>VLOOKUP(A338,'PAI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8" s="84">
        <f>VLOOKUP(A338,'PAI 2025 GPS rempl2)'!$A$4:$V$504,17,0)</f>
        <v>4</v>
      </c>
      <c r="J338" s="84" t="str">
        <f>VLOOKUP(A338,'PAI 2025 GPS rempl2)'!$A$4:$V$504,18,0)</f>
        <v>Númerica</v>
      </c>
      <c r="K338" s="182" t="str">
        <f>VLOOKUP(A338,'PAI 2025 GPS rempl2)'!$A$4:$V$504,20,0)</f>
        <v>2025-08-01</v>
      </c>
      <c r="L338" s="182" t="str">
        <f>VLOOKUP(A338,'PAI 2025 GPS rempl2)'!$A$4:$V$504,21,0)</f>
        <v>2025-08-29</v>
      </c>
      <c r="M338" s="84" t="str">
        <f>VLOOKUP(A338,'PAI 2025 GPS rempl2)'!$A$4:$V$504,22,0)</f>
        <v>1000-DESPACHO DEL SUPERINTENDENTE DELEGADO PARA LA PROTECCIÓN DE LA COMPETENCIA</v>
      </c>
      <c r="N338" s="84"/>
      <c r="O338" s="84"/>
      <c r="P338" s="84"/>
      <c r="Q338" s="84"/>
      <c r="S338" s="83" t="s">
        <v>1161</v>
      </c>
      <c r="T338" s="83" t="str">
        <f>VLOOKUP(A338,'PAI 2025 GPS rempl2)'!$A$3:$E$505,4,0)</f>
        <v>Actividad propia</v>
      </c>
      <c r="U338" s="84" t="s">
        <v>1591</v>
      </c>
      <c r="V338" s="31">
        <f>VLOOKUP(S338,'PAI 2025 GPS rempl2)'!$E$4:$P$504,12,0)</f>
        <v>30</v>
      </c>
      <c r="W338" s="31">
        <f>+(V338*100)/($V$151+$V$153+$V$154+$V$155+$V$169+$V$170+$V$171+$V$172+$V$173+$V$175+$V$176+$V$178+$V$179+$V$180+$V$181+$V$182+$V$184+$V$185+$V$186+$V$187+$V$188+$V$189+$V$191+$V$192+$V$193+$V$194+$V$200+$V$201+$V$336+$V$338+$V$340+$V$342+$V$343+$V$430+$V$431+$V$432+$V$433+$V$463+$V$464)</f>
        <v>2.7272727272727271</v>
      </c>
    </row>
    <row r="339" spans="1:23" x14ac:dyDescent="0.25">
      <c r="A339" s="83" t="s">
        <v>1163</v>
      </c>
      <c r="B339" s="83" t="str">
        <f>VLOOKUP(A339,'PAI 2025 GPS rempl2)'!$A$3:$E$505,4,0)</f>
        <v>Actividad sin participaci�n</v>
      </c>
      <c r="C339" s="84" t="s">
        <v>1591</v>
      </c>
      <c r="D339" s="84" t="s">
        <v>1590</v>
      </c>
      <c r="E339" s="84" t="s">
        <v>782</v>
      </c>
      <c r="F339" s="84"/>
      <c r="G339" s="84" t="str">
        <f>VLOOKUP(A339,'PAI 2025 GPS rempl2)'!$E$4:$L$504,8,0)</f>
        <v>N/A</v>
      </c>
      <c r="H339" s="84" t="str">
        <f>VLOOKUP(A339,'PAI 2025 GPS rempl2)'!$A$4:$V$504,15,0)</f>
        <v>Elaborar y enviar al área solicitante, los  documentos con ajustes de corrección de estilo y diagramado.  (Documento Final)</v>
      </c>
      <c r="I339" s="84">
        <f>VLOOKUP(A339,'PAI 2025 GPS rempl2)'!$A$4:$V$504,17,0)</f>
        <v>4</v>
      </c>
      <c r="J339" s="84" t="str">
        <f>VLOOKUP(A339,'PAI 2025 GPS rempl2)'!$A$4:$V$504,18,0)</f>
        <v>Númerica</v>
      </c>
      <c r="K339" s="182" t="str">
        <f>VLOOKUP(A339,'PAI 2025 GPS rempl2)'!$A$4:$V$504,20,0)</f>
        <v>2025-09-01</v>
      </c>
      <c r="L339" s="182" t="str">
        <f>VLOOKUP(A339,'PAI 2025 GPS rempl2)'!$A$4:$V$504,21,0)</f>
        <v>2025-10-31</v>
      </c>
      <c r="M339" s="84" t="str">
        <f>VLOOKUP(A339,'PAI 2025 GPS rempl2)'!$A$4:$V$504,22,0)</f>
        <v>73-GRUPO DE TRABAJO DE COMUNICACION</v>
      </c>
      <c r="N339" s="84"/>
      <c r="O339" s="84"/>
      <c r="P339" s="84"/>
      <c r="Q339" s="84"/>
      <c r="S339" s="83" t="s">
        <v>1163</v>
      </c>
      <c r="T339" s="83" t="str">
        <f>VLOOKUP(A339,'PAI 2025 GPS rempl2)'!$A$3:$E$505,4,0)</f>
        <v>Actividad sin participaci�n</v>
      </c>
      <c r="U339" s="84" t="s">
        <v>1591</v>
      </c>
      <c r="V339" s="31">
        <f>VLOOKUP(S339,'PAI 2025 GPS rempl2)'!$E$4:$P$504,12,0)</f>
        <v>0</v>
      </c>
      <c r="W339" s="31">
        <f>+V339</f>
        <v>0</v>
      </c>
    </row>
    <row r="340" spans="1:23" x14ac:dyDescent="0.25">
      <c r="A340" s="83" t="s">
        <v>1165</v>
      </c>
      <c r="B340" s="83" t="str">
        <f>VLOOKUP(A340,'PAI 2025 GPS rempl2)'!$A$3:$E$505,4,0)</f>
        <v>Actividad propia</v>
      </c>
      <c r="C340" s="84" t="s">
        <v>1591</v>
      </c>
      <c r="D340" s="84" t="s">
        <v>1590</v>
      </c>
      <c r="E340" s="84" t="s">
        <v>782</v>
      </c>
      <c r="F340" s="84"/>
      <c r="G340" s="84" t="str">
        <f>VLOOKUP(A340,'PAI 2025 GPS rempl2)'!$E$4:$L$504,8,0)</f>
        <v>N/A</v>
      </c>
      <c r="H340" s="84" t="str">
        <f>VLOOKUP(A340,'PAI 2025 GPS rempl2)'!$A$4:$V$504,15,0)</f>
        <v>Solicitar la Publicación de los documentos en la página web. (Correo electrónico y Documento de la guía o manual a publicar)</v>
      </c>
      <c r="I340" s="84">
        <f>VLOOKUP(A340,'PAI 2025 GPS rempl2)'!$A$4:$V$504,17,0)</f>
        <v>4</v>
      </c>
      <c r="J340" s="84" t="str">
        <f>VLOOKUP(A340,'PAI 2025 GPS rempl2)'!$A$4:$V$504,18,0)</f>
        <v>Númerica</v>
      </c>
      <c r="K340" s="182" t="str">
        <f>VLOOKUP(A340,'PAI 2025 GPS rempl2)'!$A$4:$V$504,20,0)</f>
        <v>2025-11-04</v>
      </c>
      <c r="L340" s="182" t="str">
        <f>VLOOKUP(A340,'PAI 2025 GPS rempl2)'!$A$4:$V$504,21,0)</f>
        <v>2025-11-28</v>
      </c>
      <c r="M340" s="84" t="str">
        <f>VLOOKUP(A340,'PAI 2025 GPS rempl2)'!$A$4:$V$504,22,0)</f>
        <v>1000-DESPACHO DEL SUPERINTENDENTE DELEGADO PARA LA PROTECCIÓN DE LA COMPETENCIA</v>
      </c>
      <c r="N340" s="84"/>
      <c r="O340" s="84"/>
      <c r="P340" s="84"/>
      <c r="Q340" s="84"/>
      <c r="S340" s="83" t="s">
        <v>1165</v>
      </c>
      <c r="T340" s="83" t="str">
        <f>VLOOKUP(A340,'PAI 2025 GPS rempl2)'!$A$3:$E$505,4,0)</f>
        <v>Actividad propia</v>
      </c>
      <c r="U340" s="84" t="s">
        <v>1591</v>
      </c>
      <c r="V340" s="31">
        <f>VLOOKUP(S340,'PAI 2025 GPS rempl2)'!$E$4:$P$504,12,0)</f>
        <v>20</v>
      </c>
      <c r="W340" s="31">
        <f>+(V340*100)/($V$151+$V$153+$V$154+$V$155+$V$169+$V$170+$V$171+$V$172+$V$173+$V$175+$V$176+$V$178+$V$179+$V$180+$V$181+$V$182+$V$184+$V$185+$V$186+$V$187+$V$188+$V$189+$V$191+$V$192+$V$193+$V$194+$V$200+$V$201+$V$336+$V$338+$V$340+$V$342+$V$343+$V$430+$V$431+$V$432+$V$433+$V$463+$V$464)</f>
        <v>1.8181818181818181</v>
      </c>
    </row>
    <row r="341" spans="1:23" x14ac:dyDescent="0.25">
      <c r="A341" s="83" t="s">
        <v>1167</v>
      </c>
      <c r="B341" s="83" t="str">
        <f>VLOOKUP(A341,'PAI 2025 GPS rempl2)'!$A$3:$E$505,4,0)</f>
        <v>Producto</v>
      </c>
      <c r="C341" s="84" t="s">
        <v>1591</v>
      </c>
      <c r="D341" s="84" t="s">
        <v>1590</v>
      </c>
      <c r="E341" s="84" t="s">
        <v>782</v>
      </c>
      <c r="F341" s="84" t="s">
        <v>12</v>
      </c>
      <c r="G341" s="84" t="str">
        <f>VLOOKUP(A341,'PAI 2025 GPS rempl2)'!$E$4:$L$504,8,0)</f>
        <v>N/A</v>
      </c>
      <c r="H341" s="84" t="str">
        <f>VLOOKUP(A341,'PAI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1" s="84">
        <f>VLOOKUP(A341,'PAI 2025 GPS rempl2)'!$A$4:$V$504,17,0)</f>
        <v>5</v>
      </c>
      <c r="J341" s="84" t="str">
        <f>VLOOKUP(A341,'PAI 2025 GPS rempl2)'!$A$4:$V$504,18,0)</f>
        <v>Númerica</v>
      </c>
      <c r="K341" s="182" t="str">
        <f>VLOOKUP(A341,'PAI 2025 GPS rempl2)'!$A$4:$V$504,20,0)</f>
        <v>2025-02-03</v>
      </c>
      <c r="L341" s="182" t="str">
        <f>VLOOKUP(A341,'PAI 2025 GPS rempl2)'!$A$4:$V$504,21,0)</f>
        <v>2025-12-12</v>
      </c>
      <c r="M341" s="84" t="str">
        <f>VLOOKUP(A341,'PAI 2025 GPS rempl2)'!$A$4:$V$504,22,0)</f>
        <v>1000-DESPACHO DEL SUPERINTENDENTE DELEGADO PARA LA PROTECCIÓN DE LA COMPETENCIA</v>
      </c>
      <c r="N341" s="84" t="s">
        <v>1452</v>
      </c>
      <c r="O341" s="84" t="s">
        <v>1453</v>
      </c>
      <c r="P341" s="84" t="s">
        <v>1622</v>
      </c>
      <c r="Q341" s="84" t="s">
        <v>1551</v>
      </c>
      <c r="S341" s="83" t="s">
        <v>1167</v>
      </c>
      <c r="T341" s="83" t="str">
        <f>VLOOKUP(A341,'PAI 2025 GPS rempl2)'!$A$3:$E$505,4,0)</f>
        <v>Producto</v>
      </c>
      <c r="U341" s="84" t="s">
        <v>1591</v>
      </c>
      <c r="V341" s="31">
        <f>VLOOKUP(S341,'PAI 2025 GPS rempl2)'!$E$4:$P$504,12,0)</f>
        <v>15</v>
      </c>
      <c r="W341" s="31">
        <f>+(V341*100)/($V$150+$V$168+$V$174+$V$177+$V$183+$V$190+$V$199+$V$335+$V$341+$V$429+$V$462)</f>
        <v>7.8947368421052628</v>
      </c>
    </row>
    <row r="342" spans="1:23" x14ac:dyDescent="0.25">
      <c r="A342" s="83" t="s">
        <v>1169</v>
      </c>
      <c r="B342" s="83" t="str">
        <f>VLOOKUP(A342,'PAI 2025 GPS rempl2)'!$A$3:$E$505,4,0)</f>
        <v>Actividad propia</v>
      </c>
      <c r="C342" s="84" t="s">
        <v>1591</v>
      </c>
      <c r="D342" s="84" t="s">
        <v>1590</v>
      </c>
      <c r="E342" s="84" t="s">
        <v>782</v>
      </c>
      <c r="F342" s="84"/>
      <c r="G342" s="84" t="str">
        <f>VLOOKUP(A342,'PAI 2025 GPS rempl2)'!$E$4:$L$504,8,0)</f>
        <v>N/A</v>
      </c>
      <c r="H342" s="84" t="str">
        <f>VLOOKUP(A342,'PAI 2025 GPS rempl2)'!$A$4:$V$504,15,0)</f>
        <v>Definir el alcance requerido, para los estudios o informes.  (Acta con el alcance definido)</v>
      </c>
      <c r="I342" s="84">
        <f>VLOOKUP(A342,'PAI 2025 GPS rempl2)'!$A$4:$V$504,17,0)</f>
        <v>5</v>
      </c>
      <c r="J342" s="84" t="str">
        <f>VLOOKUP(A342,'PAI 2025 GPS rempl2)'!$A$4:$V$504,18,0)</f>
        <v>Númerica</v>
      </c>
      <c r="K342" s="182" t="str">
        <f>VLOOKUP(A342,'PAI 2025 GPS rempl2)'!$A$4:$V$504,20,0)</f>
        <v>2025-02-03</v>
      </c>
      <c r="L342" s="182" t="str">
        <f>VLOOKUP(A342,'PAI 2025 GPS rempl2)'!$A$4:$V$504,21,0)</f>
        <v>2025-02-28</v>
      </c>
      <c r="M342" s="84" t="str">
        <f>VLOOKUP(A342,'PAI 2025 GPS rempl2)'!$A$4:$V$504,22,0)</f>
        <v>1000-DESPACHO DEL SUPERINTENDENTE DELEGADO PARA LA PROTECCIÓN DE LA COMPETENCIA</v>
      </c>
      <c r="N342" s="84"/>
      <c r="O342" s="84"/>
      <c r="P342" s="84"/>
      <c r="Q342" s="84"/>
      <c r="S342" s="83" t="s">
        <v>1169</v>
      </c>
      <c r="T342" s="83" t="str">
        <f>VLOOKUP(A342,'PAI 2025 GPS rempl2)'!$A$3:$E$505,4,0)</f>
        <v>Actividad propia</v>
      </c>
      <c r="U342" s="84" t="s">
        <v>1591</v>
      </c>
      <c r="V342" s="31">
        <f>VLOOKUP(S342,'PAI 2025 GPS rempl2)'!$E$4:$P$504,12,0)</f>
        <v>20</v>
      </c>
      <c r="W342" s="31">
        <f>+(V342*100)/($V$151+$V$153+$V$154+$V$155+$V$169+$V$170+$V$171+$V$172+$V$173+$V$175+$V$176+$V$178+$V$179+$V$180+$V$181+$V$182+$V$184+$V$185+$V$186+$V$187+$V$188+$V$189+$V$191+$V$192+$V$193+$V$194+$V$200+$V$201+$V$336+$V$338+$V$340+$V$342+$V$343+$V$430+$V$431+$V$432+$V$433+$V$463+$V$464)</f>
        <v>1.8181818181818181</v>
      </c>
    </row>
    <row r="343" spans="1:23" x14ac:dyDescent="0.25">
      <c r="A343" s="83" t="s">
        <v>1171</v>
      </c>
      <c r="B343" s="83" t="str">
        <f>VLOOKUP(A343,'PAI 2025 GPS rempl2)'!$A$3:$E$505,4,0)</f>
        <v>Actividad propia</v>
      </c>
      <c r="C343" s="84" t="s">
        <v>1591</v>
      </c>
      <c r="D343" s="84" t="s">
        <v>1590</v>
      </c>
      <c r="E343" s="84" t="s">
        <v>782</v>
      </c>
      <c r="F343" s="84"/>
      <c r="G343" s="84" t="str">
        <f>VLOOKUP(A343,'PAI 2025 GPS rempl2)'!$E$4:$L$504,8,0)</f>
        <v>N/A</v>
      </c>
      <c r="H343" s="84" t="str">
        <f>VLOOKUP(A343,'PAI 2025 GPS rempl2)'!$A$4:$V$504,15,0)</f>
        <v>Realizar y entregar los estudios o informes   (Estudio presentado a la Delegada para la Protección de la Competencia)</v>
      </c>
      <c r="I343" s="84">
        <f>VLOOKUP(A343,'PAI 2025 GPS rempl2)'!$A$4:$V$504,17,0)</f>
        <v>5</v>
      </c>
      <c r="J343" s="84" t="str">
        <f>VLOOKUP(A343,'PAI 2025 GPS rempl2)'!$A$4:$V$504,18,0)</f>
        <v>Númerica</v>
      </c>
      <c r="K343" s="182" t="str">
        <f>VLOOKUP(A343,'PAI 2025 GPS rempl2)'!$A$4:$V$504,20,0)</f>
        <v>2025-03-03</v>
      </c>
      <c r="L343" s="182" t="str">
        <f>VLOOKUP(A343,'PAI 2025 GPS rempl2)'!$A$4:$V$504,21,0)</f>
        <v>2025-12-12</v>
      </c>
      <c r="M343" s="84" t="str">
        <f>VLOOKUP(A343,'PAI 2025 GPS rempl2)'!$A$4:$V$504,22,0)</f>
        <v>1000-DESPACHO DEL SUPERINTENDENTE DELEGADO PARA LA PROTECCIÓN DE LA COMPETENCIA</v>
      </c>
      <c r="N343" s="84"/>
      <c r="O343" s="84"/>
      <c r="P343" s="84"/>
      <c r="Q343" s="84"/>
      <c r="S343" s="83" t="s">
        <v>1171</v>
      </c>
      <c r="T343" s="83" t="str">
        <f>VLOOKUP(A343,'PAI 2025 GPS rempl2)'!$A$3:$E$505,4,0)</f>
        <v>Actividad propia</v>
      </c>
      <c r="U343" s="84" t="s">
        <v>1591</v>
      </c>
      <c r="V343" s="31">
        <f>VLOOKUP(S343,'PAI 2025 GPS rempl2)'!$E$4:$P$504,12,0)</f>
        <v>80</v>
      </c>
      <c r="W343" s="31">
        <f>+(V343*100)/($V$151+$V$153+$V$154+$V$155+$V$169+$V$170+$V$171+$V$172+$V$173+$V$175+$V$176+$V$178+$V$179+$V$180+$V$181+$V$182+$V$184+$V$185+$V$186+$V$187+$V$188+$V$189+$V$191+$V$192+$V$193+$V$194+$V$200+$V$201+$V$336+$V$338+$V$340+$V$342+$V$343+$V$430+$V$431+$V$432+$V$433+$V$463+$V$464)</f>
        <v>7.2727272727272725</v>
      </c>
    </row>
    <row r="344" spans="1:23" x14ac:dyDescent="0.25">
      <c r="A344" s="83" t="s">
        <v>1173</v>
      </c>
      <c r="B344" s="83" t="str">
        <f>VLOOKUP(A344,'PAI 2025 GPS rempl2)'!$A$3:$E$505,4,0)</f>
        <v>Producto</v>
      </c>
      <c r="C344" s="84" t="s">
        <v>1581</v>
      </c>
      <c r="D344" s="84" t="s">
        <v>1592</v>
      </c>
      <c r="E344" s="84" t="s">
        <v>1499</v>
      </c>
      <c r="F344" s="84" t="s">
        <v>13</v>
      </c>
      <c r="G344" s="84" t="str">
        <f>VLOOKUP(A344,'PAI 2025 GPS rempl2)'!$E$4:$L$504,8,0)</f>
        <v>N/A</v>
      </c>
      <c r="H344" s="84" t="str">
        <f>VLOOKUP(A344,'PAI 2025 GPS rempl2)'!$A$4:$V$504,15,0)</f>
        <v>Reforma de la norma andina Decisión 608 de la CAN, con el objetivo de contribuir al desarrollo de un sistema normativo de protección de la libre competencia a nivel andino (Documento de revisión)</v>
      </c>
      <c r="I344" s="84">
        <f>VLOOKUP(A344,'PAI 2025 GPS rempl2)'!$A$4:$V$504,17,0)</f>
        <v>1</v>
      </c>
      <c r="J344" s="84" t="str">
        <f>VLOOKUP(A344,'PAI 2025 GPS rempl2)'!$A$4:$V$504,18,0)</f>
        <v>Númerica</v>
      </c>
      <c r="K344" s="182" t="str">
        <f>VLOOKUP(A344,'PAI 2025 GPS rempl2)'!$A$4:$V$504,20,0)</f>
        <v>2025-02-03</v>
      </c>
      <c r="L344" s="182" t="str">
        <f>VLOOKUP(A344,'PAI 2025 GPS rempl2)'!$A$4:$V$504,21,0)</f>
        <v>2025-12-19</v>
      </c>
      <c r="M344" s="84" t="str">
        <f>VLOOKUP(A344,'PAI 2025 GPS rempl2)'!$A$4:$V$504,22,0)</f>
        <v>1000-DESPACHO DEL SUPERINTENDENTE DELEGADO PARA LA PROTECCIÓN DE LA COMPETENCIA</v>
      </c>
      <c r="N344" s="84" t="s">
        <v>1459</v>
      </c>
      <c r="O344" s="84" t="s">
        <v>1498</v>
      </c>
      <c r="P344" s="84" t="s">
        <v>1803</v>
      </c>
      <c r="Q344" s="84" t="s">
        <v>1554</v>
      </c>
      <c r="S344" s="83" t="s">
        <v>1173</v>
      </c>
      <c r="T344" s="83" t="str">
        <f>VLOOKUP(A344,'PAI 2025 GPS rempl2)'!$A$3:$E$505,4,0)</f>
        <v>Producto</v>
      </c>
      <c r="U344" s="84" t="s">
        <v>1581</v>
      </c>
      <c r="V344" s="31">
        <f>VLOOKUP(S344,'PAI 2025 GPS rempl2)'!$E$4:$P$504,12,0)</f>
        <v>15</v>
      </c>
      <c r="W344" s="148">
        <f>(V344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45" spans="1:23" x14ac:dyDescent="0.25">
      <c r="A345" s="83" t="s">
        <v>1175</v>
      </c>
      <c r="B345" s="83" t="str">
        <f>VLOOKUP(A345,'PAI 2025 GPS rempl2)'!$A$3:$E$505,4,0)</f>
        <v>Actividad propia</v>
      </c>
      <c r="C345" s="84" t="s">
        <v>1581</v>
      </c>
      <c r="D345" s="84" t="s">
        <v>1592</v>
      </c>
      <c r="E345" s="84" t="s">
        <v>1499</v>
      </c>
      <c r="F345" s="84"/>
      <c r="G345" s="84" t="str">
        <f>VLOOKUP(A345,'PAI 2025 GPS rempl2)'!$E$4:$L$504,8,0)</f>
        <v>N/A</v>
      </c>
      <c r="H345" s="84" t="str">
        <f>VLOOKUP(A345,'PAI 2025 GPS rempl2)'!$A$4:$V$504,15,0)</f>
        <v>Participar en las reuniones para discusión, aprobación y divulgación del articulado de la modificación a la Decisión 608 de la CAN.  (Listado de asistencia, captura de pantalla de la reunión o acta de discusión)</v>
      </c>
      <c r="I345" s="84">
        <f>VLOOKUP(A345,'PAI 2025 GPS rempl2)'!$A$4:$V$504,17,0)</f>
        <v>6</v>
      </c>
      <c r="J345" s="84" t="str">
        <f>VLOOKUP(A345,'PAI 2025 GPS rempl2)'!$A$4:$V$504,18,0)</f>
        <v>Númerica</v>
      </c>
      <c r="K345" s="182" t="str">
        <f>VLOOKUP(A345,'PAI 2025 GPS rempl2)'!$A$4:$V$504,20,0)</f>
        <v>2025-02-03</v>
      </c>
      <c r="L345" s="182" t="str">
        <f>VLOOKUP(A345,'PAI 2025 GPS rempl2)'!$A$4:$V$504,21,0)</f>
        <v>2025-11-28</v>
      </c>
      <c r="M345" s="84" t="str">
        <f>VLOOKUP(A345,'PAI 2025 GPS rempl2)'!$A$4:$V$504,22,0)</f>
        <v>1000-DESPACHO DEL SUPERINTENDENTE DELEGADO PARA LA PROTECCIÓN DE LA COMPETENCIA</v>
      </c>
      <c r="N345" s="84"/>
      <c r="O345" s="84"/>
      <c r="P345" s="84"/>
      <c r="Q345" s="84"/>
      <c r="S345" s="83" t="s">
        <v>1175</v>
      </c>
      <c r="T345" s="83" t="str">
        <f>VLOOKUP(A345,'PAI 2025 GPS rempl2)'!$A$3:$E$505,4,0)</f>
        <v>Actividad propia</v>
      </c>
      <c r="U345" s="84" t="s">
        <v>1581</v>
      </c>
      <c r="V345" s="31">
        <f>VLOOKUP(S345,'PAI 2025 GPS rempl2)'!$E$4:$P$504,12,0)</f>
        <v>20</v>
      </c>
      <c r="W345" s="150" t="e">
        <f>+(V345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6" spans="1:23" x14ac:dyDescent="0.25">
      <c r="A346" s="83" t="s">
        <v>1177</v>
      </c>
      <c r="B346" s="83" t="str">
        <f>VLOOKUP(A346,'PAI 2025 GPS rempl2)'!$A$3:$E$505,4,0)</f>
        <v>Actividad propia</v>
      </c>
      <c r="C346" s="84" t="s">
        <v>1581</v>
      </c>
      <c r="D346" s="84" t="s">
        <v>1592</v>
      </c>
      <c r="E346" s="84" t="s">
        <v>1499</v>
      </c>
      <c r="F346" s="84"/>
      <c r="G346" s="84" t="str">
        <f>VLOOKUP(A346,'PAI 2025 GPS rempl2)'!$E$4:$L$504,8,0)</f>
        <v>N/A</v>
      </c>
      <c r="H346" s="84" t="str">
        <f>VLOOKUP(A346,'PAI 2025 GPS rempl2)'!$A$4:$V$504,15,0)</f>
        <v>Realizar la revisión de las modificaciones a la Decisión 608  (Documento de revisión)</v>
      </c>
      <c r="I346" s="84">
        <f>VLOOKUP(A346,'PAI 2025 GPS rempl2)'!$A$4:$V$504,17,0)</f>
        <v>1</v>
      </c>
      <c r="J346" s="84" t="str">
        <f>VLOOKUP(A346,'PAI 2025 GPS rempl2)'!$A$4:$V$504,18,0)</f>
        <v>Númerica</v>
      </c>
      <c r="K346" s="182" t="str">
        <f>VLOOKUP(A346,'PAI 2025 GPS rempl2)'!$A$4:$V$504,20,0)</f>
        <v>2025-08-01</v>
      </c>
      <c r="L346" s="182" t="str">
        <f>VLOOKUP(A346,'PAI 2025 GPS rempl2)'!$A$4:$V$504,21,0)</f>
        <v>2025-12-19</v>
      </c>
      <c r="M346" s="84" t="str">
        <f>VLOOKUP(A346,'PAI 2025 GPS rempl2)'!$A$4:$V$504,22,0)</f>
        <v>1000-DESPACHO DEL SUPERINTENDENTE DELEGADO PARA LA PROTECCIÓN DE LA COMPETENCIA</v>
      </c>
      <c r="N346" s="84"/>
      <c r="O346" s="84"/>
      <c r="P346" s="84"/>
      <c r="Q346" s="84"/>
      <c r="S346" s="83" t="s">
        <v>1177</v>
      </c>
      <c r="T346" s="83" t="str">
        <f>VLOOKUP(A346,'PAI 2025 GPS rempl2)'!$A$3:$E$505,4,0)</f>
        <v>Actividad propia</v>
      </c>
      <c r="U346" s="84" t="s">
        <v>1581</v>
      </c>
      <c r="V346" s="31">
        <f>VLOOKUP(S346,'PAI 2025 GPS rempl2)'!$E$4:$P$504,12,0)</f>
        <v>80</v>
      </c>
      <c r="W346" s="150"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7" spans="1:23" x14ac:dyDescent="0.25">
      <c r="A347" s="83" t="s">
        <v>1178</v>
      </c>
      <c r="B347" s="83" t="str">
        <f>VLOOKUP(A347,'PAI 2025 GPS rempl2)'!$A$3:$E$505,4,0)</f>
        <v>Producto</v>
      </c>
      <c r="C347" s="84" t="s">
        <v>1581</v>
      </c>
      <c r="D347" s="84" t="s">
        <v>1585</v>
      </c>
      <c r="E347" s="84" t="s">
        <v>646</v>
      </c>
      <c r="F347" s="84" t="s">
        <v>10</v>
      </c>
      <c r="G347" s="84" t="str">
        <f>VLOOKUP(A347,'PAI 2025 GPS rempl2)'!$E$4:$L$504,8,0)</f>
        <v>N/A</v>
      </c>
      <c r="H347" s="84" t="str">
        <f>VLOOKUP(A347,'PAI 2025 GPS rempl2)'!$A$4:$V$504,15,0)</f>
        <v>Matriz de riesgos de colusión en contratación pública y formulación de mecanismos para reducir dichos riesgos, elaborada y socializada (Matrices guía para identificar riesgos entregada)</v>
      </c>
      <c r="I347" s="84">
        <f>VLOOKUP(A347,'PAI 2025 GPS rempl2)'!$A$4:$V$504,17,0)</f>
        <v>1</v>
      </c>
      <c r="J347" s="84" t="str">
        <f>VLOOKUP(A347,'PAI 2025 GPS rempl2)'!$A$4:$V$504,18,0)</f>
        <v>Númerica</v>
      </c>
      <c r="K347" s="182" t="str">
        <f>VLOOKUP(A347,'PAI 2025 GPS rempl2)'!$A$4:$V$504,20,0)</f>
        <v>2025-01-20</v>
      </c>
      <c r="L347" s="182" t="str">
        <f>VLOOKUP(A347,'PAI 2025 GPS rempl2)'!$A$4:$V$504,21,0)</f>
        <v>2025-12-12</v>
      </c>
      <c r="M347" s="84" t="str">
        <f>VLOOKUP(A347,'PAI 2025 GPS rempl2)'!$A$4:$V$504,22,0)</f>
        <v>1000-DESPACHO DEL SUPERINTENDENTE DELEGADO PARA LA PROTECCIÓN DE LA COMPETENCIA</v>
      </c>
      <c r="N347" s="84" t="s">
        <v>1456</v>
      </c>
      <c r="O347" s="84" t="s">
        <v>1457</v>
      </c>
      <c r="P347" s="84" t="s">
        <v>1623</v>
      </c>
      <c r="Q347" s="84" t="s">
        <v>1799</v>
      </c>
      <c r="S347" s="83" t="s">
        <v>1178</v>
      </c>
      <c r="T347" s="83" t="str">
        <f>VLOOKUP(A347,'PAI 2025 GPS rempl2)'!$A$3:$E$505,4,0)</f>
        <v>Producto</v>
      </c>
      <c r="U347" s="84" t="s">
        <v>1581</v>
      </c>
      <c r="V347" s="31">
        <f>VLOOKUP(S347,'PAI 2025 GPS rempl2)'!$E$4:$P$504,12,0)</f>
        <v>15</v>
      </c>
      <c r="W347" s="148">
        <f>(V347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48" spans="1:23" x14ac:dyDescent="0.25">
      <c r="A348" s="83" t="s">
        <v>1180</v>
      </c>
      <c r="B348" s="83" t="str">
        <f>VLOOKUP(A348,'PAI 2025 GPS rempl2)'!$A$3:$E$505,4,0)</f>
        <v>Actividad propia</v>
      </c>
      <c r="C348" s="84" t="s">
        <v>1581</v>
      </c>
      <c r="D348" s="84" t="s">
        <v>1585</v>
      </c>
      <c r="E348" s="84" t="s">
        <v>646</v>
      </c>
      <c r="F348" s="84"/>
      <c r="G348" s="84" t="str">
        <f>VLOOKUP(A348,'PAI 2025 GPS rempl2)'!$E$4:$L$504,8,0)</f>
        <v>N/A</v>
      </c>
      <c r="H348" s="84" t="str">
        <f>VLOOKUP(A348,'PAI 2025 GPS rempl2)'!$A$4:$V$504,15,0)</f>
        <v>Diseñar la matriz de riesgos de colusión en contratación pública a partir de la identificación y análisis de los riesgos de colusión en contratación pública (Documento con la identificación de riesgos)</v>
      </c>
      <c r="I348" s="84">
        <f>VLOOKUP(A348,'PAI 2025 GPS rempl2)'!$A$4:$V$504,17,0)</f>
        <v>1</v>
      </c>
      <c r="J348" s="84" t="str">
        <f>VLOOKUP(A348,'PAI 2025 GPS rempl2)'!$A$4:$V$504,18,0)</f>
        <v>Númerica</v>
      </c>
      <c r="K348" s="182" t="str">
        <f>VLOOKUP(A348,'PAI 2025 GPS rempl2)'!$A$4:$V$504,20,0)</f>
        <v>2025-01-20</v>
      </c>
      <c r="L348" s="182" t="str">
        <f>VLOOKUP(A348,'PAI 2025 GPS rempl2)'!$A$4:$V$504,21,0)</f>
        <v>2025-06-27</v>
      </c>
      <c r="M348" s="84" t="str">
        <f>VLOOKUP(A348,'PAI 2025 GPS rempl2)'!$A$4:$V$504,22,0)</f>
        <v>1000-DESPACHO DEL SUPERINTENDENTE DELEGADO PARA LA PROTECCIÓN DE LA COMPETENCIA</v>
      </c>
      <c r="N348" s="84"/>
      <c r="O348" s="84"/>
      <c r="P348" s="84"/>
      <c r="Q348" s="84"/>
      <c r="S348" s="83" t="s">
        <v>1180</v>
      </c>
      <c r="T348" s="83" t="str">
        <f>VLOOKUP(A348,'PAI 2025 GPS rempl2)'!$A$3:$E$505,4,0)</f>
        <v>Actividad propia</v>
      </c>
      <c r="U348" s="84" t="s">
        <v>1581</v>
      </c>
      <c r="V348" s="31">
        <f>VLOOKUP(S348,'PAI 2025 GPS rempl2)'!$E$4:$P$504,12,0)</f>
        <v>20</v>
      </c>
      <c r="W348" s="150" t="e">
        <f>+(V348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49" spans="1:23" x14ac:dyDescent="0.25">
      <c r="A349" s="83" t="s">
        <v>1182</v>
      </c>
      <c r="B349" s="83" t="str">
        <f>VLOOKUP(A349,'PAI 2025 GPS rempl2)'!$A$3:$E$505,4,0)</f>
        <v>Actividad propia</v>
      </c>
      <c r="C349" s="84" t="s">
        <v>1581</v>
      </c>
      <c r="D349" s="84" t="s">
        <v>1585</v>
      </c>
      <c r="E349" s="84" t="s">
        <v>646</v>
      </c>
      <c r="F349" s="84"/>
      <c r="G349" s="84" t="str">
        <f>VLOOKUP(A349,'PAI 2025 GPS rempl2)'!$E$4:$L$504,8,0)</f>
        <v>N/A</v>
      </c>
      <c r="H349" s="84" t="str">
        <f>VLOOKUP(A349,'PAI 2025 GPS rempl2)'!$A$4:$V$504,15,0)</f>
        <v>Socializar la matriz con los grupos de valor externos (Soportes de la socialización de la matriz con las entidades)</v>
      </c>
      <c r="I349" s="84">
        <f>VLOOKUP(A349,'PAI 2025 GPS rempl2)'!$A$4:$V$504,17,0)</f>
        <v>1</v>
      </c>
      <c r="J349" s="84" t="str">
        <f>VLOOKUP(A349,'PAI 2025 GPS rempl2)'!$A$4:$V$504,18,0)</f>
        <v>Númerica</v>
      </c>
      <c r="K349" s="182" t="str">
        <f>VLOOKUP(A349,'PAI 2025 GPS rempl2)'!$A$4:$V$504,20,0)</f>
        <v>2025-07-01</v>
      </c>
      <c r="L349" s="182" t="str">
        <f>VLOOKUP(A349,'PAI 2025 GPS rempl2)'!$A$4:$V$504,21,0)</f>
        <v>2025-12-12</v>
      </c>
      <c r="M349" s="84" t="str">
        <f>VLOOKUP(A349,'PAI 2025 GPS rempl2)'!$A$4:$V$504,22,0)</f>
        <v>1000-DESPACHO DEL SUPERINTENDENTE DELEGADO PARA LA PROTECCIÓN DE LA COMPETENCIA</v>
      </c>
      <c r="N349" s="84"/>
      <c r="O349" s="84"/>
      <c r="P349" s="84"/>
      <c r="Q349" s="84"/>
      <c r="S349" s="83" t="s">
        <v>1182</v>
      </c>
      <c r="T349" s="83" t="str">
        <f>VLOOKUP(A349,'PAI 2025 GPS rempl2)'!$A$3:$E$505,4,0)</f>
        <v>Actividad propia</v>
      </c>
      <c r="U349" s="84" t="s">
        <v>1581</v>
      </c>
      <c r="V349" s="31">
        <f>VLOOKUP(S349,'PAI 2025 GPS rempl2)'!$E$4:$P$504,12,0)</f>
        <v>80</v>
      </c>
      <c r="W349" s="150"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0" spans="1:23" x14ac:dyDescent="0.25">
      <c r="A350" s="83" t="s">
        <v>1184</v>
      </c>
      <c r="B350" s="83" t="str">
        <f>VLOOKUP(A350,'PAI 2025 GPS rempl2)'!$A$3:$E$505,4,0)</f>
        <v>Producto</v>
      </c>
      <c r="C350" s="84" t="s">
        <v>1581</v>
      </c>
      <c r="D350" s="84" t="s">
        <v>1583</v>
      </c>
      <c r="E350" s="84" t="s">
        <v>606</v>
      </c>
      <c r="F350" s="84" t="s">
        <v>9</v>
      </c>
      <c r="G350" s="84" t="str">
        <f>VLOOKUP(A350,'PAI 2025 GPS rempl2)'!$E$4:$L$504,8,0)</f>
        <v>N/A</v>
      </c>
      <c r="H350" s="84" t="str">
        <f>VLOOKUP(A350,'PAI 2025 GPS rempl2)'!$A$4:$V$504,15,0)</f>
        <v>Herramienta de control y gestión de los tiempos de las actividades de los procedimientos de la Delegatura, diseñada y probada  (Matrices con el registro  de los tiempos de cada actividad entregado)</v>
      </c>
      <c r="I350" s="84">
        <f>VLOOKUP(A350,'PAI 2025 GPS rempl2)'!$A$4:$V$504,17,0)</f>
        <v>1</v>
      </c>
      <c r="J350" s="84" t="str">
        <f>VLOOKUP(A350,'PAI 2025 GPS rempl2)'!$A$4:$V$504,18,0)</f>
        <v>Númerica</v>
      </c>
      <c r="K350" s="182" t="str">
        <f>VLOOKUP(A350,'PAI 2025 GPS rempl2)'!$A$4:$V$504,20,0)</f>
        <v>2025-01-20</v>
      </c>
      <c r="L350" s="182" t="str">
        <f>VLOOKUP(A350,'PAI 2025 GPS rempl2)'!$A$4:$V$504,21,0)</f>
        <v>2025-12-12</v>
      </c>
      <c r="M350" s="84" t="str">
        <f>VLOOKUP(A350,'PAI 2025 GPS rempl2)'!$A$4:$V$504,22,0)</f>
        <v>1000-DESPACHO DEL SUPERINTENDENTE DELEGADO PARA LA PROTECCIÓN DE LA COMPETENCIA</v>
      </c>
      <c r="N350" s="84" t="s">
        <v>1458</v>
      </c>
      <c r="O350" s="84" t="s">
        <v>1496</v>
      </c>
      <c r="P350" s="84">
        <v>0</v>
      </c>
      <c r="Q350" s="84" t="s">
        <v>1551</v>
      </c>
      <c r="S350" s="83" t="s">
        <v>1184</v>
      </c>
      <c r="T350" s="83" t="str">
        <f>VLOOKUP(A350,'PAI 2025 GPS rempl2)'!$A$3:$E$505,4,0)</f>
        <v>Producto</v>
      </c>
      <c r="U350" s="84" t="s">
        <v>1581</v>
      </c>
      <c r="V350" s="31">
        <f>VLOOKUP(S350,'PAI 2025 GPS rempl2)'!$E$4:$P$504,12,0)</f>
        <v>15</v>
      </c>
      <c r="W350" s="148">
        <f>(V350*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351" spans="1:23" x14ac:dyDescent="0.25">
      <c r="A351" s="83" t="s">
        <v>1186</v>
      </c>
      <c r="B351" s="83" t="str">
        <f>VLOOKUP(A351,'PAI 2025 GPS rempl2)'!$A$3:$E$505,4,0)</f>
        <v>Actividad propia</v>
      </c>
      <c r="C351" s="84" t="s">
        <v>1581</v>
      </c>
      <c r="D351" s="84" t="s">
        <v>1583</v>
      </c>
      <c r="E351" s="84" t="s">
        <v>606</v>
      </c>
      <c r="F351" s="84"/>
      <c r="G351" s="84" t="str">
        <f>VLOOKUP(A351,'PAI 2025 GPS rempl2)'!$E$4:$L$504,8,0)</f>
        <v>N/A</v>
      </c>
      <c r="H351" s="84" t="str">
        <f>VLOOKUP(A351,'PAI 2025 GPS rempl2)'!$A$4:$V$504,15,0)</f>
        <v>Diseñar la herramienta de control y gestión de tiempos (Matrices por procedimiento)</v>
      </c>
      <c r="I351" s="84">
        <f>VLOOKUP(A351,'PAI 2025 GPS rempl2)'!$A$4:$V$504,17,0)</f>
        <v>4</v>
      </c>
      <c r="J351" s="84" t="str">
        <f>VLOOKUP(A351,'PAI 2025 GPS rempl2)'!$A$4:$V$504,18,0)</f>
        <v>Númerica</v>
      </c>
      <c r="K351" s="182" t="str">
        <f>VLOOKUP(A351,'PAI 2025 GPS rempl2)'!$A$4:$V$504,20,0)</f>
        <v>2025-01-20</v>
      </c>
      <c r="L351" s="182" t="str">
        <f>VLOOKUP(A351,'PAI 2025 GPS rempl2)'!$A$4:$V$504,21,0)</f>
        <v>2025-06-27</v>
      </c>
      <c r="M351" s="84" t="str">
        <f>VLOOKUP(A351,'PAI 2025 GPS rempl2)'!$A$4:$V$504,22,0)</f>
        <v>1000-DESPACHO DEL SUPERINTENDENTE DELEGADO PARA LA PROTECCIÓN DE LA COMPETENCIA</v>
      </c>
      <c r="N351" s="84"/>
      <c r="O351" s="84"/>
      <c r="P351" s="84"/>
      <c r="Q351" s="84"/>
      <c r="S351" s="83" t="s">
        <v>1186</v>
      </c>
      <c r="T351" s="83" t="str">
        <f>VLOOKUP(A351,'PAI 2025 GPS rempl2)'!$A$3:$E$505,4,0)</f>
        <v>Actividad propia</v>
      </c>
      <c r="U351" s="84" t="s">
        <v>1581</v>
      </c>
      <c r="V351" s="31">
        <f>VLOOKUP(S351,'PAI 2025 GPS rempl2)'!$E$4:$P$504,12,0)</f>
        <v>20</v>
      </c>
      <c r="W351" s="150" t="e">
        <f>+(V351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2" spans="1:23" x14ac:dyDescent="0.25">
      <c r="A352" s="83" t="s">
        <v>1188</v>
      </c>
      <c r="B352" s="83" t="str">
        <f>VLOOKUP(A352,'PAI 2025 GPS rempl2)'!$A$3:$E$505,4,0)</f>
        <v>Actividad propia</v>
      </c>
      <c r="C352" s="84" t="s">
        <v>1581</v>
      </c>
      <c r="D352" s="84" t="s">
        <v>1583</v>
      </c>
      <c r="E352" s="84" t="s">
        <v>606</v>
      </c>
      <c r="F352" s="84"/>
      <c r="G352" s="84" t="str">
        <f>VLOOKUP(A352,'PAI 2025 GPS rempl2)'!$E$4:$L$504,8,0)</f>
        <v>N/A</v>
      </c>
      <c r="H352" s="84" t="str">
        <f>VLOOKUP(A352,'PAI 2025 GPS rempl2)'!$A$4:$V$504,15,0)</f>
        <v>Establecer las metas de tiempos de atención de las actividades definidas en la herramienta, a partir del histórico de atención de los trámites activos  (Matrices con los tiempos registrados de los trámites de la vigencia 2024)</v>
      </c>
      <c r="I352" s="84">
        <f>VLOOKUP(A352,'PAI 2025 GPS rempl2)'!$A$4:$V$504,17,0)</f>
        <v>4</v>
      </c>
      <c r="J352" s="84" t="str">
        <f>VLOOKUP(A352,'PAI 2025 GPS rempl2)'!$A$4:$V$504,18,0)</f>
        <v>Númerica</v>
      </c>
      <c r="K352" s="182" t="str">
        <f>VLOOKUP(A352,'PAI 2025 GPS rempl2)'!$A$4:$V$504,20,0)</f>
        <v>2025-07-01</v>
      </c>
      <c r="L352" s="182" t="str">
        <f>VLOOKUP(A352,'PAI 2025 GPS rempl2)'!$A$4:$V$504,21,0)</f>
        <v>2025-11-14</v>
      </c>
      <c r="M352" s="84" t="str">
        <f>VLOOKUP(A352,'PAI 2025 GPS rempl2)'!$A$4:$V$504,22,0)</f>
        <v>1000-DESPACHO DEL SUPERINTENDENTE DELEGADO PARA LA PROTECCIÓN DE LA COMPETENCIA</v>
      </c>
      <c r="N352" s="84"/>
      <c r="O352" s="84"/>
      <c r="P352" s="84"/>
      <c r="Q352" s="84"/>
      <c r="S352" s="83" t="s">
        <v>1188</v>
      </c>
      <c r="T352" s="83" t="str">
        <f>VLOOKUP(A352,'PAI 2025 GPS rempl2)'!$A$3:$E$505,4,0)</f>
        <v>Actividad propia</v>
      </c>
      <c r="U352" s="84" t="s">
        <v>1581</v>
      </c>
      <c r="V352" s="31">
        <f>VLOOKUP(S352,'PAI 2025 GPS rempl2)'!$E$4:$P$504,12,0)</f>
        <v>40</v>
      </c>
      <c r="W352" s="150"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3" spans="1:23" x14ac:dyDescent="0.25">
      <c r="A353" s="83" t="s">
        <v>1190</v>
      </c>
      <c r="B353" s="83" t="str">
        <f>VLOOKUP(A353,'PAI 2025 GPS rempl2)'!$A$3:$E$505,4,0)</f>
        <v>Actividad propia</v>
      </c>
      <c r="C353" s="84" t="s">
        <v>1581</v>
      </c>
      <c r="D353" s="84" t="s">
        <v>1583</v>
      </c>
      <c r="E353" s="84" t="s">
        <v>606</v>
      </c>
      <c r="F353" s="84"/>
      <c r="G353" s="84" t="str">
        <f>VLOOKUP(A353,'PAI 2025 GPS rempl2)'!$E$4:$L$504,8,0)</f>
        <v>N/A</v>
      </c>
      <c r="H353" s="84" t="str">
        <f>VLOOKUP(A353,'PAI 2025 GPS rempl2)'!$A$4:$V$504,15,0)</f>
        <v>Realizar prueba piloto de la herramienta de control y gestión (Informe de los resultados de la prueba piloto)</v>
      </c>
      <c r="I353" s="84">
        <f>VLOOKUP(A353,'PAI 2025 GPS rempl2)'!$A$4:$V$504,17,0)</f>
        <v>1</v>
      </c>
      <c r="J353" s="84" t="str">
        <f>VLOOKUP(A353,'PAI 2025 GPS rempl2)'!$A$4:$V$504,18,0)</f>
        <v>Númerica</v>
      </c>
      <c r="K353" s="182" t="str">
        <f>VLOOKUP(A353,'PAI 2025 GPS rempl2)'!$A$4:$V$504,20,0)</f>
        <v>2025-11-14</v>
      </c>
      <c r="L353" s="182" t="str">
        <f>VLOOKUP(A353,'PAI 2025 GPS rempl2)'!$A$4:$V$504,21,0)</f>
        <v>2025-12-12</v>
      </c>
      <c r="M353" s="84" t="str">
        <f>VLOOKUP(A353,'PAI 2025 GPS rempl2)'!$A$4:$V$504,22,0)</f>
        <v>1000-DESPACHO DEL SUPERINTENDENTE DELEGADO PARA LA PROTECCIÓN DE LA COMPETENCIA</v>
      </c>
      <c r="N353" s="84"/>
      <c r="O353" s="84"/>
      <c r="P353" s="84"/>
      <c r="Q353" s="84"/>
      <c r="S353" s="83" t="s">
        <v>1190</v>
      </c>
      <c r="T353" s="83" t="str">
        <f>VLOOKUP(A353,'PAI 2025 GPS rempl2)'!$A$3:$E$505,4,0)</f>
        <v>Actividad propia</v>
      </c>
      <c r="U353" s="84" t="s">
        <v>1581</v>
      </c>
      <c r="V353" s="31">
        <f>VLOOKUP(S353,'PAI 2025 GPS rempl2)'!$E$4:$P$504,12,0)</f>
        <v>40</v>
      </c>
      <c r="W353" s="150"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4" spans="1:23" x14ac:dyDescent="0.25">
      <c r="A354" s="83" t="s">
        <v>1193</v>
      </c>
      <c r="B354" s="83" t="str">
        <f>VLOOKUP(A354,'PAI 2025 GPS rempl2)'!$A$3:$E$505,4,0)</f>
        <v>Producto</v>
      </c>
      <c r="C354" s="84" t="s">
        <v>1581</v>
      </c>
      <c r="D354" s="84" t="s">
        <v>1585</v>
      </c>
      <c r="E354" s="84" t="s">
        <v>646</v>
      </c>
      <c r="F354" s="84" t="s">
        <v>10</v>
      </c>
      <c r="G354" s="84" t="str">
        <f>VLOOKUP(A354,'PAI 2025 GPS rempl2)'!$E$4:$L$504,8,0)</f>
        <v>C-3599-0200-0005-53105b</v>
      </c>
      <c r="H354" s="84" t="str">
        <f>VLOOKUP(A354,'PAI 2025 GPS rempl2)'!$A$4:$V$504,15,0)</f>
        <v>Jornadas de Capacitación bajo la Estrategia Marcas de Paz, realizadas.
 (Informe consolidado de la ejecución de las jornadas)</v>
      </c>
      <c r="I354" s="84">
        <f>VLOOKUP(A354,'PAI 2025 GPS rempl2)'!$A$4:$V$504,17,0)</f>
        <v>100</v>
      </c>
      <c r="J354" s="84" t="str">
        <f>VLOOKUP(A354,'PAI 2025 GPS rempl2)'!$A$4:$V$504,18,0)</f>
        <v>Porcentual</v>
      </c>
      <c r="K354" s="182" t="str">
        <f>VLOOKUP(A354,'PAI 2025 GPS rempl2)'!$A$4:$V$504,20,0)</f>
        <v>2025-02-03</v>
      </c>
      <c r="L354" s="182" t="str">
        <f>VLOOKUP(A354,'PAI 2025 GPS rempl2)'!$A$4:$V$504,21,0)</f>
        <v>2025-12-19</v>
      </c>
      <c r="M354" s="84" t="str">
        <f>VLOOKUP(A354,'PAI 2025 GPS rempl2)'!$A$4:$V$504,22,0)</f>
        <v>71-GRUPO DE TRABAJO DE FORMACION</v>
      </c>
      <c r="N354" s="84" t="s">
        <v>1456</v>
      </c>
      <c r="O354" s="84" t="s">
        <v>1457</v>
      </c>
      <c r="P354" s="84">
        <v>0</v>
      </c>
      <c r="Q354" s="84" t="s">
        <v>1797</v>
      </c>
      <c r="S354" s="83" t="s">
        <v>1193</v>
      </c>
      <c r="T354" s="83" t="str">
        <f>VLOOKUP(A354,'PAI 2025 GPS rempl2)'!$A$3:$E$505,4,0)</f>
        <v>Producto</v>
      </c>
      <c r="U354" s="84" t="s">
        <v>1581</v>
      </c>
      <c r="V354" s="31">
        <f>VLOOKUP(S354,'PAI 2025 GPS rempl2)'!$E$4:$P$504,12,0)</f>
        <v>30</v>
      </c>
      <c r="W354" s="148">
        <f>(V354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355" spans="1:23" x14ac:dyDescent="0.25">
      <c r="A355" s="83" t="s">
        <v>1195</v>
      </c>
      <c r="B355" s="83" t="str">
        <f>VLOOKUP(A355,'PAI 2025 GPS rempl2)'!$A$3:$E$505,4,0)</f>
        <v>Actividad propia</v>
      </c>
      <c r="C355" s="84" t="s">
        <v>1581</v>
      </c>
      <c r="D355" s="84" t="s">
        <v>1585</v>
      </c>
      <c r="E355" s="84" t="s">
        <v>646</v>
      </c>
      <c r="F355" s="84"/>
      <c r="G355" s="84" t="str">
        <f>VLOOKUP(A355,'PAI 2025 GPS rempl2)'!$E$4:$L$504,8,0)</f>
        <v>N/A</v>
      </c>
      <c r="H355" s="84" t="str">
        <f>VLOOKUP(A355,'PAI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5" s="84">
        <f>VLOOKUP(A355,'PAI 2025 GPS rempl2)'!$A$4:$V$504,17,0)</f>
        <v>1</v>
      </c>
      <c r="J355" s="84" t="str">
        <f>VLOOKUP(A355,'PAI 2025 GPS rempl2)'!$A$4:$V$504,18,0)</f>
        <v>Númerica</v>
      </c>
      <c r="K355" s="182" t="str">
        <f>VLOOKUP(A355,'PAI 2025 GPS rempl2)'!$A$4:$V$504,20,0)</f>
        <v>2025-02-03</v>
      </c>
      <c r="L355" s="182" t="str">
        <f>VLOOKUP(A355,'PAI 2025 GPS rempl2)'!$A$4:$V$504,21,0)</f>
        <v>2025-03-28</v>
      </c>
      <c r="M355" s="84" t="str">
        <f>VLOOKUP(A355,'PAI 2025 GPS rempl2)'!$A$4:$V$504,22,0)</f>
        <v>71-GRUPO DE TRABAJO DE FORMACION</v>
      </c>
      <c r="N355" s="84"/>
      <c r="O355" s="84"/>
      <c r="P355" s="84"/>
      <c r="Q355" s="84"/>
      <c r="S355" s="83" t="s">
        <v>1195</v>
      </c>
      <c r="T355" s="83" t="str">
        <f>VLOOKUP(A355,'PAI 2025 GPS rempl2)'!$A$3:$E$505,4,0)</f>
        <v>Actividad propia</v>
      </c>
      <c r="U355" s="84" t="s">
        <v>1581</v>
      </c>
      <c r="V355" s="31">
        <f>VLOOKUP(S355,'PAI 2025 GPS rempl2)'!$E$4:$P$504,12,0)</f>
        <v>30</v>
      </c>
      <c r="W355" s="150" t="e">
        <f>+(V355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6" spans="1:23" x14ac:dyDescent="0.25">
      <c r="A356" s="83" t="s">
        <v>1197</v>
      </c>
      <c r="B356" s="83" t="str">
        <f>VLOOKUP(A356,'PAI 2025 GPS rempl2)'!$A$3:$E$505,4,0)</f>
        <v>Actividad propia</v>
      </c>
      <c r="C356" s="84" t="s">
        <v>1581</v>
      </c>
      <c r="D356" s="84" t="s">
        <v>1585</v>
      </c>
      <c r="E356" s="84" t="s">
        <v>646</v>
      </c>
      <c r="F356" s="84"/>
      <c r="G356" s="84" t="str">
        <f>VLOOKUP(A356,'PAI 2025 GPS rempl2)'!$E$4:$L$504,8,0)</f>
        <v>N/A</v>
      </c>
      <c r="H356" s="84" t="str">
        <f>VLOOKUP(A356,'PAI 2025 GPS rempl2)'!$A$4:$V$504,15,0)</f>
        <v>Realizar las jornadas de capacitación. (Matriz de gestión de jornadas realizadas)</v>
      </c>
      <c r="I356" s="84">
        <f>VLOOKUP(A356,'PAI 2025 GPS rempl2)'!$A$4:$V$504,17,0)</f>
        <v>30</v>
      </c>
      <c r="J356" s="84" t="str">
        <f>VLOOKUP(A356,'PAI 2025 GPS rempl2)'!$A$4:$V$504,18,0)</f>
        <v>Númerica</v>
      </c>
      <c r="K356" s="182" t="str">
        <f>VLOOKUP(A356,'PAI 2025 GPS rempl2)'!$A$4:$V$504,20,0)</f>
        <v>2025-04-01</v>
      </c>
      <c r="L356" s="182" t="str">
        <f>VLOOKUP(A356,'PAI 2025 GPS rempl2)'!$A$4:$V$504,21,0)</f>
        <v>2025-12-05</v>
      </c>
      <c r="M356" s="84" t="str">
        <f>VLOOKUP(A356,'PAI 2025 GPS rempl2)'!$A$4:$V$504,22,0)</f>
        <v>71-GRUPO DE TRABAJO DE FORMACION</v>
      </c>
      <c r="N356" s="84"/>
      <c r="O356" s="84"/>
      <c r="P356" s="84"/>
      <c r="Q356" s="84"/>
      <c r="S356" s="83" t="s">
        <v>1197</v>
      </c>
      <c r="T356" s="83" t="str">
        <f>VLOOKUP(A356,'PAI 2025 GPS rempl2)'!$A$3:$E$505,4,0)</f>
        <v>Actividad propia</v>
      </c>
      <c r="U356" s="84" t="s">
        <v>1581</v>
      </c>
      <c r="V356" s="31">
        <f>VLOOKUP(S356,'PAI 2025 GPS rempl2)'!$E$4:$P$504,12,0)</f>
        <v>60</v>
      </c>
      <c r="W356" s="150"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7" spans="1:23" x14ac:dyDescent="0.25">
      <c r="A357" s="83" t="s">
        <v>1198</v>
      </c>
      <c r="B357" s="83" t="str">
        <f>VLOOKUP(A357,'PAI 2025 GPS rempl2)'!$A$3:$E$505,4,0)</f>
        <v>Actividad propia</v>
      </c>
      <c r="C357" s="84" t="s">
        <v>1581</v>
      </c>
      <c r="D357" s="84" t="s">
        <v>1585</v>
      </c>
      <c r="E357" s="84" t="s">
        <v>646</v>
      </c>
      <c r="F357" s="84"/>
      <c r="G357" s="84" t="str">
        <f>VLOOKUP(A357,'PAI 2025 GPS rempl2)'!$E$4:$L$504,8,0)</f>
        <v>N/A</v>
      </c>
      <c r="H357" s="84" t="str">
        <f>VLOOKUP(A357,'PAI 2025 GPS rempl2)'!$A$4:$V$504,15,0)</f>
        <v>Elaborar informes trimestrales de las jornadas de capacitación realizadas. (Informe)</v>
      </c>
      <c r="I357" s="84">
        <f>VLOOKUP(A357,'PAI 2025 GPS rempl2)'!$A$4:$V$504,17,0)</f>
        <v>3</v>
      </c>
      <c r="J357" s="84" t="str">
        <f>VLOOKUP(A357,'PAI 2025 GPS rempl2)'!$A$4:$V$504,18,0)</f>
        <v>Númerica</v>
      </c>
      <c r="K357" s="182" t="str">
        <f>VLOOKUP(A357,'PAI 2025 GPS rempl2)'!$A$4:$V$504,20,0)</f>
        <v>2025-04-01</v>
      </c>
      <c r="L357" s="182" t="str">
        <f>VLOOKUP(A357,'PAI 2025 GPS rempl2)'!$A$4:$V$504,21,0)</f>
        <v>2025-12-19</v>
      </c>
      <c r="M357" s="84" t="str">
        <f>VLOOKUP(A357,'PAI 2025 GPS rempl2)'!$A$4:$V$504,22,0)</f>
        <v>71-GRUPO DE TRABAJO DE FORMACION</v>
      </c>
      <c r="N357" s="84"/>
      <c r="O357" s="84"/>
      <c r="P357" s="84"/>
      <c r="Q357" s="84"/>
      <c r="S357" s="83" t="s">
        <v>1198</v>
      </c>
      <c r="T357" s="83" t="str">
        <f>VLOOKUP(A357,'PAI 2025 GPS rempl2)'!$A$3:$E$505,4,0)</f>
        <v>Actividad propia</v>
      </c>
      <c r="U357" s="84" t="s">
        <v>1581</v>
      </c>
      <c r="V357" s="31">
        <f>VLOOKUP(S357,'PAI 2025 GPS rempl2)'!$E$4:$P$504,12,0)</f>
        <v>10</v>
      </c>
      <c r="W357" s="150"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58" spans="1:23" x14ac:dyDescent="0.25">
      <c r="A358" s="83" t="s">
        <v>1200</v>
      </c>
      <c r="B358" s="83" t="str">
        <f>VLOOKUP(A358,'PAI 2025 GPS rempl2)'!$A$3:$E$505,4,0)</f>
        <v>Producto</v>
      </c>
      <c r="C358" s="84" t="s">
        <v>1581</v>
      </c>
      <c r="D358" s="84" t="s">
        <v>1589</v>
      </c>
      <c r="E358" s="84" t="s">
        <v>730</v>
      </c>
      <c r="F358" s="84" t="s">
        <v>10</v>
      </c>
      <c r="G358" s="84" t="str">
        <f>VLOOKUP(A358,'PAI 2025 GPS rempl2)'!$E$4:$L$504,8,0)</f>
        <v>C-3599-0200-0005-53105b</v>
      </c>
      <c r="H358" s="84" t="str">
        <f>VLOOKUP(A358,'PAI 2025 GPS rempl2)'!$A$4:$V$504,15,0)</f>
        <v>Programa estratégico de enfoque diferencial para la Inclusión de población vulnerable en la oferta académica del Grupo de Formación, ejecutado (Informe consolidado de la ejecución del programa)</v>
      </c>
      <c r="I358" s="84">
        <f>VLOOKUP(A358,'PAI 2025 GPS rempl2)'!$A$4:$V$504,17,0)</f>
        <v>100</v>
      </c>
      <c r="J358" s="84" t="str">
        <f>VLOOKUP(A358,'PAI 2025 GPS rempl2)'!$A$4:$V$504,18,0)</f>
        <v>Porcentual</v>
      </c>
      <c r="K358" s="182" t="str">
        <f>VLOOKUP(A358,'PAI 2025 GPS rempl2)'!$A$4:$V$504,20,0)</f>
        <v>2025-02-03</v>
      </c>
      <c r="L358" s="182" t="str">
        <f>VLOOKUP(A358,'PAI 2025 GPS rempl2)'!$A$4:$V$504,21,0)</f>
        <v>2025-11-28</v>
      </c>
      <c r="M358" s="84" t="str">
        <f>VLOOKUP(A358,'PAI 2025 GPS rempl2)'!$A$4:$V$504,22,0)</f>
        <v>71-GRUPO DE TRABAJO DE FORMACION</v>
      </c>
      <c r="N358" s="84" t="s">
        <v>1456</v>
      </c>
      <c r="O358" s="84" t="s">
        <v>1457</v>
      </c>
      <c r="P358" s="84">
        <v>0</v>
      </c>
      <c r="Q358" s="84" t="s">
        <v>1553</v>
      </c>
      <c r="S358" s="83" t="s">
        <v>1200</v>
      </c>
      <c r="T358" s="83" t="str">
        <f>VLOOKUP(A358,'PAI 2025 GPS rempl2)'!$A$3:$E$505,4,0)</f>
        <v>Producto</v>
      </c>
      <c r="U358" s="84" t="s">
        <v>1581</v>
      </c>
      <c r="V358" s="31">
        <f>VLOOKUP(S358,'PAI 2025 GPS rempl2)'!$E$4:$P$504,12,0)</f>
        <v>20</v>
      </c>
      <c r="W358" s="148">
        <f>(V358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59" spans="1:23" x14ac:dyDescent="0.25">
      <c r="A359" s="83" t="s">
        <v>1202</v>
      </c>
      <c r="B359" s="83" t="str">
        <f>VLOOKUP(A359,'PAI 2025 GPS rempl2)'!$A$3:$E$505,4,0)</f>
        <v>Actividad propia</v>
      </c>
      <c r="C359" s="84" t="s">
        <v>1581</v>
      </c>
      <c r="D359" s="84" t="s">
        <v>1589</v>
      </c>
      <c r="E359" s="84" t="s">
        <v>730</v>
      </c>
      <c r="F359" s="84"/>
      <c r="G359" s="84" t="str">
        <f>VLOOKUP(A359,'PAI 2025 GPS rempl2)'!$E$4:$L$504,8,0)</f>
        <v>N/A</v>
      </c>
      <c r="H359" s="84" t="str">
        <f>VLOOKUP(A359,'PAI 2025 GPS rempl2)'!$A$4:$V$504,15,0)</f>
        <v>Diseñar el programa de enfoque diferencial  que incluya el plan de trabajo. (Documento de programa)</v>
      </c>
      <c r="I359" s="84">
        <f>VLOOKUP(A359,'PAI 2025 GPS rempl2)'!$A$4:$V$504,17,0)</f>
        <v>1</v>
      </c>
      <c r="J359" s="84" t="str">
        <f>VLOOKUP(A359,'PAI 2025 GPS rempl2)'!$A$4:$V$504,18,0)</f>
        <v>Númerica</v>
      </c>
      <c r="K359" s="182" t="str">
        <f>VLOOKUP(A359,'PAI 2025 GPS rempl2)'!$A$4:$V$504,20,0)</f>
        <v>2025-02-03</v>
      </c>
      <c r="L359" s="182" t="str">
        <f>VLOOKUP(A359,'PAI 2025 GPS rempl2)'!$A$4:$V$504,21,0)</f>
        <v>2025-03-31</v>
      </c>
      <c r="M359" s="84" t="str">
        <f>VLOOKUP(A359,'PAI 2025 GPS rempl2)'!$A$4:$V$504,22,0)</f>
        <v>71-GRUPO DE TRABAJO DE FORMACION</v>
      </c>
      <c r="N359" s="84"/>
      <c r="O359" s="84"/>
      <c r="P359" s="84"/>
      <c r="Q359" s="84"/>
      <c r="S359" s="83" t="s">
        <v>1202</v>
      </c>
      <c r="T359" s="83" t="str">
        <f>VLOOKUP(A359,'PAI 2025 GPS rempl2)'!$A$3:$E$505,4,0)</f>
        <v>Actividad propia</v>
      </c>
      <c r="U359" s="84" t="s">
        <v>1581</v>
      </c>
      <c r="V359" s="31">
        <f>VLOOKUP(S359,'PAI 2025 GPS rempl2)'!$E$4:$P$504,12,0)</f>
        <v>30</v>
      </c>
      <c r="W359" s="150" t="e">
        <f>+(V359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0" spans="1:23" x14ac:dyDescent="0.25">
      <c r="A360" s="83" t="s">
        <v>1204</v>
      </c>
      <c r="B360" s="83" t="str">
        <f>VLOOKUP(A360,'PAI 2025 GPS rempl2)'!$A$3:$E$505,4,0)</f>
        <v>Actividad propia</v>
      </c>
      <c r="C360" s="84" t="s">
        <v>1581</v>
      </c>
      <c r="D360" s="84" t="s">
        <v>1589</v>
      </c>
      <c r="E360" s="84" t="s">
        <v>730</v>
      </c>
      <c r="F360" s="84"/>
      <c r="G360" s="84" t="str">
        <f>VLOOKUP(A360,'PAI 2025 GPS rempl2)'!$E$4:$L$504,8,0)</f>
        <v>N/A</v>
      </c>
      <c r="H360" s="84" t="str">
        <f>VLOOKUP(A360,'PAI 2025 GPS rempl2)'!$A$4:$V$504,15,0)</f>
        <v>Elaborar e implementar un protocolo de  enfoque diferencial de la oferta académica (Protocolo elaborado)</v>
      </c>
      <c r="I360" s="84">
        <f>VLOOKUP(A360,'PAI 2025 GPS rempl2)'!$A$4:$V$504,17,0)</f>
        <v>1</v>
      </c>
      <c r="J360" s="84" t="str">
        <f>VLOOKUP(A360,'PAI 2025 GPS rempl2)'!$A$4:$V$504,18,0)</f>
        <v>Númerica</v>
      </c>
      <c r="K360" s="182" t="str">
        <f>VLOOKUP(A360,'PAI 2025 GPS rempl2)'!$A$4:$V$504,20,0)</f>
        <v>2025-04-01</v>
      </c>
      <c r="L360" s="182" t="str">
        <f>VLOOKUP(A360,'PAI 2025 GPS rempl2)'!$A$4:$V$504,21,0)</f>
        <v>2025-11-28</v>
      </c>
      <c r="M360" s="84" t="str">
        <f>VLOOKUP(A360,'PAI 2025 GPS rempl2)'!$A$4:$V$504,22,0)</f>
        <v>71-GRUPO DE TRABAJO DE FORMACION</v>
      </c>
      <c r="N360" s="84"/>
      <c r="O360" s="84"/>
      <c r="P360" s="84"/>
      <c r="Q360" s="84"/>
      <c r="S360" s="83" t="s">
        <v>1204</v>
      </c>
      <c r="T360" s="83" t="str">
        <f>VLOOKUP(A360,'PAI 2025 GPS rempl2)'!$A$3:$E$505,4,0)</f>
        <v>Actividad propia</v>
      </c>
      <c r="U360" s="84" t="s">
        <v>1581</v>
      </c>
      <c r="V360" s="31">
        <f>VLOOKUP(S360,'PAI 2025 GPS rempl2)'!$E$4:$P$504,12,0)</f>
        <v>60</v>
      </c>
      <c r="W360" s="150"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1" spans="1:23" x14ac:dyDescent="0.25">
      <c r="A361" s="83" t="s">
        <v>1206</v>
      </c>
      <c r="B361" s="83" t="str">
        <f>VLOOKUP(A361,'PAI 2025 GPS rempl2)'!$A$3:$E$505,4,0)</f>
        <v>Actividad propia</v>
      </c>
      <c r="C361" s="84" t="s">
        <v>1581</v>
      </c>
      <c r="D361" s="84" t="s">
        <v>1589</v>
      </c>
      <c r="E361" s="84" t="s">
        <v>730</v>
      </c>
      <c r="F361" s="84"/>
      <c r="G361" s="84" t="str">
        <f>VLOOKUP(A361,'PAI 2025 GPS rempl2)'!$E$4:$L$504,8,0)</f>
        <v>N/A</v>
      </c>
      <c r="H361" s="84" t="str">
        <f>VLOOKUP(A361,'PAI 2025 GPS rempl2)'!$A$4:$V$504,15,0)</f>
        <v>Ejecutar el plan de trabajo del programa de enfoque diferencial.  (Informe de la ejecución del programa)</v>
      </c>
      <c r="I361" s="84">
        <f>VLOOKUP(A361,'PAI 2025 GPS rempl2)'!$A$4:$V$504,17,0)</f>
        <v>100</v>
      </c>
      <c r="J361" s="84" t="str">
        <f>VLOOKUP(A361,'PAI 2025 GPS rempl2)'!$A$4:$V$504,18,0)</f>
        <v>Porcentual</v>
      </c>
      <c r="K361" s="182" t="str">
        <f>VLOOKUP(A361,'PAI 2025 GPS rempl2)'!$A$4:$V$504,20,0)</f>
        <v>2025-04-01</v>
      </c>
      <c r="L361" s="182" t="str">
        <f>VLOOKUP(A361,'PAI 2025 GPS rempl2)'!$A$4:$V$504,21,0)</f>
        <v>2025-11-28</v>
      </c>
      <c r="M361" s="84" t="str">
        <f>VLOOKUP(A361,'PAI 2025 GPS rempl2)'!$A$4:$V$504,22,0)</f>
        <v>71-GRUPO DE TRABAJO DE FORMACION</v>
      </c>
      <c r="N361" s="84"/>
      <c r="O361" s="84"/>
      <c r="P361" s="84"/>
      <c r="Q361" s="84"/>
      <c r="S361" s="83" t="s">
        <v>1206</v>
      </c>
      <c r="T361" s="83" t="str">
        <f>VLOOKUP(A361,'PAI 2025 GPS rempl2)'!$A$3:$E$505,4,0)</f>
        <v>Actividad propia</v>
      </c>
      <c r="U361" s="84" t="s">
        <v>1581</v>
      </c>
      <c r="V361" s="31">
        <f>VLOOKUP(S361,'PAI 2025 GPS rempl2)'!$E$4:$P$504,12,0)</f>
        <v>10</v>
      </c>
      <c r="W361" s="150"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2" spans="1:23" x14ac:dyDescent="0.25">
      <c r="A362" s="83" t="s">
        <v>1207</v>
      </c>
      <c r="B362" s="83" t="str">
        <f>VLOOKUP(A362,'PAI 2025 GPS rempl2)'!$A$3:$E$505,4,0)</f>
        <v>Producto</v>
      </c>
      <c r="C362" s="84" t="s">
        <v>1581</v>
      </c>
      <c r="D362" s="84" t="s">
        <v>1585</v>
      </c>
      <c r="E362" s="84" t="s">
        <v>646</v>
      </c>
      <c r="F362" s="84" t="s">
        <v>11</v>
      </c>
      <c r="G362" s="84" t="str">
        <f>VLOOKUP(A362,'PAI 2025 GPS rempl2)'!$E$4:$L$504,8,0)</f>
        <v>C-3599-0200-0005-53105b</v>
      </c>
      <c r="H362" s="84" t="str">
        <f>VLOOKUP(A362,'PAI 2025 GPS rempl2)'!$A$4:$V$504,15,0)</f>
        <v>Plataforma del Campus virtual accesible conforme a los estándares WCAG 2.1 nivel AA implementada (Informe consolidado de la implementación)</v>
      </c>
      <c r="I362" s="84">
        <f>VLOOKUP(A362,'PAI 2025 GPS rempl2)'!$A$4:$V$504,17,0)</f>
        <v>100</v>
      </c>
      <c r="J362" s="84" t="str">
        <f>VLOOKUP(A362,'PAI 2025 GPS rempl2)'!$A$4:$V$504,18,0)</f>
        <v>Porcentual</v>
      </c>
      <c r="K362" s="182" t="str">
        <f>VLOOKUP(A362,'PAI 2025 GPS rempl2)'!$A$4:$V$504,20,0)</f>
        <v>2025-02-17</v>
      </c>
      <c r="L362" s="182" t="str">
        <f>VLOOKUP(A362,'PAI 2025 GPS rempl2)'!$A$4:$V$504,21,0)</f>
        <v>2025-12-12</v>
      </c>
      <c r="M362" s="84" t="str">
        <f>VLOOKUP(A362,'PAI 2025 GPS rempl2)'!$A$4:$V$504,22,0)</f>
        <v>71-GRUPO DE TRABAJO DE FORMACION</v>
      </c>
      <c r="N362" s="84" t="s">
        <v>1454</v>
      </c>
      <c r="O362" s="84" t="s">
        <v>1455</v>
      </c>
      <c r="P362" s="84">
        <v>0</v>
      </c>
      <c r="Q362" s="84" t="s">
        <v>1552</v>
      </c>
      <c r="S362" s="83" t="s">
        <v>1207</v>
      </c>
      <c r="T362" s="83" t="str">
        <f>VLOOKUP(A362,'PAI 2025 GPS rempl2)'!$A$3:$E$505,4,0)</f>
        <v>Producto</v>
      </c>
      <c r="U362" s="84" t="s">
        <v>1581</v>
      </c>
      <c r="V362" s="31">
        <f>VLOOKUP(S362,'PAI 2025 GPS rempl2)'!$E$4:$P$504,12,0)</f>
        <v>20</v>
      </c>
      <c r="W362" s="148">
        <f>(V362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363" spans="1:23" x14ac:dyDescent="0.25">
      <c r="A363" s="83" t="s">
        <v>1208</v>
      </c>
      <c r="B363" s="83" t="str">
        <f>VLOOKUP(A363,'PAI 2025 GPS rempl2)'!$A$3:$E$505,4,0)</f>
        <v>Actividad propia</v>
      </c>
      <c r="C363" s="84" t="s">
        <v>1581</v>
      </c>
      <c r="D363" s="84" t="s">
        <v>1585</v>
      </c>
      <c r="E363" s="84" t="s">
        <v>646</v>
      </c>
      <c r="F363" s="84"/>
      <c r="G363" s="84" t="str">
        <f>VLOOKUP(A363,'PAI 2025 GPS rempl2)'!$E$4:$L$504,8,0)</f>
        <v>N/A</v>
      </c>
      <c r="H363" s="84" t="str">
        <f>VLOOKUP(A363,'PAI 2025 GPS rempl2)'!$A$4:$V$504,15,0)</f>
        <v>Elaborar un diagnóstico de los aspectos que requieren ser implementados en accesibilidad de la plataforma del campus virtual. (Informe de diagnóstico).</v>
      </c>
      <c r="I363" s="84">
        <f>VLOOKUP(A363,'PAI 2025 GPS rempl2)'!$A$4:$V$504,17,0)</f>
        <v>1</v>
      </c>
      <c r="J363" s="84" t="str">
        <f>VLOOKUP(A363,'PAI 2025 GPS rempl2)'!$A$4:$V$504,18,0)</f>
        <v>Númerica</v>
      </c>
      <c r="K363" s="182" t="str">
        <f>VLOOKUP(A363,'PAI 2025 GPS rempl2)'!$A$4:$V$504,20,0)</f>
        <v>2025-02-17</v>
      </c>
      <c r="L363" s="182" t="str">
        <f>VLOOKUP(A363,'PAI 2025 GPS rempl2)'!$A$4:$V$504,21,0)</f>
        <v>2025-07-15</v>
      </c>
      <c r="M363" s="84" t="str">
        <f>VLOOKUP(A363,'PAI 2025 GPS rempl2)'!$A$4:$V$504,22,0)</f>
        <v>71-GRUPO DE TRABAJO DE FORMACION</v>
      </c>
      <c r="N363" s="84"/>
      <c r="O363" s="84"/>
      <c r="P363" s="84"/>
      <c r="Q363" s="84"/>
      <c r="S363" s="83" t="s">
        <v>1208</v>
      </c>
      <c r="T363" s="83" t="str">
        <f>VLOOKUP(A363,'PAI 2025 GPS rempl2)'!$A$3:$E$505,4,0)</f>
        <v>Actividad propia</v>
      </c>
      <c r="U363" s="84" t="s">
        <v>1581</v>
      </c>
      <c r="V363" s="31">
        <f>VLOOKUP(S363,'PAI 2025 GPS rempl2)'!$E$4:$P$504,12,0)</f>
        <v>30</v>
      </c>
      <c r="W363" s="150" t="e">
        <f>+(V363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4" spans="1:23" x14ac:dyDescent="0.25">
      <c r="A364" s="83" t="s">
        <v>1209</v>
      </c>
      <c r="B364" s="83" t="str">
        <f>VLOOKUP(A364,'PAI 2025 GPS rempl2)'!$A$3:$E$505,4,0)</f>
        <v>Actividad propia</v>
      </c>
      <c r="C364" s="84" t="s">
        <v>1581</v>
      </c>
      <c r="D364" s="84" t="s">
        <v>1585</v>
      </c>
      <c r="E364" s="84" t="s">
        <v>646</v>
      </c>
      <c r="F364" s="84"/>
      <c r="G364" s="84" t="str">
        <f>VLOOKUP(A364,'PAI 2025 GPS rempl2)'!$E$4:$L$504,8,0)</f>
        <v>N/A</v>
      </c>
      <c r="H364" s="84" t="str">
        <f>VLOOKUP(A364,'PAI 2025 GPS rempl2)'!$A$4:$V$504,15,0)</f>
        <v>Elaborar un plan de trabajo para la implementación de accesibilidad del campus virtual. (Plan de trabajo).</v>
      </c>
      <c r="I364" s="84">
        <f>VLOOKUP(A364,'PAI 2025 GPS rempl2)'!$A$4:$V$504,17,0)</f>
        <v>1</v>
      </c>
      <c r="J364" s="84" t="str">
        <f>VLOOKUP(A364,'PAI 2025 GPS rempl2)'!$A$4:$V$504,18,0)</f>
        <v>Númerica</v>
      </c>
      <c r="K364" s="182" t="str">
        <f>VLOOKUP(A364,'PAI 2025 GPS rempl2)'!$A$4:$V$504,20,0)</f>
        <v>2025-03-17</v>
      </c>
      <c r="L364" s="182" t="str">
        <f>VLOOKUP(A364,'PAI 2025 GPS rempl2)'!$A$4:$V$504,21,0)</f>
        <v>2025-07-31</v>
      </c>
      <c r="M364" s="84" t="str">
        <f>VLOOKUP(A364,'PAI 2025 GPS rempl2)'!$A$4:$V$504,22,0)</f>
        <v>71-GRUPO DE TRABAJO DE FORMACION</v>
      </c>
      <c r="N364" s="84"/>
      <c r="O364" s="84"/>
      <c r="P364" s="84"/>
      <c r="Q364" s="84"/>
      <c r="S364" s="83" t="s">
        <v>1209</v>
      </c>
      <c r="T364" s="83" t="str">
        <f>VLOOKUP(A364,'PAI 2025 GPS rempl2)'!$A$3:$E$505,4,0)</f>
        <v>Actividad propia</v>
      </c>
      <c r="U364" s="84" t="s">
        <v>1581</v>
      </c>
      <c r="V364" s="31">
        <f>VLOOKUP(S364,'PAI 2025 GPS rempl2)'!$E$4:$P$504,12,0)</f>
        <v>20</v>
      </c>
      <c r="W364" s="150"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5" spans="1:23" x14ac:dyDescent="0.25">
      <c r="A365" s="83" t="s">
        <v>1210</v>
      </c>
      <c r="B365" s="83" t="str">
        <f>VLOOKUP(A365,'PAI 2025 GPS rempl2)'!$A$3:$E$505,4,0)</f>
        <v>Actividad propia</v>
      </c>
      <c r="C365" s="84" t="s">
        <v>1581</v>
      </c>
      <c r="D365" s="84" t="s">
        <v>1585</v>
      </c>
      <c r="E365" s="84" t="s">
        <v>646</v>
      </c>
      <c r="F365" s="84"/>
      <c r="G365" s="84" t="str">
        <f>VLOOKUP(A365,'PAI 2025 GPS rempl2)'!$E$4:$L$504,8,0)</f>
        <v>N/A</v>
      </c>
      <c r="H365" s="84" t="str">
        <f>VLOOKUP(A365,'PAI 2025 GPS rempl2)'!$A$4:$V$504,15,0)</f>
        <v>Ejecutar el plan de trabajo  para la implementación de accesibilidad de la plataforma del campus virtual. (Reporte de avance de la ejecución del plan de trabajo).</v>
      </c>
      <c r="I365" s="84">
        <f>VLOOKUP(A365,'PAI 2025 GPS rempl2)'!$A$4:$V$504,17,0)</f>
        <v>100</v>
      </c>
      <c r="J365" s="84" t="str">
        <f>VLOOKUP(A365,'PAI 2025 GPS rempl2)'!$A$4:$V$504,18,0)</f>
        <v>Porcentual</v>
      </c>
      <c r="K365" s="182" t="str">
        <f>VLOOKUP(A365,'PAI 2025 GPS rempl2)'!$A$4:$V$504,20,0)</f>
        <v>2025-04-01</v>
      </c>
      <c r="L365" s="182" t="str">
        <f>VLOOKUP(A365,'PAI 2025 GPS rempl2)'!$A$4:$V$504,21,0)</f>
        <v>2025-12-05</v>
      </c>
      <c r="M365" s="84" t="str">
        <f>VLOOKUP(A365,'PAI 2025 GPS rempl2)'!$A$4:$V$504,22,0)</f>
        <v>71-GRUPO DE TRABAJO DE FORMACION</v>
      </c>
      <c r="N365" s="84"/>
      <c r="O365" s="84"/>
      <c r="P365" s="84"/>
      <c r="Q365" s="84"/>
      <c r="S365" s="83" t="s">
        <v>1210</v>
      </c>
      <c r="T365" s="83" t="str">
        <f>VLOOKUP(A365,'PAI 2025 GPS rempl2)'!$A$3:$E$505,4,0)</f>
        <v>Actividad propia</v>
      </c>
      <c r="U365" s="84" t="s">
        <v>1581</v>
      </c>
      <c r="V365" s="31">
        <f>VLOOKUP(S365,'PAI 2025 GPS rempl2)'!$E$4:$P$504,12,0)</f>
        <v>40</v>
      </c>
      <c r="W365" s="150"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6" spans="1:23" x14ac:dyDescent="0.25">
      <c r="A366" s="83" t="s">
        <v>1211</v>
      </c>
      <c r="B366" s="83" t="str">
        <f>VLOOKUP(A366,'PAI 2025 GPS rempl2)'!$A$3:$E$505,4,0)</f>
        <v>Actividad propia</v>
      </c>
      <c r="C366" s="84" t="s">
        <v>1581</v>
      </c>
      <c r="D366" s="84" t="s">
        <v>1585</v>
      </c>
      <c r="E366" s="84" t="s">
        <v>646</v>
      </c>
      <c r="F366" s="84"/>
      <c r="G366" s="84" t="str">
        <f>VLOOKUP(A366,'PAI 2025 GPS rempl2)'!$E$4:$L$504,8,0)</f>
        <v>N/A</v>
      </c>
      <c r="H366" s="84" t="str">
        <f>VLOOKUP(A366,'PAI 2025 GPS rempl2)'!$A$4:$V$504,15,0)</f>
        <v>Elaborar informe de resultados de la accesibilidad de la plataforma del campus virtual. (Informe consolidado de la  accesibilidad)</v>
      </c>
      <c r="I366" s="84">
        <f>VLOOKUP(A366,'PAI 2025 GPS rempl2)'!$A$4:$V$504,17,0)</f>
        <v>1</v>
      </c>
      <c r="J366" s="84" t="str">
        <f>VLOOKUP(A366,'PAI 2025 GPS rempl2)'!$A$4:$V$504,18,0)</f>
        <v>Númerica</v>
      </c>
      <c r="K366" s="182" t="str">
        <f>VLOOKUP(A366,'PAI 2025 GPS rempl2)'!$A$4:$V$504,20,0)</f>
        <v>2025-12-01</v>
      </c>
      <c r="L366" s="182" t="str">
        <f>VLOOKUP(A366,'PAI 2025 GPS rempl2)'!$A$4:$V$504,21,0)</f>
        <v>2025-12-12</v>
      </c>
      <c r="M366" s="84" t="str">
        <f>VLOOKUP(A366,'PAI 2025 GPS rempl2)'!$A$4:$V$504,22,0)</f>
        <v>71-GRUPO DE TRABAJO DE FORMACION</v>
      </c>
      <c r="N366" s="84"/>
      <c r="O366" s="84"/>
      <c r="P366" s="84"/>
      <c r="Q366" s="84"/>
      <c r="S366" s="83" t="s">
        <v>1211</v>
      </c>
      <c r="T366" s="83" t="str">
        <f>VLOOKUP(A366,'PAI 2025 GPS rempl2)'!$A$3:$E$505,4,0)</f>
        <v>Actividad propia</v>
      </c>
      <c r="U366" s="84" t="s">
        <v>1581</v>
      </c>
      <c r="V366" s="31">
        <f>VLOOKUP(S366,'PAI 2025 GPS rempl2)'!$E$4:$P$504,12,0)</f>
        <v>10</v>
      </c>
      <c r="W366" s="150"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7" spans="1:23" x14ac:dyDescent="0.25">
      <c r="A367" s="83" t="s">
        <v>1212</v>
      </c>
      <c r="B367" s="83" t="str">
        <f>VLOOKUP(A367,'PAI 2025 GPS rempl2)'!$A$3:$E$505,4,0)</f>
        <v>Producto</v>
      </c>
      <c r="C367" s="84" t="s">
        <v>1581</v>
      </c>
      <c r="D367" s="84" t="s">
        <v>1585</v>
      </c>
      <c r="E367" s="84" t="s">
        <v>646</v>
      </c>
      <c r="F367" s="84" t="s">
        <v>10</v>
      </c>
      <c r="G367" s="84" t="str">
        <f>VLOOKUP(A367,'PAI 2025 GPS rempl2)'!$E$4:$L$504,8,0)</f>
        <v>C-3599-0200-0005-53105b</v>
      </c>
      <c r="H367" s="84" t="str">
        <f>VLOOKUP(A367,'PAI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7" s="84">
        <f>VLOOKUP(A367,'PAI 2025 GPS rempl2)'!$A$4:$V$504,17,0)</f>
        <v>290</v>
      </c>
      <c r="J367" s="84" t="str">
        <f>VLOOKUP(A367,'PAI 2025 GPS rempl2)'!$A$4:$V$504,18,0)</f>
        <v>Númerica</v>
      </c>
      <c r="K367" s="182" t="str">
        <f>VLOOKUP(A367,'PAI 2025 GPS rempl2)'!$A$4:$V$504,20,0)</f>
        <v>2025-03-01</v>
      </c>
      <c r="L367" s="182" t="str">
        <f>VLOOKUP(A367,'PAI 2025 GPS rempl2)'!$A$4:$V$504,21,0)</f>
        <v>2025-12-12</v>
      </c>
      <c r="M367" s="84" t="str">
        <f>VLOOKUP(A367,'PAI 2025 GPS rempl2)'!$A$4:$V$504,22,0)</f>
        <v>71-GRUPO DE TRABAJO DE FORMACION</v>
      </c>
      <c r="N367" s="84" t="s">
        <v>1456</v>
      </c>
      <c r="O367" s="84" t="s">
        <v>1457</v>
      </c>
      <c r="P367" s="84" t="s">
        <v>1624</v>
      </c>
      <c r="Q367" s="84" t="s">
        <v>1800</v>
      </c>
      <c r="S367" s="83" t="s">
        <v>1212</v>
      </c>
      <c r="T367" s="83" t="str">
        <f>VLOOKUP(A367,'PAI 2025 GPS rempl2)'!$A$3:$E$505,4,0)</f>
        <v>Producto</v>
      </c>
      <c r="U367" s="84" t="s">
        <v>1581</v>
      </c>
      <c r="V367" s="31">
        <f>VLOOKUP(S367,'PAI 2025 GPS rempl2)'!$E$4:$P$504,12,0)</f>
        <v>30</v>
      </c>
      <c r="W367" s="148">
        <f>(V367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1.3452914798206279</v>
      </c>
    </row>
    <row r="368" spans="1:23" x14ac:dyDescent="0.25">
      <c r="A368" s="83" t="s">
        <v>1213</v>
      </c>
      <c r="B368" s="83" t="str">
        <f>VLOOKUP(A368,'PAI 2025 GPS rempl2)'!$A$3:$E$505,4,0)</f>
        <v>Actividad propia</v>
      </c>
      <c r="C368" s="84" t="s">
        <v>1581</v>
      </c>
      <c r="D368" s="84" t="s">
        <v>1585</v>
      </c>
      <c r="E368" s="84" t="s">
        <v>646</v>
      </c>
      <c r="F368" s="84"/>
      <c r="G368" s="84" t="str">
        <f>VLOOKUP(A368,'PAI 2025 GPS rempl2)'!$E$4:$L$504,8,0)</f>
        <v>N/A</v>
      </c>
      <c r="H368" s="84" t="str">
        <f>VLOOKUP(A368,'PAI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8" s="84">
        <f>VLOOKUP(A368,'PAI 2025 GPS rempl2)'!$A$4:$V$504,17,0)</f>
        <v>290</v>
      </c>
      <c r="J368" s="84" t="str">
        <f>VLOOKUP(A368,'PAI 2025 GPS rempl2)'!$A$4:$V$504,18,0)</f>
        <v>Númerica</v>
      </c>
      <c r="K368" s="182" t="str">
        <f>VLOOKUP(A368,'PAI 2025 GPS rempl2)'!$A$4:$V$504,20,0)</f>
        <v>2025-03-01</v>
      </c>
      <c r="L368" s="182" t="str">
        <f>VLOOKUP(A368,'PAI 2025 GPS rempl2)'!$A$4:$V$504,21,0)</f>
        <v>2025-12-12</v>
      </c>
      <c r="M368" s="84" t="str">
        <f>VLOOKUP(A368,'PAI 2025 GPS rempl2)'!$A$4:$V$504,22,0)</f>
        <v>71-GRUPO DE TRABAJO DE FORMACION</v>
      </c>
      <c r="N368" s="84"/>
      <c r="O368" s="84"/>
      <c r="P368" s="84"/>
      <c r="Q368" s="84"/>
      <c r="S368" s="83" t="s">
        <v>1213</v>
      </c>
      <c r="T368" s="83" t="str">
        <f>VLOOKUP(A368,'PAI 2025 GPS rempl2)'!$A$3:$E$505,4,0)</f>
        <v>Actividad propia</v>
      </c>
      <c r="U368" s="84" t="s">
        <v>1581</v>
      </c>
      <c r="V368" s="31">
        <f>VLOOKUP(S368,'PAI 2025 GPS rempl2)'!$E$4:$P$504,12,0)</f>
        <v>70</v>
      </c>
      <c r="W368" s="150" t="e">
        <f>+(V368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69" spans="1:23" x14ac:dyDescent="0.25">
      <c r="A369" s="83" t="s">
        <v>1214</v>
      </c>
      <c r="B369" s="83" t="str">
        <f>VLOOKUP(A369,'PAI 2025 GPS rempl2)'!$A$3:$E$505,4,0)</f>
        <v>Actividad propia</v>
      </c>
      <c r="C369" s="84" t="s">
        <v>1581</v>
      </c>
      <c r="D369" s="84" t="s">
        <v>1585</v>
      </c>
      <c r="E369" s="84" t="s">
        <v>646</v>
      </c>
      <c r="F369" s="84"/>
      <c r="G369" s="84" t="str">
        <f>VLOOKUP(A369,'PAI 2025 GPS rempl2)'!$E$4:$L$504,8,0)</f>
        <v>N/A</v>
      </c>
      <c r="H369" s="84" t="str">
        <f>VLOOKUP(A369,'PAI 2025 GPS rempl2)'!$A$4:$V$504,15,0)</f>
        <v>Elaborar informe final de las Jornadas de Formación (Capacitaciones, Sensibilizaciones, Jornada de Información) en Metrología Legal y Reglamentos Técnicos. (Informe final con resultados de la actividad, elaborado).</v>
      </c>
      <c r="I369" s="84">
        <f>VLOOKUP(A369,'PAI 2025 GPS rempl2)'!$A$4:$V$504,17,0)</f>
        <v>1</v>
      </c>
      <c r="J369" s="84" t="str">
        <f>VLOOKUP(A369,'PAI 2025 GPS rempl2)'!$A$4:$V$504,18,0)</f>
        <v>Númerica</v>
      </c>
      <c r="K369" s="182" t="str">
        <f>VLOOKUP(A369,'PAI 2025 GPS rempl2)'!$A$4:$V$504,20,0)</f>
        <v>2025-12-01</v>
      </c>
      <c r="L369" s="182" t="str">
        <f>VLOOKUP(A369,'PAI 2025 GPS rempl2)'!$A$4:$V$504,21,0)</f>
        <v>2025-12-12</v>
      </c>
      <c r="M369" s="84" t="str">
        <f>VLOOKUP(A369,'PAI 2025 GPS rempl2)'!$A$4:$V$504,22,0)</f>
        <v>71-GRUPO DE TRABAJO DE FORMACION</v>
      </c>
      <c r="N369" s="84"/>
      <c r="O369" s="84"/>
      <c r="P369" s="84"/>
      <c r="Q369" s="84"/>
      <c r="S369" s="83" t="s">
        <v>1214</v>
      </c>
      <c r="T369" s="83" t="str">
        <f>VLOOKUP(A369,'PAI 2025 GPS rempl2)'!$A$3:$E$505,4,0)</f>
        <v>Actividad propia</v>
      </c>
      <c r="U369" s="84" t="s">
        <v>1581</v>
      </c>
      <c r="V369" s="31">
        <v>50</v>
      </c>
      <c r="W369" s="150"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0" spans="1:23" x14ac:dyDescent="0.25">
      <c r="A370" s="83" t="s">
        <v>1216</v>
      </c>
      <c r="B370" s="83" t="str">
        <f>VLOOKUP(A370,'PAI 2025 GPS rempl2)'!$A$3:$E$505,4,0)</f>
        <v>Producto</v>
      </c>
      <c r="C370" s="84" t="s">
        <v>1588</v>
      </c>
      <c r="D370" s="84" t="s">
        <v>1597</v>
      </c>
      <c r="E370" s="84" t="s">
        <v>1118</v>
      </c>
      <c r="F370" s="84" t="s">
        <v>61</v>
      </c>
      <c r="G370" s="84" t="str">
        <f>VLOOKUP(A370,'PAI 2025 GPS rempl2)'!$E$4:$L$504,8,0)</f>
        <v>N/A</v>
      </c>
      <c r="H370" s="84" t="str">
        <f>VLOOKUP(A370,'PAI 2025 GPS rempl2)'!$A$4:$V$504,15,0)</f>
        <v>Estrategia para incrementar los ingresos garantizando la sostenibilidad financiera de la Entidad, diseñada  (Documento de diseño de la estrategia para incrementar los ingresos)</v>
      </c>
      <c r="I370" s="84">
        <f>VLOOKUP(A370,'PAI 2025 GPS rempl2)'!$A$4:$V$504,17,0)</f>
        <v>1</v>
      </c>
      <c r="J370" s="84" t="str">
        <f>VLOOKUP(A370,'PAI 2025 GPS rempl2)'!$A$4:$V$504,18,0)</f>
        <v>Númerica</v>
      </c>
      <c r="K370" s="182" t="str">
        <f>VLOOKUP(A370,'PAI 2025 GPS rempl2)'!$A$4:$V$504,20,0)</f>
        <v>2025-02-17</v>
      </c>
      <c r="L370" s="182" t="str">
        <f>VLOOKUP(A370,'PAI 2025 GPS rempl2)'!$A$4:$V$504,21,0)</f>
        <v>2025-11-17</v>
      </c>
      <c r="M370" s="84" t="str">
        <f>VLOOKUP(A370,'PAI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0" s="84" t="s">
        <v>1795</v>
      </c>
      <c r="O370" s="84" t="s">
        <v>1451</v>
      </c>
      <c r="P370" s="84">
        <v>0</v>
      </c>
      <c r="Q370" s="84" t="s">
        <v>1551</v>
      </c>
      <c r="S370" s="83" t="s">
        <v>1216</v>
      </c>
      <c r="T370" s="83" t="str">
        <f>VLOOKUP(A370,'PAI 2025 GPS rempl2)'!$A$3:$E$505,4,0)</f>
        <v>Producto</v>
      </c>
      <c r="U370" s="84" t="s">
        <v>1588</v>
      </c>
      <c r="V370" s="31">
        <f>VLOOKUP(S370,'PAI 2025 GPS rempl2)'!$E$4:$P$504,12,0)</f>
        <v>100</v>
      </c>
      <c r="W370" s="31" t="e">
        <f>+(V370*100)/($V$112+#REF!+$V$321+$V$329+$V$370)</f>
        <v>#REF!</v>
      </c>
    </row>
    <row r="371" spans="1:23" x14ac:dyDescent="0.25">
      <c r="A371" s="83" t="s">
        <v>1219</v>
      </c>
      <c r="B371" s="83" t="str">
        <f>VLOOKUP(A371,'PAI 2025 GPS rempl2)'!$A$3:$E$505,4,0)</f>
        <v>Actividad propia</v>
      </c>
      <c r="C371" s="84" t="s">
        <v>1588</v>
      </c>
      <c r="D371" s="84" t="s">
        <v>1597</v>
      </c>
      <c r="E371" s="84" t="s">
        <v>1118</v>
      </c>
      <c r="F371" s="84"/>
      <c r="G371" s="84" t="str">
        <f>VLOOKUP(A371,'PAI 2025 GPS rempl2)'!$E$4:$L$504,8,0)</f>
        <v>N/A</v>
      </c>
      <c r="H371" s="84" t="str">
        <f>VLOOKUP(A371,'PAI 2025 GPS rempl2)'!$A$4:$V$504,15,0)</f>
        <v>Monitorear el comportamiento del recaudo por Delegatura y presentar reportes periódicos a los Delegados y al Secretario General (Tablero de control con el seguimiento del recaudo por delegatura  y Correos electrónicos)</v>
      </c>
      <c r="I371" s="84">
        <f>VLOOKUP(A371,'PAI 2025 GPS rempl2)'!$A$4:$V$504,17,0)</f>
        <v>6</v>
      </c>
      <c r="J371" s="84" t="str">
        <f>VLOOKUP(A371,'PAI 2025 GPS rempl2)'!$A$4:$V$504,18,0)</f>
        <v>Númerica</v>
      </c>
      <c r="K371" s="182" t="str">
        <f>VLOOKUP(A371,'PAI 2025 GPS rempl2)'!$A$4:$V$504,20,0)</f>
        <v>2025-02-17</v>
      </c>
      <c r="L371" s="182" t="str">
        <f>VLOOKUP(A371,'PAI 2025 GPS rempl2)'!$A$4:$V$504,21,0)</f>
        <v>2025-11-17</v>
      </c>
      <c r="M371" s="84" t="str">
        <f>VLOOKUP(A371,'PAI 2025 GPS rempl2)'!$A$4:$V$504,22,0)</f>
        <v>100-SECRETARIA GENERAL;
130-DIRECCIÓN FINANCIERA</v>
      </c>
      <c r="N371" s="84"/>
      <c r="O371" s="84"/>
      <c r="P371" s="84"/>
      <c r="Q371" s="84"/>
      <c r="S371" s="83" t="s">
        <v>1219</v>
      </c>
      <c r="T371" s="83" t="str">
        <f>VLOOKUP(A371,'PAI 2025 GPS rempl2)'!$A$3:$E$505,4,0)</f>
        <v>Actividad propia</v>
      </c>
      <c r="U371" s="84" t="s">
        <v>1588</v>
      </c>
      <c r="V371" s="31">
        <f>VLOOKUP(S371,'PAI 2025 GPS rempl2)'!$E$4:$P$504,12,0)</f>
        <v>10</v>
      </c>
      <c r="W371" s="31" t="e">
        <f>+(V371*100)/($V$113+#REF!+#REF!+$V$322+$V$323+$V$324+$V$325+$V$330+$V$331+$V$371+$V$372+$V$374+$V$375)</f>
        <v>#REF!</v>
      </c>
    </row>
    <row r="372" spans="1:23" x14ac:dyDescent="0.25">
      <c r="A372" s="83" t="s">
        <v>1221</v>
      </c>
      <c r="B372" s="83" t="str">
        <f>VLOOKUP(A372,'PAI 2025 GPS rempl2)'!$A$3:$E$505,4,0)</f>
        <v>Actividad propia</v>
      </c>
      <c r="C372" s="84" t="s">
        <v>1588</v>
      </c>
      <c r="D372" s="84" t="s">
        <v>1597</v>
      </c>
      <c r="E372" s="84" t="s">
        <v>1118</v>
      </c>
      <c r="F372" s="84"/>
      <c r="G372" s="84" t="str">
        <f>VLOOKUP(A372,'PAI 2025 GPS rempl2)'!$E$4:$L$504,8,0)</f>
        <v>N/A</v>
      </c>
      <c r="H372" s="84" t="str">
        <f>VLOOKUP(A372,'PAI 2025 GPS rempl2)'!$A$4:$V$504,15,0)</f>
        <v>Elaborar y presentar en comité directivo el estudio de análisis de nuevas fuentes de ingreso (Documento de estudio con identificación de nuevas fuentes de ingresos y Acta del Comité Directivo)</v>
      </c>
      <c r="I372" s="84">
        <f>VLOOKUP(A372,'PAI 2025 GPS rempl2)'!$A$4:$V$504,17,0)</f>
        <v>1</v>
      </c>
      <c r="J372" s="84" t="str">
        <f>VLOOKUP(A372,'PAI 2025 GPS rempl2)'!$A$4:$V$504,18,0)</f>
        <v>Númerica</v>
      </c>
      <c r="K372" s="182" t="str">
        <f>VLOOKUP(A372,'PAI 2025 GPS rempl2)'!$A$4:$V$504,20,0)</f>
        <v>2025-02-17</v>
      </c>
      <c r="L372" s="182" t="str">
        <f>VLOOKUP(A372,'PAI 2025 GPS rempl2)'!$A$4:$V$504,21,0)</f>
        <v>2025-09-30</v>
      </c>
      <c r="M372" s="84" t="str">
        <f>VLOOKUP(A372,'PAI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2" s="84"/>
      <c r="O372" s="84"/>
      <c r="P372" s="84"/>
      <c r="Q372" s="84"/>
      <c r="S372" s="83" t="s">
        <v>1221</v>
      </c>
      <c r="T372" s="83" t="str">
        <f>VLOOKUP(A372,'PAI 2025 GPS rempl2)'!$A$3:$E$505,4,0)</f>
        <v>Actividad propia</v>
      </c>
      <c r="U372" s="84" t="s">
        <v>1588</v>
      </c>
      <c r="V372" s="31">
        <f>VLOOKUP(S372,'PAI 2025 GPS rempl2)'!$E$4:$P$504,12,0)</f>
        <v>30</v>
      </c>
      <c r="W372" s="31" t="e">
        <f>+(V372*100)/($V$113+#REF!+#REF!+$V$322+$V$323+$V$324+$V$325+$V$330+$V$331+$V$371+$V$372+$V$374+$V$375)</f>
        <v>#REF!</v>
      </c>
    </row>
    <row r="373" spans="1:23" x14ac:dyDescent="0.25">
      <c r="A373" s="83" t="s">
        <v>1224</v>
      </c>
      <c r="B373" s="83" t="str">
        <f>VLOOKUP(A373,'PAI 2025 GPS rempl2)'!$A$3:$E$505,4,0)</f>
        <v>Actividad sin participaci�n</v>
      </c>
      <c r="C373" s="84" t="s">
        <v>1588</v>
      </c>
      <c r="D373" s="84" t="s">
        <v>1597</v>
      </c>
      <c r="E373" s="84" t="s">
        <v>1118</v>
      </c>
      <c r="F373" s="84"/>
      <c r="G373" s="84" t="str">
        <f>VLOOKUP(A373,'PAI 2025 GPS rempl2)'!$E$4:$L$504,8,0)</f>
        <v>N/A</v>
      </c>
      <c r="H373" s="84" t="str">
        <f>VLOOKUP(A373,'PAI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3" s="84">
        <f>VLOOKUP(A373,'PAI 2025 GPS rempl2)'!$A$4:$V$504,17,0)</f>
        <v>1</v>
      </c>
      <c r="J373" s="84" t="str">
        <f>VLOOKUP(A373,'PAI 2025 GPS rempl2)'!$A$4:$V$504,18,0)</f>
        <v>Númerica</v>
      </c>
      <c r="K373" s="182" t="str">
        <f>VLOOKUP(A373,'PAI 2025 GPS rempl2)'!$A$4:$V$504,20,0)</f>
        <v>2025-02-17</v>
      </c>
      <c r="L373" s="182" t="str">
        <f>VLOOKUP(A373,'PAI 2025 GPS rempl2)'!$A$4:$V$504,21,0)</f>
        <v>2025-10-31</v>
      </c>
      <c r="M373" s="84" t="str">
        <f>VLOOKUP(A373,'PAI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3" s="84"/>
      <c r="O373" s="84"/>
      <c r="P373" s="84"/>
      <c r="Q373" s="84"/>
      <c r="S373" s="83" t="s">
        <v>1224</v>
      </c>
      <c r="T373" s="83" t="str">
        <f>VLOOKUP(A373,'PAI 2025 GPS rempl2)'!$A$3:$E$505,4,0)</f>
        <v>Actividad sin participaci�n</v>
      </c>
      <c r="U373" s="84" t="s">
        <v>1588</v>
      </c>
      <c r="V373" s="31">
        <f>VLOOKUP(S373,'PAI 2025 GPS rempl2)'!$E$4:$P$504,12,0)</f>
        <v>0</v>
      </c>
      <c r="W373" s="31">
        <f>+V373</f>
        <v>0</v>
      </c>
    </row>
    <row r="374" spans="1:23" x14ac:dyDescent="0.25">
      <c r="A374" s="83" t="s">
        <v>1226</v>
      </c>
      <c r="B374" s="83" t="str">
        <f>VLOOKUP(A374,'PAI 2025 GPS rempl2)'!$A$3:$E$505,4,0)</f>
        <v>Actividad propia</v>
      </c>
      <c r="C374" s="84" t="s">
        <v>1588</v>
      </c>
      <c r="D374" s="84" t="s">
        <v>1597</v>
      </c>
      <c r="E374" s="84" t="s">
        <v>1118</v>
      </c>
      <c r="F374" s="84"/>
      <c r="G374" s="84" t="str">
        <f>VLOOKUP(A374,'PAI 2025 GPS rempl2)'!$E$4:$L$504,8,0)</f>
        <v>N/A</v>
      </c>
      <c r="H374" s="84" t="str">
        <f>VLOOKUP(A374,'PAI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4" s="84">
        <f>VLOOKUP(A374,'PAI 2025 GPS rempl2)'!$A$4:$V$504,17,0)</f>
        <v>1</v>
      </c>
      <c r="J374" s="84" t="str">
        <f>VLOOKUP(A374,'PAI 2025 GPS rempl2)'!$A$4:$V$504,18,0)</f>
        <v>Númerica</v>
      </c>
      <c r="K374" s="182" t="str">
        <f>VLOOKUP(A374,'PAI 2025 GPS rempl2)'!$A$4:$V$504,20,0)</f>
        <v>2025-02-17</v>
      </c>
      <c r="L374" s="182" t="str">
        <f>VLOOKUP(A374,'PAI 2025 GPS rempl2)'!$A$4:$V$504,21,0)</f>
        <v>2025-05-30</v>
      </c>
      <c r="M374" s="84" t="str">
        <f>VLOOKUP(A374,'PAI 2025 GPS rempl2)'!$A$4:$V$504,22,0)</f>
        <v>130-DIRECCIÓN FINANCIERA;
11-GRUPO DE TRABAJO DE COBRO COACTIVO</v>
      </c>
      <c r="N374" s="84"/>
      <c r="O374" s="84"/>
      <c r="P374" s="84"/>
      <c r="Q374" s="84"/>
      <c r="S374" s="83" t="s">
        <v>1226</v>
      </c>
      <c r="T374" s="83" t="str">
        <f>VLOOKUP(A374,'PAI 2025 GPS rempl2)'!$A$3:$E$505,4,0)</f>
        <v>Actividad propia</v>
      </c>
      <c r="U374" s="84" t="s">
        <v>1588</v>
      </c>
      <c r="V374" s="31">
        <f>VLOOKUP(S374,'PAI 2025 GPS rempl2)'!$E$4:$P$504,12,0)</f>
        <v>30</v>
      </c>
      <c r="W374" s="31" t="e">
        <f>+(V374*100)/($V$113+#REF!+#REF!+$V$322+$V$323+$V$324+$V$325+$V$330+$V$331+$V$371+$V$372+$V$374+$V$375)</f>
        <v>#REF!</v>
      </c>
    </row>
    <row r="375" spans="1:23" x14ac:dyDescent="0.25">
      <c r="A375" s="83" t="s">
        <v>1228</v>
      </c>
      <c r="B375" s="83" t="str">
        <f>VLOOKUP(A375,'PAI 2025 GPS rempl2)'!$A$3:$E$505,4,0)</f>
        <v>Actividad propia</v>
      </c>
      <c r="C375" s="84" t="s">
        <v>1588</v>
      </c>
      <c r="D375" s="84" t="s">
        <v>1597</v>
      </c>
      <c r="E375" s="84" t="s">
        <v>1118</v>
      </c>
      <c r="F375" s="84"/>
      <c r="G375" s="84" t="str">
        <f>VLOOKUP(A375,'PAI 2025 GPS rempl2)'!$E$4:$L$504,8,0)</f>
        <v>N/A</v>
      </c>
      <c r="H375" s="84" t="str">
        <f>VLOOKUP(A375,'PAI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5" s="84">
        <f>VLOOKUP(A375,'PAI 2025 GPS rempl2)'!$A$4:$V$504,17,0)</f>
        <v>2</v>
      </c>
      <c r="J375" s="84" t="str">
        <f>VLOOKUP(A375,'PAI 2025 GPS rempl2)'!$A$4:$V$504,18,0)</f>
        <v>Númerica</v>
      </c>
      <c r="K375" s="182" t="str">
        <f>VLOOKUP(A375,'PAI 2025 GPS rempl2)'!$A$4:$V$504,20,0)</f>
        <v>2025-06-02</v>
      </c>
      <c r="L375" s="182" t="str">
        <f>VLOOKUP(A375,'PAI 2025 GPS rempl2)'!$A$4:$V$504,21,0)</f>
        <v>2025-11-17</v>
      </c>
      <c r="M375" s="84" t="str">
        <f>VLOOKUP(A375,'PAI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5" s="84"/>
      <c r="O375" s="84"/>
      <c r="P375" s="84"/>
      <c r="Q375" s="84"/>
      <c r="S375" s="83" t="s">
        <v>1228</v>
      </c>
      <c r="T375" s="83" t="str">
        <f>VLOOKUP(A375,'PAI 2025 GPS rempl2)'!$A$3:$E$505,4,0)</f>
        <v>Actividad propia</v>
      </c>
      <c r="U375" s="84" t="s">
        <v>1588</v>
      </c>
      <c r="V375" s="31">
        <f>VLOOKUP(S375,'PAI 2025 GPS rempl2)'!$E$4:$P$504,12,0)</f>
        <v>30</v>
      </c>
      <c r="W375" s="31" t="e">
        <f>+(V375*100)/($V$113+#REF!+#REF!+$V$322+$V$323+$V$324+$V$325+$V$330+$V$331+$V$371+$V$372+$V$374+$V$375)</f>
        <v>#REF!</v>
      </c>
    </row>
    <row r="376" spans="1:23" x14ac:dyDescent="0.25">
      <c r="A376" s="83" t="s">
        <v>1232</v>
      </c>
      <c r="B376" s="83" t="str">
        <f>VLOOKUP(A376,'PAI 2025 GPS rempl2)'!$A$3:$E$505,4,0)</f>
        <v>Producto</v>
      </c>
      <c r="C376" s="84" t="s">
        <v>1581</v>
      </c>
      <c r="D376" s="84" t="s">
        <v>1585</v>
      </c>
      <c r="E376" s="84" t="s">
        <v>646</v>
      </c>
      <c r="F376" s="84" t="s">
        <v>10</v>
      </c>
      <c r="G376" s="84" t="str">
        <f>VLOOKUP(A376,'PAI 2025 GPS rempl2)'!$E$4:$L$504,8,0)</f>
        <v>C-3503-0200-0016-40401c</v>
      </c>
      <c r="H376" s="84" t="str">
        <f>VLOOKUP(A376,'PAI 2025 GPS rempl2)'!$A$4:$V$504,15,0)</f>
        <v>Campañas de control preventivo en los sectores eléctrico, seguridad vial, hogar y construcción e hidrocarburos, realizadas</v>
      </c>
      <c r="I376" s="84">
        <f>VLOOKUP(A376,'PAI 2025 GPS rempl2)'!$A$4:$V$504,17,0)</f>
        <v>4</v>
      </c>
      <c r="J376" s="84" t="str">
        <f>VLOOKUP(A376,'PAI 2025 GPS rempl2)'!$A$4:$V$504,18,0)</f>
        <v>Númerica</v>
      </c>
      <c r="K376" s="182" t="str">
        <f>VLOOKUP(A376,'PAI 2025 GPS rempl2)'!$A$4:$V$504,20,0)</f>
        <v>2025-01-13</v>
      </c>
      <c r="L376" s="182" t="str">
        <f>VLOOKUP(A376,'PAI 2025 GPS rempl2)'!$A$4:$V$504,21,0)</f>
        <v>2025-12-31</v>
      </c>
      <c r="M376" s="84" t="str">
        <f>VLOOKUP(A376,'PAI 2025 GPS rempl2)'!$A$4:$V$504,22,0)</f>
        <v>6000-DESPACHO DEL SUPERINTENDENTE DELEGADO PARA EL CONTROL Y VERIFICACIÓN DE REGLAMENTOS TÉCNICOS Y METROLOGÍA LEGAL</v>
      </c>
      <c r="N376" s="84" t="s">
        <v>1456</v>
      </c>
      <c r="O376" s="84" t="s">
        <v>1457</v>
      </c>
      <c r="P376" s="84" t="s">
        <v>1625</v>
      </c>
      <c r="Q376" s="84" t="s">
        <v>1800</v>
      </c>
      <c r="S376" s="83" t="s">
        <v>1232</v>
      </c>
      <c r="T376" s="83" t="str">
        <f>VLOOKUP(A376,'PAI 2025 GPS rempl2)'!$A$3:$E$505,4,0)</f>
        <v>Producto</v>
      </c>
      <c r="U376" s="84" t="s">
        <v>1581</v>
      </c>
      <c r="V376" s="31">
        <f>VLOOKUP(S376,'PAI 2025 GPS rempl2)'!$E$4:$P$504,12,0)</f>
        <v>14</v>
      </c>
      <c r="W376" s="148">
        <f>(V376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77" spans="1:23" x14ac:dyDescent="0.25">
      <c r="A377" s="83" t="s">
        <v>1234</v>
      </c>
      <c r="B377" s="83" t="str">
        <f>VLOOKUP(A377,'PAI 2025 GPS rempl2)'!$A$3:$E$505,4,0)</f>
        <v>Actividad propia</v>
      </c>
      <c r="C377" s="84" t="s">
        <v>1581</v>
      </c>
      <c r="D377" s="84" t="s">
        <v>1585</v>
      </c>
      <c r="E377" s="84" t="s">
        <v>646</v>
      </c>
      <c r="F377" s="84"/>
      <c r="G377" s="84" t="str">
        <f>VLOOKUP(A377,'PAI 2025 GPS rempl2)'!$E$4:$L$504,8,0)</f>
        <v>N/A</v>
      </c>
      <c r="H377" s="84" t="str">
        <f>VLOOKUP(A377,'PAI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7" s="84">
        <f>VLOOKUP(A377,'PAI 2025 GPS rempl2)'!$A$4:$V$504,17,0)</f>
        <v>1</v>
      </c>
      <c r="J377" s="84" t="str">
        <f>VLOOKUP(A377,'PAI 2025 GPS rempl2)'!$A$4:$V$504,18,0)</f>
        <v>Númerica</v>
      </c>
      <c r="K377" s="182" t="str">
        <f>VLOOKUP(A377,'PAI 2025 GPS rempl2)'!$A$4:$V$504,20,0)</f>
        <v>2025-01-13</v>
      </c>
      <c r="L377" s="182" t="str">
        <f>VLOOKUP(A377,'PAI 2025 GPS rempl2)'!$A$4:$V$504,21,0)</f>
        <v>2025-08-28</v>
      </c>
      <c r="M377" s="84" t="str">
        <f>VLOOKUP(A377,'PAI 2025 GPS rempl2)'!$A$4:$V$504,22,0)</f>
        <v>6000-DESPACHO DEL SUPERINTENDENTE DELEGADO PARA EL CONTROL Y VERIFICACIÓN DE REGLAMENTOS TÉCNICOS Y METROLOGÍA LEGAL</v>
      </c>
      <c r="N377" s="84"/>
      <c r="O377" s="84"/>
      <c r="P377" s="84"/>
      <c r="Q377" s="84"/>
      <c r="S377" s="83" t="s">
        <v>1234</v>
      </c>
      <c r="T377" s="83" t="str">
        <f>VLOOKUP(A377,'PAI 2025 GPS rempl2)'!$A$3:$E$505,4,0)</f>
        <v>Actividad propia</v>
      </c>
      <c r="U377" s="84" t="s">
        <v>1581</v>
      </c>
      <c r="V377" s="31">
        <f>VLOOKUP(S377,'PAI 2025 GPS rempl2)'!$E$4:$P$504,12,0)</f>
        <v>20</v>
      </c>
      <c r="W377" s="150" t="e">
        <f>+(V377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8" spans="1:23" x14ac:dyDescent="0.25">
      <c r="A378" s="83" t="s">
        <v>1236</v>
      </c>
      <c r="B378" s="83" t="str">
        <f>VLOOKUP(A378,'PAI 2025 GPS rempl2)'!$A$3:$E$505,4,0)</f>
        <v>Actividad propia</v>
      </c>
      <c r="C378" s="84" t="s">
        <v>1581</v>
      </c>
      <c r="D378" s="84" t="s">
        <v>1585</v>
      </c>
      <c r="E378" s="84" t="s">
        <v>646</v>
      </c>
      <c r="F378" s="84"/>
      <c r="G378" s="84" t="str">
        <f>VLOOKUP(A378,'PAI 2025 GPS rempl2)'!$E$4:$L$504,8,0)</f>
        <v>N/A</v>
      </c>
      <c r="H378" s="84" t="str">
        <f>VLOOKUP(A378,'PAI 2025 GPS rempl2)'!$A$4:$V$504,15,0)</f>
        <v>Establecer el cronograma de visitas y requerimientos de cada una de las campañas en los sectores definidos (Cronograma)</v>
      </c>
      <c r="I378" s="84">
        <f>VLOOKUP(A378,'PAI 2025 GPS rempl2)'!$A$4:$V$504,17,0)</f>
        <v>1</v>
      </c>
      <c r="J378" s="84" t="str">
        <f>VLOOKUP(A378,'PAI 2025 GPS rempl2)'!$A$4:$V$504,18,0)</f>
        <v>Númerica</v>
      </c>
      <c r="K378" s="182" t="str">
        <f>VLOOKUP(A378,'PAI 2025 GPS rempl2)'!$A$4:$V$504,20,0)</f>
        <v>2025-01-13</v>
      </c>
      <c r="L378" s="182" t="str">
        <f>VLOOKUP(A378,'PAI 2025 GPS rempl2)'!$A$4:$V$504,21,0)</f>
        <v>2025-12-31</v>
      </c>
      <c r="M378" s="84" t="str">
        <f>VLOOKUP(A378,'PAI 2025 GPS rempl2)'!$A$4:$V$504,22,0)</f>
        <v>6000-DESPACHO DEL SUPERINTENDENTE DELEGADO PARA EL CONTROL Y VERIFICACIÓN DE REGLAMENTOS TÉCNICOS Y METROLOGÍA LEGAL</v>
      </c>
      <c r="N378" s="84"/>
      <c r="O378" s="84"/>
      <c r="P378" s="84"/>
      <c r="Q378" s="84"/>
      <c r="S378" s="83" t="s">
        <v>1236</v>
      </c>
      <c r="T378" s="83" t="str">
        <f>VLOOKUP(A378,'PAI 2025 GPS rempl2)'!$A$3:$E$505,4,0)</f>
        <v>Actividad propia</v>
      </c>
      <c r="U378" s="84" t="s">
        <v>1581</v>
      </c>
      <c r="V378" s="31">
        <f>VLOOKUP(S378,'PAI 2025 GPS rempl2)'!$E$4:$P$504,12,0)</f>
        <v>20</v>
      </c>
      <c r="W378" s="150"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79" spans="1:23" x14ac:dyDescent="0.25">
      <c r="A379" s="83" t="s">
        <v>1238</v>
      </c>
      <c r="B379" s="83" t="str">
        <f>VLOOKUP(A379,'PAI 2025 GPS rempl2)'!$A$3:$E$505,4,0)</f>
        <v>Actividad propia</v>
      </c>
      <c r="C379" s="84" t="s">
        <v>1581</v>
      </c>
      <c r="D379" s="84" t="s">
        <v>1585</v>
      </c>
      <c r="E379" s="84" t="s">
        <v>646</v>
      </c>
      <c r="F379" s="84"/>
      <c r="G379" s="84" t="str">
        <f>VLOOKUP(A379,'PAI 2025 GPS rempl2)'!$E$4:$L$504,8,0)</f>
        <v>N/A</v>
      </c>
      <c r="H379" s="84" t="str">
        <f>VLOOKUP(A379,'PAI 2025 GPS rempl2)'!$A$4:$V$504,15,0)</f>
        <v>Ejecutar el cronograma de visitas y requerimientos (Seguimiento al cronograma y evidencias de ejecución)</v>
      </c>
      <c r="I379" s="84">
        <f>VLOOKUP(A379,'PAI 2025 GPS rempl2)'!$A$4:$V$504,17,0)</f>
        <v>100</v>
      </c>
      <c r="J379" s="84" t="str">
        <f>VLOOKUP(A379,'PAI 2025 GPS rempl2)'!$A$4:$V$504,18,0)</f>
        <v>Porcentual</v>
      </c>
      <c r="K379" s="182" t="str">
        <f>VLOOKUP(A379,'PAI 2025 GPS rempl2)'!$A$4:$V$504,20,0)</f>
        <v>2025-01-13</v>
      </c>
      <c r="L379" s="182" t="str">
        <f>VLOOKUP(A379,'PAI 2025 GPS rempl2)'!$A$4:$V$504,21,0)</f>
        <v>2025-12-31</v>
      </c>
      <c r="M379" s="84" t="str">
        <f>VLOOKUP(A379,'PAI 2025 GPS rempl2)'!$A$4:$V$504,22,0)</f>
        <v>6000-DESPACHO DEL SUPERINTENDENTE DELEGADO PARA EL CONTROL Y VERIFICACIÓN DE REGLAMENTOS TÉCNICOS Y METROLOGÍA LEGAL</v>
      </c>
      <c r="N379" s="84"/>
      <c r="O379" s="84"/>
      <c r="P379" s="84"/>
      <c r="Q379" s="84"/>
      <c r="S379" s="83" t="s">
        <v>1238</v>
      </c>
      <c r="T379" s="83" t="str">
        <f>VLOOKUP(A379,'PAI 2025 GPS rempl2)'!$A$3:$E$505,4,0)</f>
        <v>Actividad propia</v>
      </c>
      <c r="U379" s="84" t="s">
        <v>1581</v>
      </c>
      <c r="V379" s="31">
        <f>VLOOKUP(S379,'PAI 2025 GPS rempl2)'!$E$4:$P$504,12,0)</f>
        <v>30</v>
      </c>
      <c r="W379" s="150"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0" spans="1:23" x14ac:dyDescent="0.25">
      <c r="A380" s="83" t="s">
        <v>1240</v>
      </c>
      <c r="B380" s="83" t="str">
        <f>VLOOKUP(A380,'PAI 2025 GPS rempl2)'!$A$3:$E$505,4,0)</f>
        <v>Actividad propia</v>
      </c>
      <c r="C380" s="84" t="s">
        <v>1581</v>
      </c>
      <c r="D380" s="84" t="s">
        <v>1585</v>
      </c>
      <c r="E380" s="84" t="s">
        <v>646</v>
      </c>
      <c r="F380" s="84"/>
      <c r="G380" s="84" t="str">
        <f>VLOOKUP(A380,'PAI 2025 GPS rempl2)'!$E$4:$L$504,8,0)</f>
        <v>N/A</v>
      </c>
      <c r="H380" s="84" t="str">
        <f>VLOOKUP(A380,'PAI 2025 GPS rempl2)'!$A$4:$V$504,15,0)</f>
        <v>Evaluar el resultado de las campañas (Informe de resultados de la campaña)</v>
      </c>
      <c r="I380" s="84">
        <f>VLOOKUP(A380,'PAI 2025 GPS rempl2)'!$A$4:$V$504,17,0)</f>
        <v>1</v>
      </c>
      <c r="J380" s="84" t="str">
        <f>VLOOKUP(A380,'PAI 2025 GPS rempl2)'!$A$4:$V$504,18,0)</f>
        <v>Númerica</v>
      </c>
      <c r="K380" s="182" t="str">
        <f>VLOOKUP(A380,'PAI 2025 GPS rempl2)'!$A$4:$V$504,20,0)</f>
        <v>2025-01-13</v>
      </c>
      <c r="L380" s="182" t="str">
        <f>VLOOKUP(A380,'PAI 2025 GPS rempl2)'!$A$4:$V$504,21,0)</f>
        <v>2025-12-31</v>
      </c>
      <c r="M380" s="84" t="str">
        <f>VLOOKUP(A380,'PAI 2025 GPS rempl2)'!$A$4:$V$504,22,0)</f>
        <v>6000-DESPACHO DEL SUPERINTENDENTE DELEGADO PARA EL CONTROL Y VERIFICACIÓN DE REGLAMENTOS TÉCNICOS Y METROLOGÍA LEGAL</v>
      </c>
      <c r="N380" s="84"/>
      <c r="O380" s="84"/>
      <c r="P380" s="84"/>
      <c r="Q380" s="84"/>
      <c r="S380" s="83" t="s">
        <v>1240</v>
      </c>
      <c r="T380" s="83" t="str">
        <f>VLOOKUP(A380,'PAI 2025 GPS rempl2)'!$A$3:$E$505,4,0)</f>
        <v>Actividad propia</v>
      </c>
      <c r="U380" s="84" t="s">
        <v>1581</v>
      </c>
      <c r="V380" s="31">
        <f>VLOOKUP(S380,'PAI 2025 GPS rempl2)'!$E$4:$P$504,12,0)</f>
        <v>30</v>
      </c>
      <c r="W380" s="150"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1" spans="1:23" x14ac:dyDescent="0.25">
      <c r="A381" s="83" t="s">
        <v>1242</v>
      </c>
      <c r="B381" s="83" t="str">
        <f>VLOOKUP(A381,'PAI 2025 GPS rempl2)'!$A$3:$E$505,4,0)</f>
        <v>Producto</v>
      </c>
      <c r="C381" s="84" t="s">
        <v>1581</v>
      </c>
      <c r="D381" s="84" t="s">
        <v>1585</v>
      </c>
      <c r="E381" s="84" t="s">
        <v>646</v>
      </c>
      <c r="F381" s="84" t="s">
        <v>10</v>
      </c>
      <c r="G381" s="84" t="str">
        <f>VLOOKUP(A381,'PAI 2025 GPS rempl2)'!$E$4:$L$504,8,0)</f>
        <v>C-3503-0200-0016-40401c</v>
      </c>
      <c r="H381" s="84" t="str">
        <f>VLOOKUP(A381,'PAI 2025 GPS rempl2)'!$A$4:$V$504,15,0)</f>
        <v>Campañas de control preventivo en surtidores de combustibles, balanzas, preempacados y alcoholímetros, realizadas</v>
      </c>
      <c r="I381" s="84">
        <f>VLOOKUP(A381,'PAI 2025 GPS rempl2)'!$A$4:$V$504,17,0)</f>
        <v>4</v>
      </c>
      <c r="J381" s="84" t="str">
        <f>VLOOKUP(A381,'PAI 2025 GPS rempl2)'!$A$4:$V$504,18,0)</f>
        <v>Númerica</v>
      </c>
      <c r="K381" s="182" t="str">
        <f>VLOOKUP(A381,'PAI 2025 GPS rempl2)'!$A$4:$V$504,20,0)</f>
        <v>2025-01-13</v>
      </c>
      <c r="L381" s="182" t="str">
        <f>VLOOKUP(A381,'PAI 2025 GPS rempl2)'!$A$4:$V$504,21,0)</f>
        <v>2025-12-31</v>
      </c>
      <c r="M381" s="84" t="str">
        <f>VLOOKUP(A381,'PAI 2025 GPS rempl2)'!$A$4:$V$504,22,0)</f>
        <v>6000-DESPACHO DEL SUPERINTENDENTE DELEGADO PARA EL CONTROL Y VERIFICACIÓN DE REGLAMENTOS TÉCNICOS Y METROLOGÍA LEGAL</v>
      </c>
      <c r="N381" s="84" t="s">
        <v>1456</v>
      </c>
      <c r="O381" s="84" t="s">
        <v>1457</v>
      </c>
      <c r="P381" s="84" t="s">
        <v>1625</v>
      </c>
      <c r="Q381" s="84" t="s">
        <v>1800</v>
      </c>
      <c r="S381" s="83" t="s">
        <v>1242</v>
      </c>
      <c r="T381" s="83" t="str">
        <f>VLOOKUP(A381,'PAI 2025 GPS rempl2)'!$A$3:$E$505,4,0)</f>
        <v>Producto</v>
      </c>
      <c r="U381" s="84" t="s">
        <v>1581</v>
      </c>
      <c r="V381" s="31">
        <f>VLOOKUP(S381,'PAI 2025 GPS rempl2)'!$E$4:$P$504,12,0)</f>
        <v>14</v>
      </c>
      <c r="W381" s="148">
        <f>(V381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82" spans="1:23" x14ac:dyDescent="0.25">
      <c r="A382" s="83" t="s">
        <v>1243</v>
      </c>
      <c r="B382" s="83" t="str">
        <f>VLOOKUP(A382,'PAI 2025 GPS rempl2)'!$A$3:$E$505,4,0)</f>
        <v>Actividad propia</v>
      </c>
      <c r="C382" s="84" t="s">
        <v>1581</v>
      </c>
      <c r="D382" s="84" t="s">
        <v>1585</v>
      </c>
      <c r="E382" s="84" t="s">
        <v>646</v>
      </c>
      <c r="F382" s="84"/>
      <c r="G382" s="84" t="str">
        <f>VLOOKUP(A382,'PAI 2025 GPS rempl2)'!$E$4:$L$504,8,0)</f>
        <v>N/A</v>
      </c>
      <c r="H382" s="84" t="str">
        <f>VLOOKUP(A382,'PAI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2" s="84">
        <f>VLOOKUP(A382,'PAI 2025 GPS rempl2)'!$A$4:$V$504,17,0)</f>
        <v>1</v>
      </c>
      <c r="J382" s="84" t="str">
        <f>VLOOKUP(A382,'PAI 2025 GPS rempl2)'!$A$4:$V$504,18,0)</f>
        <v>Númerica</v>
      </c>
      <c r="K382" s="182" t="str">
        <f>VLOOKUP(A382,'PAI 2025 GPS rempl2)'!$A$4:$V$504,20,0)</f>
        <v>2025-01-13</v>
      </c>
      <c r="L382" s="182" t="str">
        <f>VLOOKUP(A382,'PAI 2025 GPS rempl2)'!$A$4:$V$504,21,0)</f>
        <v>2025-08-28</v>
      </c>
      <c r="M382" s="84" t="str">
        <f>VLOOKUP(A382,'PAI 2025 GPS rempl2)'!$A$4:$V$504,22,0)</f>
        <v>6000-DESPACHO DEL SUPERINTENDENTE DELEGADO PARA EL CONTROL Y VERIFICACIÓN DE REGLAMENTOS TÉCNICOS Y METROLOGÍA LEGAL</v>
      </c>
      <c r="N382" s="84"/>
      <c r="O382" s="84"/>
      <c r="P382" s="84"/>
      <c r="Q382" s="84"/>
      <c r="S382" s="83" t="s">
        <v>1243</v>
      </c>
      <c r="T382" s="83" t="str">
        <f>VLOOKUP(A382,'PAI 2025 GPS rempl2)'!$A$3:$E$505,4,0)</f>
        <v>Actividad propia</v>
      </c>
      <c r="U382" s="84" t="s">
        <v>1581</v>
      </c>
      <c r="V382" s="31">
        <f>VLOOKUP(S382,'PAI 2025 GPS rempl2)'!$E$4:$P$504,12,0)</f>
        <v>20</v>
      </c>
      <c r="W382" s="150" t="e">
        <f>+(V382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3" spans="1:23" x14ac:dyDescent="0.25">
      <c r="A383" s="83" t="s">
        <v>1244</v>
      </c>
      <c r="B383" s="83" t="str">
        <f>VLOOKUP(A383,'PAI 2025 GPS rempl2)'!$A$3:$E$505,4,0)</f>
        <v>Actividad propia</v>
      </c>
      <c r="C383" s="84" t="s">
        <v>1581</v>
      </c>
      <c r="D383" s="84" t="s">
        <v>1585</v>
      </c>
      <c r="E383" s="84" t="s">
        <v>646</v>
      </c>
      <c r="F383" s="84"/>
      <c r="G383" s="84" t="str">
        <f>VLOOKUP(A383,'PAI 2025 GPS rempl2)'!$E$4:$L$504,8,0)</f>
        <v>N/A</v>
      </c>
      <c r="H383" s="84" t="str">
        <f>VLOOKUP(A383,'PAI 2025 GPS rempl2)'!$A$4:$V$504,15,0)</f>
        <v>Establecer el cronograma de visitas y requerimientos de cada una de las campañas en los sectores definidos (Cronograma)</v>
      </c>
      <c r="I383" s="84">
        <f>VLOOKUP(A383,'PAI 2025 GPS rempl2)'!$A$4:$V$504,17,0)</f>
        <v>1</v>
      </c>
      <c r="J383" s="84" t="str">
        <f>VLOOKUP(A383,'PAI 2025 GPS rempl2)'!$A$4:$V$504,18,0)</f>
        <v>Númerica</v>
      </c>
      <c r="K383" s="182" t="str">
        <f>VLOOKUP(A383,'PAI 2025 GPS rempl2)'!$A$4:$V$504,20,0)</f>
        <v>2025-01-13</v>
      </c>
      <c r="L383" s="182" t="str">
        <f>VLOOKUP(A383,'PAI 2025 GPS rempl2)'!$A$4:$V$504,21,0)</f>
        <v>2025-12-31</v>
      </c>
      <c r="M383" s="84" t="str">
        <f>VLOOKUP(A383,'PAI 2025 GPS rempl2)'!$A$4:$V$504,22,0)</f>
        <v>6000-DESPACHO DEL SUPERINTENDENTE DELEGADO PARA EL CONTROL Y VERIFICACIÓN DE REGLAMENTOS TÉCNICOS Y METROLOGÍA LEGAL</v>
      </c>
      <c r="N383" s="84"/>
      <c r="O383" s="84"/>
      <c r="P383" s="84"/>
      <c r="Q383" s="84"/>
      <c r="S383" s="83" t="s">
        <v>1244</v>
      </c>
      <c r="T383" s="83" t="str">
        <f>VLOOKUP(A383,'PAI 2025 GPS rempl2)'!$A$3:$E$505,4,0)</f>
        <v>Actividad propia</v>
      </c>
      <c r="U383" s="84" t="s">
        <v>1581</v>
      </c>
      <c r="V383" s="31">
        <f>VLOOKUP(S383,'PAI 2025 GPS rempl2)'!$E$4:$P$504,12,0)</f>
        <v>20</v>
      </c>
      <c r="W383" s="150"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4" spans="1:23" x14ac:dyDescent="0.25">
      <c r="A384" s="83" t="s">
        <v>1245</v>
      </c>
      <c r="B384" s="83" t="str">
        <f>VLOOKUP(A384,'PAI 2025 GPS rempl2)'!$A$3:$E$505,4,0)</f>
        <v>Actividad propia</v>
      </c>
      <c r="C384" s="84" t="s">
        <v>1581</v>
      </c>
      <c r="D384" s="84" t="s">
        <v>1585</v>
      </c>
      <c r="E384" s="84" t="s">
        <v>646</v>
      </c>
      <c r="F384" s="84"/>
      <c r="G384" s="84" t="str">
        <f>VLOOKUP(A384,'PAI 2025 GPS rempl2)'!$E$4:$L$504,8,0)</f>
        <v>N/A</v>
      </c>
      <c r="H384" s="84" t="str">
        <f>VLOOKUP(A384,'PAI 2025 GPS rempl2)'!$A$4:$V$504,15,0)</f>
        <v>Ejecutar el cronograma de visitas y requerimientos (Seguimiento al cronograma y evidencias de ejecución)</v>
      </c>
      <c r="I384" s="84">
        <f>VLOOKUP(A384,'PAI 2025 GPS rempl2)'!$A$4:$V$504,17,0)</f>
        <v>100</v>
      </c>
      <c r="J384" s="84" t="str">
        <f>VLOOKUP(A384,'PAI 2025 GPS rempl2)'!$A$4:$V$504,18,0)</f>
        <v>Porcentual</v>
      </c>
      <c r="K384" s="182" t="str">
        <f>VLOOKUP(A384,'PAI 2025 GPS rempl2)'!$A$4:$V$504,20,0)</f>
        <v>2025-01-13</v>
      </c>
      <c r="L384" s="182" t="str">
        <f>VLOOKUP(A384,'PAI 2025 GPS rempl2)'!$A$4:$V$504,21,0)</f>
        <v>2025-12-31</v>
      </c>
      <c r="M384" s="84" t="str">
        <f>VLOOKUP(A384,'PAI 2025 GPS rempl2)'!$A$4:$V$504,22,0)</f>
        <v>6000-DESPACHO DEL SUPERINTENDENTE DELEGADO PARA EL CONTROL Y VERIFICACIÓN DE REGLAMENTOS TÉCNICOS Y METROLOGÍA LEGAL</v>
      </c>
      <c r="N384" s="84"/>
      <c r="O384" s="84"/>
      <c r="P384" s="84"/>
      <c r="Q384" s="84"/>
      <c r="S384" s="83" t="s">
        <v>1245</v>
      </c>
      <c r="T384" s="83" t="str">
        <f>VLOOKUP(A384,'PAI 2025 GPS rempl2)'!$A$3:$E$505,4,0)</f>
        <v>Actividad propia</v>
      </c>
      <c r="U384" s="84" t="s">
        <v>1581</v>
      </c>
      <c r="V384" s="31">
        <f>VLOOKUP(S384,'PAI 2025 GPS rempl2)'!$E$4:$P$504,12,0)</f>
        <v>30</v>
      </c>
      <c r="W384" s="150"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5" spans="1:23" x14ac:dyDescent="0.25">
      <c r="A385" s="83" t="s">
        <v>1246</v>
      </c>
      <c r="B385" s="83" t="str">
        <f>VLOOKUP(A385,'PAI 2025 GPS rempl2)'!$A$3:$E$505,4,0)</f>
        <v>Actividad propia</v>
      </c>
      <c r="C385" s="84" t="s">
        <v>1581</v>
      </c>
      <c r="D385" s="84" t="s">
        <v>1585</v>
      </c>
      <c r="E385" s="84" t="s">
        <v>646</v>
      </c>
      <c r="F385" s="84"/>
      <c r="G385" s="84" t="str">
        <f>VLOOKUP(A385,'PAI 2025 GPS rempl2)'!$E$4:$L$504,8,0)</f>
        <v>N/A</v>
      </c>
      <c r="H385" s="84" t="str">
        <f>VLOOKUP(A385,'PAI 2025 GPS rempl2)'!$A$4:$V$504,15,0)</f>
        <v>Evaluar el resultado de las campañas (Informe de resultados de la campaña)</v>
      </c>
      <c r="I385" s="84">
        <f>VLOOKUP(A385,'PAI 2025 GPS rempl2)'!$A$4:$V$504,17,0)</f>
        <v>1</v>
      </c>
      <c r="J385" s="84" t="str">
        <f>VLOOKUP(A385,'PAI 2025 GPS rempl2)'!$A$4:$V$504,18,0)</f>
        <v>Númerica</v>
      </c>
      <c r="K385" s="182" t="str">
        <f>VLOOKUP(A385,'PAI 2025 GPS rempl2)'!$A$4:$V$504,20,0)</f>
        <v>2025-01-13</v>
      </c>
      <c r="L385" s="182" t="str">
        <f>VLOOKUP(A385,'PAI 2025 GPS rempl2)'!$A$4:$V$504,21,0)</f>
        <v>2025-12-31</v>
      </c>
      <c r="M385" s="84" t="str">
        <f>VLOOKUP(A385,'PAI 2025 GPS rempl2)'!$A$4:$V$504,22,0)</f>
        <v>6000-DESPACHO DEL SUPERINTENDENTE DELEGADO PARA EL CONTROL Y VERIFICACIÓN DE REGLAMENTOS TÉCNICOS Y METROLOGÍA LEGAL</v>
      </c>
      <c r="N385" s="84"/>
      <c r="O385" s="84"/>
      <c r="P385" s="84"/>
      <c r="Q385" s="84"/>
      <c r="S385" s="83" t="s">
        <v>1246</v>
      </c>
      <c r="T385" s="83" t="str">
        <f>VLOOKUP(A385,'PAI 2025 GPS rempl2)'!$A$3:$E$505,4,0)</f>
        <v>Actividad propia</v>
      </c>
      <c r="U385" s="84" t="s">
        <v>1581</v>
      </c>
      <c r="V385" s="31">
        <f>VLOOKUP(S385,'PAI 2025 GPS rempl2)'!$E$4:$P$504,12,0)</f>
        <v>30</v>
      </c>
      <c r="W385" s="150"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6" spans="1:23" x14ac:dyDescent="0.25">
      <c r="A386" s="83" t="s">
        <v>1247</v>
      </c>
      <c r="B386" s="83" t="str">
        <f>VLOOKUP(A386,'PAI 2025 GPS rempl2)'!$A$3:$E$505,4,0)</f>
        <v>Producto</v>
      </c>
      <c r="C386" s="84" t="s">
        <v>1581</v>
      </c>
      <c r="D386" s="84" t="s">
        <v>1585</v>
      </c>
      <c r="E386" s="84" t="s">
        <v>646</v>
      </c>
      <c r="F386" s="84" t="s">
        <v>10</v>
      </c>
      <c r="G386" s="84" t="str">
        <f>VLOOKUP(A386,'PAI 2025 GPS rempl2)'!$E$4:$L$504,8,0)</f>
        <v>C-3503-0200-0016-40401c</v>
      </c>
      <c r="H386" s="84" t="str">
        <f>VLOOKUP(A386,'PAI 2025 GPS rempl2)'!$A$4:$V$504,15,0)</f>
        <v>Campañas de control preventivo en control de precios de combustibles, medicamentos y leche cruda, realizadas</v>
      </c>
      <c r="I386" s="84">
        <f>VLOOKUP(A386,'PAI 2025 GPS rempl2)'!$A$4:$V$504,17,0)</f>
        <v>4</v>
      </c>
      <c r="J386" s="84" t="str">
        <f>VLOOKUP(A386,'PAI 2025 GPS rempl2)'!$A$4:$V$504,18,0)</f>
        <v>Númerica</v>
      </c>
      <c r="K386" s="182" t="str">
        <f>VLOOKUP(A386,'PAI 2025 GPS rempl2)'!$A$4:$V$504,20,0)</f>
        <v>2025-01-13</v>
      </c>
      <c r="L386" s="182" t="str">
        <f>VLOOKUP(A386,'PAI 2025 GPS rempl2)'!$A$4:$V$504,21,0)</f>
        <v>2025-12-31</v>
      </c>
      <c r="M386" s="84" t="str">
        <f>VLOOKUP(A386,'PAI 2025 GPS rempl2)'!$A$4:$V$504,22,0)</f>
        <v>6000-DESPACHO DEL SUPERINTENDENTE DELEGADO PARA EL CONTROL Y VERIFICACIÓN DE REGLAMENTOS TÉCNICOS Y METROLOGÍA LEGAL</v>
      </c>
      <c r="N386" s="84" t="s">
        <v>1456</v>
      </c>
      <c r="O386" s="84" t="s">
        <v>1457</v>
      </c>
      <c r="P386" s="84" t="s">
        <v>1625</v>
      </c>
      <c r="Q386" s="84" t="s">
        <v>1800</v>
      </c>
      <c r="S386" s="83" t="s">
        <v>1247</v>
      </c>
      <c r="T386" s="83" t="str">
        <f>VLOOKUP(A386,'PAI 2025 GPS rempl2)'!$A$3:$E$505,4,0)</f>
        <v>Producto</v>
      </c>
      <c r="U386" s="84" t="s">
        <v>1581</v>
      </c>
      <c r="V386" s="31">
        <f>VLOOKUP(S386,'PAI 2025 GPS rempl2)'!$E$4:$P$504,12,0)</f>
        <v>14</v>
      </c>
      <c r="W386" s="148">
        <f>(V386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87" spans="1:23" x14ac:dyDescent="0.25">
      <c r="A387" s="83" t="s">
        <v>1248</v>
      </c>
      <c r="B387" s="83" t="str">
        <f>VLOOKUP(A387,'PAI 2025 GPS rempl2)'!$A$3:$E$505,4,0)</f>
        <v>Actividad propia</v>
      </c>
      <c r="C387" s="84" t="s">
        <v>1581</v>
      </c>
      <c r="D387" s="84" t="s">
        <v>1585</v>
      </c>
      <c r="E387" s="84" t="s">
        <v>646</v>
      </c>
      <c r="F387" s="84"/>
      <c r="G387" s="84" t="str">
        <f>VLOOKUP(A387,'PAI 2025 GPS rempl2)'!$E$4:$L$504,8,0)</f>
        <v>N/A</v>
      </c>
      <c r="H387" s="84" t="str">
        <f>VLOOKUP(A387,'PAI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7" s="84">
        <f>VLOOKUP(A387,'PAI 2025 GPS rempl2)'!$A$4:$V$504,17,0)</f>
        <v>1</v>
      </c>
      <c r="J387" s="84" t="str">
        <f>VLOOKUP(A387,'PAI 2025 GPS rempl2)'!$A$4:$V$504,18,0)</f>
        <v>Númerica</v>
      </c>
      <c r="K387" s="182" t="str">
        <f>VLOOKUP(A387,'PAI 2025 GPS rempl2)'!$A$4:$V$504,20,0)</f>
        <v>2025-01-13</v>
      </c>
      <c r="L387" s="182" t="str">
        <f>VLOOKUP(A387,'PAI 2025 GPS rempl2)'!$A$4:$V$504,21,0)</f>
        <v>2025-08-28</v>
      </c>
      <c r="M387" s="84" t="str">
        <f>VLOOKUP(A387,'PAI 2025 GPS rempl2)'!$A$4:$V$504,22,0)</f>
        <v>6000-DESPACHO DEL SUPERINTENDENTE DELEGADO PARA EL CONTROL Y VERIFICACIÓN DE REGLAMENTOS TÉCNICOS Y METROLOGÍA LEGAL</v>
      </c>
      <c r="N387" s="84"/>
      <c r="O387" s="84"/>
      <c r="P387" s="84"/>
      <c r="Q387" s="84"/>
      <c r="S387" s="83" t="s">
        <v>1248</v>
      </c>
      <c r="T387" s="83" t="str">
        <f>VLOOKUP(A387,'PAI 2025 GPS rempl2)'!$A$3:$E$505,4,0)</f>
        <v>Actividad propia</v>
      </c>
      <c r="U387" s="84" t="s">
        <v>1581</v>
      </c>
      <c r="V387" s="31">
        <f>VLOOKUP(S387,'PAI 2025 GPS rempl2)'!$E$4:$P$504,12,0)</f>
        <v>20</v>
      </c>
      <c r="W387" s="150" t="e">
        <f>+(V387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8" spans="1:23" x14ac:dyDescent="0.25">
      <c r="A388" s="83" t="s">
        <v>1249</v>
      </c>
      <c r="B388" s="83" t="str">
        <f>VLOOKUP(A388,'PAI 2025 GPS rempl2)'!$A$3:$E$505,4,0)</f>
        <v>Actividad propia</v>
      </c>
      <c r="C388" s="84" t="s">
        <v>1581</v>
      </c>
      <c r="D388" s="84" t="s">
        <v>1585</v>
      </c>
      <c r="E388" s="84" t="s">
        <v>646</v>
      </c>
      <c r="F388" s="84"/>
      <c r="G388" s="84" t="str">
        <f>VLOOKUP(A388,'PAI 2025 GPS rempl2)'!$E$4:$L$504,8,0)</f>
        <v>N/A</v>
      </c>
      <c r="H388" s="84" t="str">
        <f>VLOOKUP(A388,'PAI 2025 GPS rempl2)'!$A$4:$V$504,15,0)</f>
        <v>Establecer el cronograma de visitas y requerimientos de cada una de las campañas en los sectores definidos (Cronograma)</v>
      </c>
      <c r="I388" s="84">
        <f>VLOOKUP(A388,'PAI 2025 GPS rempl2)'!$A$4:$V$504,17,0)</f>
        <v>1</v>
      </c>
      <c r="J388" s="84" t="str">
        <f>VLOOKUP(A388,'PAI 2025 GPS rempl2)'!$A$4:$V$504,18,0)</f>
        <v>Númerica</v>
      </c>
      <c r="K388" s="182" t="str">
        <f>VLOOKUP(A388,'PAI 2025 GPS rempl2)'!$A$4:$V$504,20,0)</f>
        <v>2025-01-13</v>
      </c>
      <c r="L388" s="182" t="str">
        <f>VLOOKUP(A388,'PAI 2025 GPS rempl2)'!$A$4:$V$504,21,0)</f>
        <v>2025-12-31</v>
      </c>
      <c r="M388" s="84" t="str">
        <f>VLOOKUP(A388,'PAI 2025 GPS rempl2)'!$A$4:$V$504,22,0)</f>
        <v>6000-DESPACHO DEL SUPERINTENDENTE DELEGADO PARA EL CONTROL Y VERIFICACIÓN DE REGLAMENTOS TÉCNICOS Y METROLOGÍA LEGAL</v>
      </c>
      <c r="N388" s="84"/>
      <c r="O388" s="84"/>
      <c r="P388" s="84"/>
      <c r="Q388" s="84"/>
      <c r="S388" s="83" t="s">
        <v>1249</v>
      </c>
      <c r="T388" s="83" t="str">
        <f>VLOOKUP(A388,'PAI 2025 GPS rempl2)'!$A$3:$E$505,4,0)</f>
        <v>Actividad propia</v>
      </c>
      <c r="U388" s="84" t="s">
        <v>1581</v>
      </c>
      <c r="V388" s="31">
        <f>VLOOKUP(S388,'PAI 2025 GPS rempl2)'!$E$4:$P$504,12,0)</f>
        <v>20</v>
      </c>
      <c r="W388" s="150"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89" spans="1:23" x14ac:dyDescent="0.25">
      <c r="A389" s="83" t="s">
        <v>1250</v>
      </c>
      <c r="B389" s="83" t="str">
        <f>VLOOKUP(A389,'PAI 2025 GPS rempl2)'!$A$3:$E$505,4,0)</f>
        <v>Actividad propia</v>
      </c>
      <c r="C389" s="84" t="s">
        <v>1581</v>
      </c>
      <c r="D389" s="84" t="s">
        <v>1585</v>
      </c>
      <c r="E389" s="84" t="s">
        <v>646</v>
      </c>
      <c r="F389" s="84"/>
      <c r="G389" s="84" t="str">
        <f>VLOOKUP(A389,'PAI 2025 GPS rempl2)'!$E$4:$L$504,8,0)</f>
        <v>N/A</v>
      </c>
      <c r="H389" s="84" t="str">
        <f>VLOOKUP(A389,'PAI 2025 GPS rempl2)'!$A$4:$V$504,15,0)</f>
        <v>Ejecutar el cronograma de visitas y requerimientos (Seguimiento al cronograma y evidencias de ejecución)</v>
      </c>
      <c r="I389" s="84">
        <f>VLOOKUP(A389,'PAI 2025 GPS rempl2)'!$A$4:$V$504,17,0)</f>
        <v>100</v>
      </c>
      <c r="J389" s="84" t="str">
        <f>VLOOKUP(A389,'PAI 2025 GPS rempl2)'!$A$4:$V$504,18,0)</f>
        <v>Porcentual</v>
      </c>
      <c r="K389" s="182" t="str">
        <f>VLOOKUP(A389,'PAI 2025 GPS rempl2)'!$A$4:$V$504,20,0)</f>
        <v>2025-01-13</v>
      </c>
      <c r="L389" s="182" t="str">
        <f>VLOOKUP(A389,'PAI 2025 GPS rempl2)'!$A$4:$V$504,21,0)</f>
        <v>2025-12-31</v>
      </c>
      <c r="M389" s="84" t="str">
        <f>VLOOKUP(A389,'PAI 2025 GPS rempl2)'!$A$4:$V$504,22,0)</f>
        <v>6000-DESPACHO DEL SUPERINTENDENTE DELEGADO PARA EL CONTROL Y VERIFICACIÓN DE REGLAMENTOS TÉCNICOS Y METROLOGÍA LEGAL</v>
      </c>
      <c r="N389" s="84"/>
      <c r="O389" s="84"/>
      <c r="P389" s="84"/>
      <c r="Q389" s="84"/>
      <c r="S389" s="83" t="s">
        <v>1250</v>
      </c>
      <c r="T389" s="83" t="str">
        <f>VLOOKUP(A389,'PAI 2025 GPS rempl2)'!$A$3:$E$505,4,0)</f>
        <v>Actividad propia</v>
      </c>
      <c r="U389" s="84" t="s">
        <v>1581</v>
      </c>
      <c r="V389" s="31">
        <f>VLOOKUP(S389,'PAI 2025 GPS rempl2)'!$E$4:$P$504,12,0)</f>
        <v>30</v>
      </c>
      <c r="W389" s="150"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0" spans="1:23" x14ac:dyDescent="0.25">
      <c r="A390" s="83" t="s">
        <v>1251</v>
      </c>
      <c r="B390" s="83" t="str">
        <f>VLOOKUP(A390,'PAI 2025 GPS rempl2)'!$A$3:$E$505,4,0)</f>
        <v>Actividad propia</v>
      </c>
      <c r="C390" s="84" t="s">
        <v>1581</v>
      </c>
      <c r="D390" s="84" t="s">
        <v>1585</v>
      </c>
      <c r="E390" s="84" t="s">
        <v>646</v>
      </c>
      <c r="F390" s="84"/>
      <c r="G390" s="84" t="str">
        <f>VLOOKUP(A390,'PAI 2025 GPS rempl2)'!$E$4:$L$504,8,0)</f>
        <v>N/A</v>
      </c>
      <c r="H390" s="84" t="str">
        <f>VLOOKUP(A390,'PAI 2025 GPS rempl2)'!$A$4:$V$504,15,0)</f>
        <v>Evaluar el resultado de las campañas (Informe de resultados de la campaña)</v>
      </c>
      <c r="I390" s="84">
        <f>VLOOKUP(A390,'PAI 2025 GPS rempl2)'!$A$4:$V$504,17,0)</f>
        <v>1</v>
      </c>
      <c r="J390" s="84" t="str">
        <f>VLOOKUP(A390,'PAI 2025 GPS rempl2)'!$A$4:$V$504,18,0)</f>
        <v>Númerica</v>
      </c>
      <c r="K390" s="182" t="str">
        <f>VLOOKUP(A390,'PAI 2025 GPS rempl2)'!$A$4:$V$504,20,0)</f>
        <v>2025-01-13</v>
      </c>
      <c r="L390" s="182" t="str">
        <f>VLOOKUP(A390,'PAI 2025 GPS rempl2)'!$A$4:$V$504,21,0)</f>
        <v>2025-12-31</v>
      </c>
      <c r="M390" s="84" t="str">
        <f>VLOOKUP(A390,'PAI 2025 GPS rempl2)'!$A$4:$V$504,22,0)</f>
        <v>6000-DESPACHO DEL SUPERINTENDENTE DELEGADO PARA EL CONTROL Y VERIFICACIÓN DE REGLAMENTOS TÉCNICOS Y METROLOGÍA LEGAL</v>
      </c>
      <c r="N390" s="84"/>
      <c r="O390" s="84"/>
      <c r="P390" s="84"/>
      <c r="Q390" s="84"/>
      <c r="S390" s="83" t="s">
        <v>1251</v>
      </c>
      <c r="T390" s="83" t="str">
        <f>VLOOKUP(A390,'PAI 2025 GPS rempl2)'!$A$3:$E$505,4,0)</f>
        <v>Actividad propia</v>
      </c>
      <c r="U390" s="84" t="s">
        <v>1581</v>
      </c>
      <c r="V390" s="31">
        <f>VLOOKUP(S390,'PAI 2025 GPS rempl2)'!$E$4:$P$504,12,0)</f>
        <v>30</v>
      </c>
      <c r="W390" s="150"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1" spans="1:23" x14ac:dyDescent="0.25">
      <c r="A391" s="83" t="s">
        <v>1252</v>
      </c>
      <c r="B391" s="83" t="str">
        <f>VLOOKUP(A391,'PAI 2025 GPS rempl2)'!$A$3:$E$505,4,0)</f>
        <v>Producto</v>
      </c>
      <c r="C391" s="84" t="s">
        <v>1581</v>
      </c>
      <c r="D391" s="84" t="s">
        <v>1592</v>
      </c>
      <c r="E391" s="84" t="s">
        <v>1499</v>
      </c>
      <c r="F391" s="84" t="s">
        <v>10</v>
      </c>
      <c r="G391" s="84" t="str">
        <f>VLOOKUP(A391,'PAI 2025 GPS rempl2)'!$E$4:$L$504,8,0)</f>
        <v>C-3503-0200-0016-40401c</v>
      </c>
      <c r="H391" s="84" t="str">
        <f>VLOOKUP(A391,'PAI 2025 GPS rempl2)'!$A$4:$V$504,15,0)</f>
        <v>Proyecto de Reglamento Técnico Metrológico de Medidores de Agua de uso residencial</v>
      </c>
      <c r="I391" s="84">
        <f>VLOOKUP(A391,'PAI 2025 GPS rempl2)'!$A$4:$V$504,17,0)</f>
        <v>100</v>
      </c>
      <c r="J391" s="84" t="str">
        <f>VLOOKUP(A391,'PAI 2025 GPS rempl2)'!$A$4:$V$504,18,0)</f>
        <v>Porcentual</v>
      </c>
      <c r="K391" s="182" t="str">
        <f>VLOOKUP(A391,'PAI 2025 GPS rempl2)'!$A$4:$V$504,20,0)</f>
        <v>2025-02-03</v>
      </c>
      <c r="L391" s="182" t="str">
        <f>VLOOKUP(A391,'PAI 2025 GPS rempl2)'!$A$4:$V$504,21,0)</f>
        <v>2025-10-17</v>
      </c>
      <c r="M391" s="84" t="str">
        <f>VLOOKUP(A391,'PAI 2025 GPS rempl2)'!$A$4:$V$504,22,0)</f>
        <v>6000-DESPACHO DEL SUPERINTENDENTE DELEGADO PARA EL CONTROL Y VERIFICACIÓN DE REGLAMENTOS TÉCNICOS Y METROLOGÍA LEGAL</v>
      </c>
      <c r="N391" s="84" t="s">
        <v>1456</v>
      </c>
      <c r="O391" s="84" t="s">
        <v>1457</v>
      </c>
      <c r="P391" s="84" t="s">
        <v>1626</v>
      </c>
      <c r="Q391" s="84" t="s">
        <v>1800</v>
      </c>
      <c r="S391" s="83" t="s">
        <v>1252</v>
      </c>
      <c r="T391" s="83" t="str">
        <f>VLOOKUP(A391,'PAI 2025 GPS rempl2)'!$A$3:$E$505,4,0)</f>
        <v>Producto</v>
      </c>
      <c r="U391" s="84" t="s">
        <v>1581</v>
      </c>
      <c r="V391" s="31">
        <f>VLOOKUP(S391,'PAI 2025 GPS rempl2)'!$E$4:$P$504,12,0)</f>
        <v>14</v>
      </c>
      <c r="W391" s="148">
        <f>(V391*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92" spans="1:23" x14ac:dyDescent="0.25">
      <c r="A392" s="83" t="s">
        <v>1254</v>
      </c>
      <c r="B392" s="83" t="str">
        <f>VLOOKUP(A392,'PAI 2025 GPS rempl2)'!$A$3:$E$505,4,0)</f>
        <v>Actividad propia</v>
      </c>
      <c r="C392" s="84" t="s">
        <v>1581</v>
      </c>
      <c r="D392" s="84" t="s">
        <v>1592</v>
      </c>
      <c r="E392" s="84" t="s">
        <v>1499</v>
      </c>
      <c r="F392" s="84"/>
      <c r="G392" s="84" t="str">
        <f>VLOOKUP(A392,'PAI 2025 GPS rempl2)'!$E$4:$L$504,8,0)</f>
        <v>N/A</v>
      </c>
      <c r="H392" s="84" t="str">
        <f>VLOOKUP(A392,'PAI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2" s="84">
        <f>VLOOKUP(A392,'PAI 2025 GPS rempl2)'!$A$4:$V$504,17,0)</f>
        <v>1</v>
      </c>
      <c r="J392" s="84" t="str">
        <f>VLOOKUP(A392,'PAI 2025 GPS rempl2)'!$A$4:$V$504,18,0)</f>
        <v>Númerica</v>
      </c>
      <c r="K392" s="182" t="str">
        <f>VLOOKUP(A392,'PAI 2025 GPS rempl2)'!$A$4:$V$504,20,0)</f>
        <v>2025-02-03</v>
      </c>
      <c r="L392" s="182" t="str">
        <f>VLOOKUP(A392,'PAI 2025 GPS rempl2)'!$A$4:$V$504,21,0)</f>
        <v>2025-03-14</v>
      </c>
      <c r="M392" s="84" t="str">
        <f>VLOOKUP(A392,'PAI 2025 GPS rempl2)'!$A$4:$V$504,22,0)</f>
        <v>6000-DESPACHO DEL SUPERINTENDENTE DELEGADO PARA EL CONTROL Y VERIFICACIÓN DE REGLAMENTOS TÉCNICOS Y METROLOGÍA LEGAL</v>
      </c>
      <c r="N392" s="84"/>
      <c r="O392" s="84"/>
      <c r="P392" s="84"/>
      <c r="Q392" s="84"/>
      <c r="S392" s="83" t="s">
        <v>1254</v>
      </c>
      <c r="T392" s="83" t="str">
        <f>VLOOKUP(A392,'PAI 2025 GPS rempl2)'!$A$3:$E$505,4,0)</f>
        <v>Actividad propia</v>
      </c>
      <c r="U392" s="84" t="s">
        <v>1581</v>
      </c>
      <c r="V392" s="31">
        <f>VLOOKUP(S392,'PAI 2025 GPS rempl2)'!$E$4:$P$504,12,0)</f>
        <v>20</v>
      </c>
      <c r="W392" s="150" t="e">
        <f>+(V392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3" spans="1:23" x14ac:dyDescent="0.25">
      <c r="A393" s="83" t="s">
        <v>1256</v>
      </c>
      <c r="B393" s="83" t="str">
        <f>VLOOKUP(A393,'PAI 2025 GPS rempl2)'!$A$3:$E$505,4,0)</f>
        <v>Actividad propia</v>
      </c>
      <c r="C393" s="84" t="s">
        <v>1581</v>
      </c>
      <c r="D393" s="84" t="s">
        <v>1592</v>
      </c>
      <c r="E393" s="84" t="s">
        <v>1499</v>
      </c>
      <c r="F393" s="84"/>
      <c r="G393" s="84" t="str">
        <f>VLOOKUP(A393,'PAI 2025 GPS rempl2)'!$E$4:$L$504,8,0)</f>
        <v>N/A</v>
      </c>
      <c r="H393" s="84" t="str">
        <f>VLOOKUP(A393,'PAI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3" s="84">
        <f>VLOOKUP(A393,'PAI 2025 GPS rempl2)'!$A$4:$V$504,17,0)</f>
        <v>1</v>
      </c>
      <c r="J393" s="84" t="str">
        <f>VLOOKUP(A393,'PAI 2025 GPS rempl2)'!$A$4:$V$504,18,0)</f>
        <v>Númerica</v>
      </c>
      <c r="K393" s="182" t="str">
        <f>VLOOKUP(A393,'PAI 2025 GPS rempl2)'!$A$4:$V$504,20,0)</f>
        <v>2025-03-17</v>
      </c>
      <c r="L393" s="182" t="str">
        <f>VLOOKUP(A393,'PAI 2025 GPS rempl2)'!$A$4:$V$504,21,0)</f>
        <v>2025-04-04</v>
      </c>
      <c r="M393" s="84" t="str">
        <f>VLOOKUP(A393,'PAI 2025 GPS rempl2)'!$A$4:$V$504,22,0)</f>
        <v>6000-DESPACHO DEL SUPERINTENDENTE DELEGADO PARA EL CONTROL Y VERIFICACIÓN DE REGLAMENTOS TÉCNICOS Y METROLOGÍA LEGAL</v>
      </c>
      <c r="N393" s="84"/>
      <c r="O393" s="84"/>
      <c r="P393" s="84"/>
      <c r="Q393" s="84"/>
      <c r="S393" s="83" t="s">
        <v>1256</v>
      </c>
      <c r="T393" s="83" t="str">
        <f>VLOOKUP(A393,'PAI 2025 GPS rempl2)'!$A$3:$E$505,4,0)</f>
        <v>Actividad propia</v>
      </c>
      <c r="U393" s="84" t="s">
        <v>1581</v>
      </c>
      <c r="V393" s="31">
        <f>VLOOKUP(S393,'PAI 2025 GPS rempl2)'!$E$4:$P$504,12,0)</f>
        <v>20</v>
      </c>
      <c r="W393" s="150"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4" spans="1:23" x14ac:dyDescent="0.25">
      <c r="A394" s="83" t="s">
        <v>1258</v>
      </c>
      <c r="B394" s="83" t="str">
        <f>VLOOKUP(A394,'PAI 2025 GPS rempl2)'!$A$3:$E$505,4,0)</f>
        <v>Actividad propia</v>
      </c>
      <c r="C394" s="84" t="s">
        <v>1581</v>
      </c>
      <c r="D394" s="84" t="s">
        <v>1592</v>
      </c>
      <c r="E394" s="84" t="s">
        <v>1499</v>
      </c>
      <c r="F394" s="84"/>
      <c r="G394" s="84" t="str">
        <f>VLOOKUP(A394,'PAI 2025 GPS rempl2)'!$E$4:$L$504,8,0)</f>
        <v>N/A</v>
      </c>
      <c r="H394" s="84" t="str">
        <f>VLOOKUP(A394,'PAI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4" s="84">
        <f>VLOOKUP(A394,'PAI 2025 GPS rempl2)'!$A$4:$V$504,17,0)</f>
        <v>1</v>
      </c>
      <c r="J394" s="84" t="str">
        <f>VLOOKUP(A394,'PAI 2025 GPS rempl2)'!$A$4:$V$504,18,0)</f>
        <v>Númerica</v>
      </c>
      <c r="K394" s="182" t="str">
        <f>VLOOKUP(A394,'PAI 2025 GPS rempl2)'!$A$4:$V$504,20,0)</f>
        <v>2025-04-07</v>
      </c>
      <c r="L394" s="182" t="str">
        <f>VLOOKUP(A394,'PAI 2025 GPS rempl2)'!$A$4:$V$504,21,0)</f>
        <v>2025-05-02</v>
      </c>
      <c r="M394" s="84" t="str">
        <f>VLOOKUP(A394,'PAI 2025 GPS rempl2)'!$A$4:$V$504,22,0)</f>
        <v>6000-DESPACHO DEL SUPERINTENDENTE DELEGADO PARA EL CONTROL Y VERIFICACIÓN DE REGLAMENTOS TÉCNICOS Y METROLOGÍA LEGAL</v>
      </c>
      <c r="N394" s="84"/>
      <c r="O394" s="84"/>
      <c r="P394" s="84"/>
      <c r="Q394" s="84"/>
      <c r="S394" s="83" t="s">
        <v>1258</v>
      </c>
      <c r="T394" s="83" t="str">
        <f>VLOOKUP(A394,'PAI 2025 GPS rempl2)'!$A$3:$E$505,4,0)</f>
        <v>Actividad propia</v>
      </c>
      <c r="U394" s="84" t="s">
        <v>1581</v>
      </c>
      <c r="V394" s="31">
        <f>VLOOKUP(S394,'PAI 2025 GPS rempl2)'!$E$4:$P$504,12,0)</f>
        <v>20</v>
      </c>
      <c r="W394" s="150"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5" spans="1:23" x14ac:dyDescent="0.25">
      <c r="A395" s="83" t="s">
        <v>1260</v>
      </c>
      <c r="B395" s="83" t="str">
        <f>VLOOKUP(A395,'PAI 2025 GPS rempl2)'!$A$3:$E$505,4,0)</f>
        <v>Actividad propia</v>
      </c>
      <c r="C395" s="84" t="s">
        <v>1581</v>
      </c>
      <c r="D395" s="84" t="s">
        <v>1592</v>
      </c>
      <c r="E395" s="84" t="s">
        <v>1499</v>
      </c>
      <c r="F395" s="84"/>
      <c r="G395" s="84" t="str">
        <f>VLOOKUP(A395,'PAI 2025 GPS rempl2)'!$E$4:$L$504,8,0)</f>
        <v>N/A</v>
      </c>
      <c r="H395" s="84" t="str">
        <f>VLOOKUP(A395,'PAI 2025 GPS rempl2)'!$A$4:$V$504,15,0)</f>
        <v>Remitir el proyecto de acto administrativo a abogacía de la competencia. (correo electrónico de remisión (o memo de traslado) y proyecto de acto administrativo  / Único entregable)</v>
      </c>
      <c r="I395" s="84">
        <f>VLOOKUP(A395,'PAI 2025 GPS rempl2)'!$A$4:$V$504,17,0)</f>
        <v>1</v>
      </c>
      <c r="J395" s="84" t="str">
        <f>VLOOKUP(A395,'PAI 2025 GPS rempl2)'!$A$4:$V$504,18,0)</f>
        <v>Númerica</v>
      </c>
      <c r="K395" s="182" t="str">
        <f>VLOOKUP(A395,'PAI 2025 GPS rempl2)'!$A$4:$V$504,20,0)</f>
        <v>2025-05-05</v>
      </c>
      <c r="L395" s="182" t="str">
        <f>VLOOKUP(A395,'PAI 2025 GPS rempl2)'!$A$4:$V$504,21,0)</f>
        <v>2025-05-23</v>
      </c>
      <c r="M395" s="84" t="str">
        <f>VLOOKUP(A395,'PAI 2025 GPS rempl2)'!$A$4:$V$504,22,0)</f>
        <v>6000-DESPACHO DEL SUPERINTENDENTE DELEGADO PARA EL CONTROL Y VERIFICACIÓN DE REGLAMENTOS TÉCNICOS Y METROLOGÍA LEGAL</v>
      </c>
      <c r="N395" s="84"/>
      <c r="O395" s="84"/>
      <c r="P395" s="84"/>
      <c r="Q395" s="84"/>
      <c r="S395" s="83" t="s">
        <v>1260</v>
      </c>
      <c r="T395" s="83" t="str">
        <f>VLOOKUP(A395,'PAI 2025 GPS rempl2)'!$A$3:$E$505,4,0)</f>
        <v>Actividad propia</v>
      </c>
      <c r="U395" s="84" t="s">
        <v>1581</v>
      </c>
      <c r="V395" s="31">
        <f>VLOOKUP(S395,'PAI 2025 GPS rempl2)'!$E$4:$P$504,12,0)</f>
        <v>20</v>
      </c>
      <c r="W395" s="150"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6" spans="1:23" x14ac:dyDescent="0.25">
      <c r="A396" s="83" t="s">
        <v>1262</v>
      </c>
      <c r="B396" s="83" t="str">
        <f>VLOOKUP(A396,'PAI 2025 GPS rempl2)'!$A$3:$E$505,4,0)</f>
        <v>Actividad propia</v>
      </c>
      <c r="C396" s="84" t="s">
        <v>1581</v>
      </c>
      <c r="D396" s="84" t="s">
        <v>1592</v>
      </c>
      <c r="E396" s="84" t="s">
        <v>1499</v>
      </c>
      <c r="F396" s="84"/>
      <c r="G396" s="84" t="str">
        <f>VLOOKUP(A396,'PAI 2025 GPS rempl2)'!$E$4:$L$504,8,0)</f>
        <v>N/A</v>
      </c>
      <c r="H396" s="84" t="str">
        <f>VLOOKUP(A396,'PAI 2025 GPS rempl2)'!$A$4:$V$504,15,0)</f>
        <v>Ajustar el proyecto de acto administrativo acorde con comentarios, si hubiere lugar y enviar al Grupo de regulación para su expedición. (Correo electrónico de remisión y proyecto de acto administrativo ajustado / Único entregable)</v>
      </c>
      <c r="I396" s="84">
        <f>VLOOKUP(A396,'PAI 2025 GPS rempl2)'!$A$4:$V$504,17,0)</f>
        <v>1</v>
      </c>
      <c r="J396" s="84" t="str">
        <f>VLOOKUP(A396,'PAI 2025 GPS rempl2)'!$A$4:$V$504,18,0)</f>
        <v>Númerica</v>
      </c>
      <c r="K396" s="182" t="str">
        <f>VLOOKUP(A396,'PAI 2025 GPS rempl2)'!$A$4:$V$504,20,0)</f>
        <v>2025-06-20</v>
      </c>
      <c r="L396" s="182" t="str">
        <f>VLOOKUP(A396,'PAI 2025 GPS rempl2)'!$A$4:$V$504,21,0)</f>
        <v>2025-10-17</v>
      </c>
      <c r="M396" s="84" t="str">
        <f>VLOOKUP(A396,'PAI 2025 GPS rempl2)'!$A$4:$V$504,22,0)</f>
        <v>6000-DESPACHO DEL SUPERINTENDENTE DELEGADO PARA EL CONTROL Y VERIFICACIÓN DE REGLAMENTOS TÉCNICOS Y METROLOGÍA LEGAL</v>
      </c>
      <c r="N396" s="84"/>
      <c r="O396" s="84"/>
      <c r="P396" s="84"/>
      <c r="Q396" s="84"/>
      <c r="S396" s="83" t="s">
        <v>1262</v>
      </c>
      <c r="T396" s="83" t="str">
        <f>VLOOKUP(A396,'PAI 2025 GPS rempl2)'!$A$3:$E$505,4,0)</f>
        <v>Actividad propia</v>
      </c>
      <c r="U396" s="84" t="s">
        <v>1581</v>
      </c>
      <c r="V396" s="31">
        <f>VLOOKUP(S396,'PAI 2025 GPS rempl2)'!$E$4:$P$504,12,0)</f>
        <v>20</v>
      </c>
      <c r="W396" s="150"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7" spans="1:23" x14ac:dyDescent="0.25">
      <c r="A397" s="83" t="s">
        <v>1263</v>
      </c>
      <c r="B397" s="83" t="str">
        <f>VLOOKUP(A397,'PAI 2025 GPS rempl2)'!$A$3:$E$505,4,0)</f>
        <v>Producto</v>
      </c>
      <c r="C397" s="84" t="s">
        <v>1581</v>
      </c>
      <c r="D397" s="84" t="s">
        <v>1592</v>
      </c>
      <c r="E397" s="84" t="s">
        <v>1499</v>
      </c>
      <c r="F397" s="84" t="s">
        <v>10</v>
      </c>
      <c r="G397" s="84" t="str">
        <f>VLOOKUP(A397,'PAI 2025 GPS rempl2)'!$E$4:$L$504,8,0)</f>
        <v>C-3503-0200-0016-40401c</v>
      </c>
      <c r="H397" s="84" t="str">
        <f>VLOOKUP(A397,'PAI 2025 GPS rempl2)'!$A$4:$V$504,15,0)</f>
        <v>Proyecto de Reglamento Técnico Metrológico de Medidores de Gas de uso residencial</v>
      </c>
      <c r="I397" s="84">
        <f>VLOOKUP(A397,'PAI 2025 GPS rempl2)'!$A$4:$V$504,17,0)</f>
        <v>85</v>
      </c>
      <c r="J397" s="84" t="str">
        <f>VLOOKUP(A397,'PAI 2025 GPS rempl2)'!$A$4:$V$504,18,0)</f>
        <v>Porcentual</v>
      </c>
      <c r="K397" s="182" t="str">
        <f>VLOOKUP(A397,'PAI 2025 GPS rempl2)'!$A$4:$V$504,20,0)</f>
        <v>2025-02-19</v>
      </c>
      <c r="L397" s="182" t="str">
        <f>VLOOKUP(A397,'PAI 2025 GPS rempl2)'!$A$4:$V$504,21,0)</f>
        <v>2025-10-31</v>
      </c>
      <c r="M397" s="84" t="str">
        <f>VLOOKUP(A397,'PAI 2025 GPS rempl2)'!$A$4:$V$504,22,0)</f>
        <v>6000-DESPACHO DEL SUPERINTENDENTE DELEGADO PARA EL CONTROL Y VERIFICACIÓN DE REGLAMENTOS TÉCNICOS Y METROLOGÍA LEGAL</v>
      </c>
      <c r="N397" s="84" t="s">
        <v>1456</v>
      </c>
      <c r="O397" s="84" t="s">
        <v>1457</v>
      </c>
      <c r="P397" s="84" t="s">
        <v>1626</v>
      </c>
      <c r="Q397" s="84" t="s">
        <v>1800</v>
      </c>
      <c r="S397" s="83" t="s">
        <v>1263</v>
      </c>
      <c r="T397" s="83" t="str">
        <f>VLOOKUP(A397,'PAI 2025 GPS rempl2)'!$A$3:$E$505,4,0)</f>
        <v>Producto</v>
      </c>
      <c r="U397" s="84" t="s">
        <v>1581</v>
      </c>
      <c r="V397" s="31">
        <f>VLOOKUP(S397,'PAI 2025 GPS rempl2)'!$E$4:$P$504,12,0)</f>
        <v>14</v>
      </c>
      <c r="W397" s="148">
        <f>(V397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398" spans="1:23" x14ac:dyDescent="0.25">
      <c r="A398" s="83" t="s">
        <v>1265</v>
      </c>
      <c r="B398" s="83" t="str">
        <f>VLOOKUP(A398,'PAI 2025 GPS rempl2)'!$A$3:$E$505,4,0)</f>
        <v>Actividad propia</v>
      </c>
      <c r="C398" s="84" t="s">
        <v>1581</v>
      </c>
      <c r="D398" s="84" t="s">
        <v>1592</v>
      </c>
      <c r="E398" s="84" t="s">
        <v>1499</v>
      </c>
      <c r="F398" s="84"/>
      <c r="G398" s="84" t="str">
        <f>VLOOKUP(A398,'PAI 2025 GPS rempl2)'!$E$4:$L$504,8,0)</f>
        <v>N/A</v>
      </c>
      <c r="H398" s="84" t="str">
        <f>VLOOKUP(A398,'PAI 2025 GPS rempl2)'!$A$4:$V$504,15,0)</f>
        <v>Enviar proyecto de resolución al Grupo de Regulación para revisión. (Correo electrónico de remisión y proyecto de acto administrativo / Único entregable)</v>
      </c>
      <c r="I398" s="84">
        <f>VLOOKUP(A398,'PAI 2025 GPS rempl2)'!$A$4:$V$504,17,0)</f>
        <v>1</v>
      </c>
      <c r="J398" s="84" t="str">
        <f>VLOOKUP(A398,'PAI 2025 GPS rempl2)'!$A$4:$V$504,18,0)</f>
        <v>Númerica</v>
      </c>
      <c r="K398" s="182" t="str">
        <f>VLOOKUP(A398,'PAI 2025 GPS rempl2)'!$A$4:$V$504,20,0)</f>
        <v>2025-02-19</v>
      </c>
      <c r="L398" s="182" t="str">
        <f>VLOOKUP(A398,'PAI 2025 GPS rempl2)'!$A$4:$V$504,21,0)</f>
        <v>2025-03-05</v>
      </c>
      <c r="M398" s="84" t="str">
        <f>VLOOKUP(A398,'PAI 2025 GPS rempl2)'!$A$4:$V$504,22,0)</f>
        <v>6000-DESPACHO DEL SUPERINTENDENTE DELEGADO PARA EL CONTROL Y VERIFICACIÓN DE REGLAMENTOS TÉCNICOS Y METROLOGÍA LEGAL</v>
      </c>
      <c r="N398" s="84"/>
      <c r="O398" s="84"/>
      <c r="P398" s="84"/>
      <c r="Q398" s="84"/>
      <c r="S398" s="83" t="s">
        <v>1265</v>
      </c>
      <c r="T398" s="83" t="str">
        <f>VLOOKUP(A398,'PAI 2025 GPS rempl2)'!$A$3:$E$505,4,0)</f>
        <v>Actividad propia</v>
      </c>
      <c r="U398" s="84" t="s">
        <v>1581</v>
      </c>
      <c r="V398" s="31">
        <f>VLOOKUP(S398,'PAI 2025 GPS rempl2)'!$E$4:$P$504,12,0)</f>
        <v>10</v>
      </c>
      <c r="W398" s="150" t="e">
        <f>+(V398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399" spans="1:23" x14ac:dyDescent="0.25">
      <c r="A399" s="83" t="s">
        <v>1267</v>
      </c>
      <c r="B399" s="83" t="str">
        <f>VLOOKUP(A399,'PAI 2025 GPS rempl2)'!$A$3:$E$505,4,0)</f>
        <v>Actividad propia</v>
      </c>
      <c r="C399" s="84" t="s">
        <v>1581</v>
      </c>
      <c r="D399" s="84" t="s">
        <v>1592</v>
      </c>
      <c r="E399" s="84" t="s">
        <v>1499</v>
      </c>
      <c r="F399" s="84"/>
      <c r="G399" s="84" t="str">
        <f>VLOOKUP(A399,'PAI 2025 GPS rempl2)'!$E$4:$L$504,8,0)</f>
        <v>N/A</v>
      </c>
      <c r="H399" s="84" t="str">
        <f>VLOOKUP(A399,'PAI 2025 GPS rempl2)'!$A$4:$V$504,15,0)</f>
        <v>Revisar jurídicamente el proyecto de resolución y enviarlo a la dependencia solicitante. (Proyecto de resolución con observaciones y memorando y/o  correo electrónico de remisión a la dependencia solicitante)</v>
      </c>
      <c r="I399" s="84">
        <f>VLOOKUP(A399,'PAI 2025 GPS rempl2)'!$A$4:$V$504,17,0)</f>
        <v>1</v>
      </c>
      <c r="J399" s="84" t="str">
        <f>VLOOKUP(A399,'PAI 2025 GPS rempl2)'!$A$4:$V$504,18,0)</f>
        <v>Númerica</v>
      </c>
      <c r="K399" s="182" t="str">
        <f>VLOOKUP(A399,'PAI 2025 GPS rempl2)'!$A$4:$V$504,20,0)</f>
        <v>2025-03-06</v>
      </c>
      <c r="L399" s="182" t="str">
        <f>VLOOKUP(A399,'PAI 2025 GPS rempl2)'!$A$4:$V$504,21,0)</f>
        <v>2025-03-20</v>
      </c>
      <c r="M399" s="84" t="str">
        <f>VLOOKUP(A399,'PAI 2025 GPS rempl2)'!$A$4:$V$504,22,0)</f>
        <v>6000-DESPACHO DEL SUPERINTENDENTE DELEGADO PARA EL CONTROL Y VERIFICACIÓN DE REGLAMENTOS TÉCNICOS Y METROLOGÍA LEGAL</v>
      </c>
      <c r="N399" s="84"/>
      <c r="O399" s="84"/>
      <c r="P399" s="84"/>
      <c r="Q399" s="84"/>
      <c r="S399" s="83" t="s">
        <v>1267</v>
      </c>
      <c r="T399" s="83" t="str">
        <f>VLOOKUP(A399,'PAI 2025 GPS rempl2)'!$A$3:$E$505,4,0)</f>
        <v>Actividad propia</v>
      </c>
      <c r="U399" s="84" t="s">
        <v>1581</v>
      </c>
      <c r="V399" s="31">
        <f>VLOOKUP(S399,'PAI 2025 GPS rempl2)'!$E$4:$P$504,12,0)</f>
        <v>10</v>
      </c>
      <c r="W399" s="150"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0" spans="1:23" x14ac:dyDescent="0.25">
      <c r="A400" s="83" t="s">
        <v>1269</v>
      </c>
      <c r="B400" s="83" t="str">
        <f>VLOOKUP(A400,'PAI 2025 GPS rempl2)'!$A$3:$E$505,4,0)</f>
        <v>Actividad propia</v>
      </c>
      <c r="C400" s="84" t="s">
        <v>1581</v>
      </c>
      <c r="D400" s="84" t="s">
        <v>1592</v>
      </c>
      <c r="E400" s="84" t="s">
        <v>1499</v>
      </c>
      <c r="F400" s="84"/>
      <c r="G400" s="84" t="str">
        <f>VLOOKUP(A400,'PAI 2025 GPS rempl2)'!$E$4:$L$504,8,0)</f>
        <v>N/A</v>
      </c>
      <c r="H400" s="84" t="str">
        <f>VLOOKUP(A400,'PAI 2025 GPS rempl2)'!$A$4:$V$504,15,0)</f>
        <v>Ajustar el proyecto de resolución según los comentarios y remitir al Grupo de Regulación para publicación. (Correo electrónico de remisión y proyecto de acto administrativo ajustado / Único entregable)</v>
      </c>
      <c r="I400" s="84">
        <f>VLOOKUP(A400,'PAI 2025 GPS rempl2)'!$A$4:$V$504,17,0)</f>
        <v>1</v>
      </c>
      <c r="J400" s="84" t="str">
        <f>VLOOKUP(A400,'PAI 2025 GPS rempl2)'!$A$4:$V$504,18,0)</f>
        <v>Númerica</v>
      </c>
      <c r="K400" s="182" t="str">
        <f>VLOOKUP(A400,'PAI 2025 GPS rempl2)'!$A$4:$V$504,20,0)</f>
        <v>2025-03-21</v>
      </c>
      <c r="L400" s="182" t="str">
        <f>VLOOKUP(A400,'PAI 2025 GPS rempl2)'!$A$4:$V$504,21,0)</f>
        <v>2025-04-25</v>
      </c>
      <c r="M400" s="84" t="str">
        <f>VLOOKUP(A400,'PAI 2025 GPS rempl2)'!$A$4:$V$504,22,0)</f>
        <v>6000-DESPACHO DEL SUPERINTENDENTE DELEGADO PARA EL CONTROL Y VERIFICACIÓN DE REGLAMENTOS TÉCNICOS Y METROLOGÍA LEGAL</v>
      </c>
      <c r="N400" s="84"/>
      <c r="O400" s="84"/>
      <c r="P400" s="84"/>
      <c r="Q400" s="84"/>
      <c r="S400" s="83" t="s">
        <v>1269</v>
      </c>
      <c r="T400" s="83" t="str">
        <f>VLOOKUP(A400,'PAI 2025 GPS rempl2)'!$A$3:$E$505,4,0)</f>
        <v>Actividad propia</v>
      </c>
      <c r="U400" s="84" t="s">
        <v>1581</v>
      </c>
      <c r="V400" s="31">
        <f>VLOOKUP(S400,'PAI 2025 GPS rempl2)'!$E$4:$P$504,12,0)</f>
        <v>10</v>
      </c>
      <c r="W400" s="150"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1" spans="1:23" x14ac:dyDescent="0.25">
      <c r="A401" s="83" t="s">
        <v>1270</v>
      </c>
      <c r="B401" s="83" t="str">
        <f>VLOOKUP(A401,'PAI 2025 GPS rempl2)'!$A$3:$E$505,4,0)</f>
        <v>Actividad propia</v>
      </c>
      <c r="C401" s="84" t="s">
        <v>1581</v>
      </c>
      <c r="D401" s="84" t="s">
        <v>1592</v>
      </c>
      <c r="E401" s="84" t="s">
        <v>1499</v>
      </c>
      <c r="F401" s="84"/>
      <c r="G401" s="84" t="str">
        <f>VLOOKUP(A401,'PAI 2025 GPS rempl2)'!$E$4:$L$504,8,0)</f>
        <v>N/A</v>
      </c>
      <c r="H401" s="84" t="str">
        <f>VLOOKUP(A401,'PAI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4">
        <f>VLOOKUP(A401,'PAI 2025 GPS rempl2)'!$A$4:$V$504,17,0)</f>
        <v>1</v>
      </c>
      <c r="J401" s="84" t="str">
        <f>VLOOKUP(A401,'PAI 2025 GPS rempl2)'!$A$4:$V$504,18,0)</f>
        <v>Númerica</v>
      </c>
      <c r="K401" s="182" t="str">
        <f>VLOOKUP(A401,'PAI 2025 GPS rempl2)'!$A$4:$V$504,20,0)</f>
        <v>2025-05-26</v>
      </c>
      <c r="L401" s="182" t="str">
        <f>VLOOKUP(A401,'PAI 2025 GPS rempl2)'!$A$4:$V$504,21,0)</f>
        <v>2025-07-18</v>
      </c>
      <c r="M401" s="84" t="str">
        <f>VLOOKUP(A401,'PAI 2025 GPS rempl2)'!$A$4:$V$504,22,0)</f>
        <v>6000-DESPACHO DEL SUPERINTENDENTE DELEGADO PARA EL CONTROL Y VERIFICACIÓN DE REGLAMENTOS TÉCNICOS Y METROLOGÍA LEGAL</v>
      </c>
      <c r="N401" s="84"/>
      <c r="O401" s="84"/>
      <c r="P401" s="84"/>
      <c r="Q401" s="84"/>
      <c r="S401" s="83" t="s">
        <v>1270</v>
      </c>
      <c r="T401" s="83" t="str">
        <f>VLOOKUP(A401,'PAI 2025 GPS rempl2)'!$A$3:$E$505,4,0)</f>
        <v>Actividad propia</v>
      </c>
      <c r="U401" s="84" t="s">
        <v>1581</v>
      </c>
      <c r="V401" s="31">
        <f>VLOOKUP(S401,'PAI 2025 GPS rempl2)'!$E$4:$P$504,12,0)</f>
        <v>10</v>
      </c>
      <c r="W401" s="150"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2" spans="1:23" x14ac:dyDescent="0.25">
      <c r="A402" s="83" t="s">
        <v>1271</v>
      </c>
      <c r="B402" s="83" t="str">
        <f>VLOOKUP(A402,'PAI 2025 GPS rempl2)'!$A$3:$E$505,4,0)</f>
        <v>Actividad propia</v>
      </c>
      <c r="C402" s="84" t="s">
        <v>1581</v>
      </c>
      <c r="D402" s="84" t="s">
        <v>1592</v>
      </c>
      <c r="E402" s="84" t="s">
        <v>1499</v>
      </c>
      <c r="F402" s="84"/>
      <c r="G402" s="84" t="str">
        <f>VLOOKUP(A402,'PAI 2025 GPS rempl2)'!$E$4:$L$504,8,0)</f>
        <v>N/A</v>
      </c>
      <c r="H402" s="84" t="str">
        <f>VLOOKUP(A402,'PAI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2" s="84">
        <f>VLOOKUP(A402,'PAI 2025 GPS rempl2)'!$A$4:$V$504,17,0)</f>
        <v>1</v>
      </c>
      <c r="J402" s="84" t="str">
        <f>VLOOKUP(A402,'PAI 2025 GPS rempl2)'!$A$4:$V$504,18,0)</f>
        <v>Númerica</v>
      </c>
      <c r="K402" s="182" t="str">
        <f>VLOOKUP(A402,'PAI 2025 GPS rempl2)'!$A$4:$V$504,20,0)</f>
        <v>2025-07-21</v>
      </c>
      <c r="L402" s="182" t="str">
        <f>VLOOKUP(A402,'PAI 2025 GPS rempl2)'!$A$4:$V$504,21,0)</f>
        <v>2025-08-15</v>
      </c>
      <c r="M402" s="84" t="str">
        <f>VLOOKUP(A402,'PAI 2025 GPS rempl2)'!$A$4:$V$504,22,0)</f>
        <v>6000-DESPACHO DEL SUPERINTENDENTE DELEGADO PARA EL CONTROL Y VERIFICACIÓN DE REGLAMENTOS TÉCNICOS Y METROLOGÍA LEGAL</v>
      </c>
      <c r="N402" s="84"/>
      <c r="O402" s="84"/>
      <c r="P402" s="84"/>
      <c r="Q402" s="84"/>
      <c r="S402" s="83" t="s">
        <v>1271</v>
      </c>
      <c r="T402" s="83" t="str">
        <f>VLOOKUP(A402,'PAI 2025 GPS rempl2)'!$A$3:$E$505,4,0)</f>
        <v>Actividad propia</v>
      </c>
      <c r="U402" s="84" t="s">
        <v>1581</v>
      </c>
      <c r="V402" s="31">
        <f>VLOOKUP(S402,'PAI 2025 GPS rempl2)'!$E$4:$P$504,12,0)</f>
        <v>10</v>
      </c>
      <c r="W402" s="150"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3" spans="1:23" x14ac:dyDescent="0.25">
      <c r="A403" s="83" t="s">
        <v>1272</v>
      </c>
      <c r="B403" s="83" t="str">
        <f>VLOOKUP(A403,'PAI 2025 GPS rempl2)'!$A$3:$E$505,4,0)</f>
        <v>Actividad propia</v>
      </c>
      <c r="C403" s="84" t="s">
        <v>1581</v>
      </c>
      <c r="D403" s="84" t="s">
        <v>1592</v>
      </c>
      <c r="E403" s="84" t="s">
        <v>1499</v>
      </c>
      <c r="F403" s="84"/>
      <c r="G403" s="84" t="str">
        <f>VLOOKUP(A403,'PAI 2025 GPS rempl2)'!$E$4:$L$504,8,0)</f>
        <v>N/A</v>
      </c>
      <c r="H403" s="84" t="str">
        <f>VLOOKUP(A403,'PAI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4">
        <f>VLOOKUP(A403,'PAI 2025 GPS rempl2)'!$A$4:$V$504,17,0)</f>
        <v>1</v>
      </c>
      <c r="J403" s="84" t="str">
        <f>VLOOKUP(A403,'PAI 2025 GPS rempl2)'!$A$4:$V$504,18,0)</f>
        <v>Númerica</v>
      </c>
      <c r="K403" s="182" t="str">
        <f>VLOOKUP(A403,'PAI 2025 GPS rempl2)'!$A$4:$V$504,20,0)</f>
        <v>2025-09-01</v>
      </c>
      <c r="L403" s="182" t="str">
        <f>VLOOKUP(A403,'PAI 2025 GPS rempl2)'!$A$4:$V$504,21,0)</f>
        <v>2025-10-03</v>
      </c>
      <c r="M403" s="84" t="str">
        <f>VLOOKUP(A403,'PAI 2025 GPS rempl2)'!$A$4:$V$504,22,0)</f>
        <v>6000-DESPACHO DEL SUPERINTENDENTE DELEGADO PARA EL CONTROL Y VERIFICACIÓN DE REGLAMENTOS TÉCNICOS Y METROLOGÍA LEGAL</v>
      </c>
      <c r="N403" s="84"/>
      <c r="O403" s="84"/>
      <c r="P403" s="84"/>
      <c r="Q403" s="84"/>
      <c r="S403" s="83" t="s">
        <v>1272</v>
      </c>
      <c r="T403" s="83" t="str">
        <f>VLOOKUP(A403,'PAI 2025 GPS rempl2)'!$A$3:$E$505,4,0)</f>
        <v>Actividad propia</v>
      </c>
      <c r="U403" s="84" t="s">
        <v>1581</v>
      </c>
      <c r="V403" s="31">
        <f>VLOOKUP(S403,'PAI 2025 GPS rempl2)'!$E$4:$P$504,12,0)</f>
        <v>25</v>
      </c>
      <c r="W403" s="150"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4" spans="1:23" x14ac:dyDescent="0.25">
      <c r="A404" s="83" t="s">
        <v>1273</v>
      </c>
      <c r="B404" s="83" t="str">
        <f>VLOOKUP(A404,'PAI 2025 GPS rempl2)'!$A$3:$E$505,4,0)</f>
        <v>Actividad propia</v>
      </c>
      <c r="C404" s="84" t="s">
        <v>1581</v>
      </c>
      <c r="D404" s="84" t="s">
        <v>1592</v>
      </c>
      <c r="E404" s="84" t="s">
        <v>1499</v>
      </c>
      <c r="F404" s="84"/>
      <c r="G404" s="84" t="str">
        <f>VLOOKUP(A404,'PAI 2025 GPS rempl2)'!$E$4:$L$504,8,0)</f>
        <v>N/A</v>
      </c>
      <c r="H404" s="84" t="str">
        <f>VLOOKUP(A404,'PAI 2025 GPS rempl2)'!$A$4:$V$504,15,0)</f>
        <v>Remitir el proyecto de acto administrativo a abogacía de la competencia. (correo electrónico de remisión (o memo de traslado) y proyecto de acto administrativo  / Único entregable)</v>
      </c>
      <c r="I404" s="84">
        <f>VLOOKUP(A404,'PAI 2025 GPS rempl2)'!$A$4:$V$504,17,0)</f>
        <v>1</v>
      </c>
      <c r="J404" s="84" t="str">
        <f>VLOOKUP(A404,'PAI 2025 GPS rempl2)'!$A$4:$V$504,18,0)</f>
        <v>Númerica</v>
      </c>
      <c r="K404" s="182" t="str">
        <f>VLOOKUP(A404,'PAI 2025 GPS rempl2)'!$A$4:$V$504,20,0)</f>
        <v>2025-10-06</v>
      </c>
      <c r="L404" s="182" t="str">
        <f>VLOOKUP(A404,'PAI 2025 GPS rempl2)'!$A$4:$V$504,21,0)</f>
        <v>2025-10-31</v>
      </c>
      <c r="M404" s="84" t="str">
        <f>VLOOKUP(A404,'PAI 2025 GPS rempl2)'!$A$4:$V$504,22,0)</f>
        <v>6000-DESPACHO DEL SUPERINTENDENTE DELEGADO PARA EL CONTROL Y VERIFICACIÓN DE REGLAMENTOS TÉCNICOS Y METROLOGÍA LEGAL</v>
      </c>
      <c r="N404" s="84"/>
      <c r="O404" s="84"/>
      <c r="P404" s="84"/>
      <c r="Q404" s="84"/>
      <c r="S404" s="83" t="s">
        <v>1273</v>
      </c>
      <c r="T404" s="83" t="str">
        <f>VLOOKUP(A404,'PAI 2025 GPS rempl2)'!$A$3:$E$505,4,0)</f>
        <v>Actividad propia</v>
      </c>
      <c r="U404" s="84" t="s">
        <v>1581</v>
      </c>
      <c r="V404" s="31">
        <f>VLOOKUP(S404,'PAI 2025 GPS rempl2)'!$E$4:$P$504,12,0)</f>
        <v>25</v>
      </c>
      <c r="W404" s="150"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5" spans="1:23" x14ac:dyDescent="0.25">
      <c r="A405" s="83" t="s">
        <v>1274</v>
      </c>
      <c r="B405" s="83" t="str">
        <f>VLOOKUP(A405,'PAI 2025 GPS rempl2)'!$A$3:$E$505,4,0)</f>
        <v>Producto</v>
      </c>
      <c r="C405" s="84" t="s">
        <v>1581</v>
      </c>
      <c r="D405" s="84" t="s">
        <v>1592</v>
      </c>
      <c r="E405" s="84" t="s">
        <v>1499</v>
      </c>
      <c r="F405" s="84" t="s">
        <v>10</v>
      </c>
      <c r="G405" s="84" t="str">
        <f>VLOOKUP(A405,'PAI 2025 GPS rempl2)'!$E$4:$L$504,8,0)</f>
        <v>C-3503-0200-0016-40401c</v>
      </c>
      <c r="H405" s="84" t="str">
        <f>VLOOKUP(A405,'PAI 2025 GPS rempl2)'!$A$4:$V$504,15,0)</f>
        <v>Análisis de Impacto Normativo -AIN Ex post del Reglamento Técnico Metrológico aplicable a Preempacados. Etapas 5 a 6.</v>
      </c>
      <c r="I405" s="84">
        <f>VLOOKUP(A405,'PAI 2025 GPS rempl2)'!$A$4:$V$504,17,0)</f>
        <v>75</v>
      </c>
      <c r="J405" s="84" t="str">
        <f>VLOOKUP(A405,'PAI 2025 GPS rempl2)'!$A$4:$V$504,18,0)</f>
        <v>Porcentual</v>
      </c>
      <c r="K405" s="182" t="str">
        <f>VLOOKUP(A405,'PAI 2025 GPS rempl2)'!$A$4:$V$504,20,0)</f>
        <v>2025-07-01</v>
      </c>
      <c r="L405" s="182" t="str">
        <f>VLOOKUP(A405,'PAI 2025 GPS rempl2)'!$A$4:$V$504,21,0)</f>
        <v>2025-12-12</v>
      </c>
      <c r="M405" s="84" t="str">
        <f>VLOOKUP(A405,'PAI 2025 GPS rempl2)'!$A$4:$V$504,22,0)</f>
        <v>6000-DESPACHO DEL SUPERINTENDENTE DELEGADO PARA EL CONTROL Y VERIFICACIÓN DE REGLAMENTOS TÉCNICOS Y METROLOGÍA LEGAL</v>
      </c>
      <c r="N405" s="84" t="s">
        <v>1456</v>
      </c>
      <c r="O405" s="84" t="s">
        <v>1457</v>
      </c>
      <c r="P405" s="84" t="s">
        <v>1627</v>
      </c>
      <c r="Q405" s="84" t="s">
        <v>1800</v>
      </c>
      <c r="S405" s="83" t="s">
        <v>1274</v>
      </c>
      <c r="T405" s="83" t="str">
        <f>VLOOKUP(A405,'PAI 2025 GPS rempl2)'!$A$3:$E$505,4,0)</f>
        <v>Producto</v>
      </c>
      <c r="U405" s="84" t="s">
        <v>1581</v>
      </c>
      <c r="V405" s="31">
        <f>VLOOKUP(S405,'PAI 2025 GPS rempl2)'!$E$4:$P$504,12,0)</f>
        <v>14</v>
      </c>
      <c r="W405" s="148">
        <f>(V405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0.62780269058295968</v>
      </c>
    </row>
    <row r="406" spans="1:23" x14ac:dyDescent="0.25">
      <c r="A406" s="83" t="s">
        <v>1276</v>
      </c>
      <c r="B406" s="83" t="str">
        <f>VLOOKUP(A406,'PAI 2025 GPS rempl2)'!$A$3:$E$505,4,0)</f>
        <v>Actividad propia</v>
      </c>
      <c r="C406" s="84" t="s">
        <v>1581</v>
      </c>
      <c r="D406" s="84" t="s">
        <v>1592</v>
      </c>
      <c r="E406" s="84" t="s">
        <v>1499</v>
      </c>
      <c r="F406" s="84"/>
      <c r="G406" s="84" t="str">
        <f>VLOOKUP(A406,'PAI 2025 GPS rempl2)'!$E$4:$L$504,8,0)</f>
        <v>N/A</v>
      </c>
      <c r="H406" s="84" t="str">
        <f>VLOOKUP(A406,'PAI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6" s="84">
        <f>VLOOKUP(A406,'PAI 2025 GPS rempl2)'!$A$4:$V$504,17,0)</f>
        <v>1</v>
      </c>
      <c r="J406" s="84" t="str">
        <f>VLOOKUP(A406,'PAI 2025 GPS rempl2)'!$A$4:$V$504,18,0)</f>
        <v>Númerica</v>
      </c>
      <c r="K406" s="182" t="str">
        <f>VLOOKUP(A406,'PAI 2025 GPS rempl2)'!$A$4:$V$504,20,0)</f>
        <v>2025-07-01</v>
      </c>
      <c r="L406" s="182" t="str">
        <f>VLOOKUP(A406,'PAI 2025 GPS rempl2)'!$A$4:$V$504,21,0)</f>
        <v>2025-10-30</v>
      </c>
      <c r="M406" s="84" t="str">
        <f>VLOOKUP(A406,'PAI 2025 GPS rempl2)'!$A$4:$V$504,22,0)</f>
        <v>6000-DESPACHO DEL SUPERINTENDENTE DELEGADO PARA EL CONTROL Y VERIFICACIÓN DE REGLAMENTOS TÉCNICOS Y METROLOGÍA LEGAL</v>
      </c>
      <c r="N406" s="84"/>
      <c r="O406" s="84"/>
      <c r="P406" s="84"/>
      <c r="Q406" s="84"/>
      <c r="S406" s="83" t="s">
        <v>1276</v>
      </c>
      <c r="T406" s="83" t="str">
        <f>VLOOKUP(A406,'PAI 2025 GPS rempl2)'!$A$3:$E$505,4,0)</f>
        <v>Actividad propia</v>
      </c>
      <c r="U406" s="84" t="s">
        <v>1581</v>
      </c>
      <c r="V406" s="31">
        <f>VLOOKUP(S406,'PAI 2025 GPS rempl2)'!$E$4:$P$504,12,0)</f>
        <v>20</v>
      </c>
      <c r="W406" s="150" t="e">
        <f>+(V406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7" spans="1:23" x14ac:dyDescent="0.25">
      <c r="A407" s="83" t="s">
        <v>1278</v>
      </c>
      <c r="B407" s="83" t="str">
        <f>VLOOKUP(A407,'PAI 2025 GPS rempl2)'!$A$3:$E$505,4,0)</f>
        <v>Actividad propia</v>
      </c>
      <c r="C407" s="84" t="s">
        <v>1581</v>
      </c>
      <c r="D407" s="84" t="s">
        <v>1592</v>
      </c>
      <c r="E407" s="84" t="s">
        <v>1499</v>
      </c>
      <c r="F407" s="84"/>
      <c r="G407" s="84" t="str">
        <f>VLOOKUP(A407,'PAI 2025 GPS rempl2)'!$E$4:$L$504,8,0)</f>
        <v>N/A</v>
      </c>
      <c r="H407" s="84" t="str">
        <f>VLOOKUP(A407,'PAI 2025 GPS rempl2)'!$A$4:$V$504,15,0)</f>
        <v>Revisar jurídicamente el documento de los pasos 5 al 6 y enviarlo a la dependencia solicitante. (Documento de los pasos 5 al 6 con observaciones y correo electrónico de remisión a la dependencia solicitante / Único entregable)</v>
      </c>
      <c r="I407" s="84">
        <f>VLOOKUP(A407,'PAI 2025 GPS rempl2)'!$A$4:$V$504,17,0)</f>
        <v>1</v>
      </c>
      <c r="J407" s="84" t="str">
        <f>VLOOKUP(A407,'PAI 2025 GPS rempl2)'!$A$4:$V$504,18,0)</f>
        <v>Númerica</v>
      </c>
      <c r="K407" s="182" t="str">
        <f>VLOOKUP(A407,'PAI 2025 GPS rempl2)'!$A$4:$V$504,20,0)</f>
        <v>2025-11-04</v>
      </c>
      <c r="L407" s="182" t="str">
        <f>VLOOKUP(A407,'PAI 2025 GPS rempl2)'!$A$4:$V$504,21,0)</f>
        <v>2025-11-21</v>
      </c>
      <c r="M407" s="84" t="str">
        <f>VLOOKUP(A407,'PAI 2025 GPS rempl2)'!$A$4:$V$504,22,0)</f>
        <v>6000-DESPACHO DEL SUPERINTENDENTE DELEGADO PARA EL CONTROL Y VERIFICACIÓN DE REGLAMENTOS TÉCNICOS Y METROLOGÍA LEGAL</v>
      </c>
      <c r="N407" s="84"/>
      <c r="O407" s="84"/>
      <c r="P407" s="84"/>
      <c r="Q407" s="84"/>
      <c r="S407" s="83" t="s">
        <v>1278</v>
      </c>
      <c r="T407" s="83" t="str">
        <f>VLOOKUP(A407,'PAI 2025 GPS rempl2)'!$A$3:$E$505,4,0)</f>
        <v>Actividad propia</v>
      </c>
      <c r="U407" s="84" t="s">
        <v>1581</v>
      </c>
      <c r="V407" s="31">
        <f>VLOOKUP(S407,'PAI 2025 GPS rempl2)'!$E$4:$P$504,12,0)</f>
        <v>30</v>
      </c>
      <c r="W407" s="150"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8" spans="1:23" x14ac:dyDescent="0.25">
      <c r="A408" s="83" t="s">
        <v>1280</v>
      </c>
      <c r="B408" s="83" t="str">
        <f>VLOOKUP(A408,'PAI 2025 GPS rempl2)'!$A$3:$E$505,4,0)</f>
        <v>Actividad propia</v>
      </c>
      <c r="C408" s="84" t="s">
        <v>1581</v>
      </c>
      <c r="D408" s="84" t="s">
        <v>1592</v>
      </c>
      <c r="E408" s="84" t="s">
        <v>1499</v>
      </c>
      <c r="F408" s="84"/>
      <c r="G408" s="84" t="str">
        <f>VLOOKUP(A408,'PAI 2025 GPS rempl2)'!$E$4:$L$504,8,0)</f>
        <v>N/A</v>
      </c>
      <c r="H408" s="84" t="str">
        <f>VLOOKUP(A408,'PAI 2025 GPS rempl2)'!$A$4:$V$504,15,0)</f>
        <v>Ajustar el documento de los pasos 5 al 6  y remitirlo al Grupo de Trabajo de Regulación.  (Documento  de los pasos 5 al 6  ajustado y correo electrónico de remisión  al Grupo de Trabajo de Regulación / Único entregable)</v>
      </c>
      <c r="I408" s="84">
        <f>VLOOKUP(A408,'PAI 2025 GPS rempl2)'!$A$4:$V$504,17,0)</f>
        <v>1</v>
      </c>
      <c r="J408" s="84" t="str">
        <f>VLOOKUP(A408,'PAI 2025 GPS rempl2)'!$A$4:$V$504,18,0)</f>
        <v>Númerica</v>
      </c>
      <c r="K408" s="182" t="str">
        <f>VLOOKUP(A408,'PAI 2025 GPS rempl2)'!$A$4:$V$504,20,0)</f>
        <v>2025-11-24</v>
      </c>
      <c r="L408" s="182" t="str">
        <f>VLOOKUP(A408,'PAI 2025 GPS rempl2)'!$A$4:$V$504,21,0)</f>
        <v>2025-12-12</v>
      </c>
      <c r="M408" s="84" t="str">
        <f>VLOOKUP(A408,'PAI 2025 GPS rempl2)'!$A$4:$V$504,22,0)</f>
        <v>6000-DESPACHO DEL SUPERINTENDENTE DELEGADO PARA EL CONTROL Y VERIFICACIÓN DE REGLAMENTOS TÉCNICOS Y METROLOGÍA LEGAL</v>
      </c>
      <c r="N408" s="84"/>
      <c r="O408" s="84"/>
      <c r="P408" s="84"/>
      <c r="Q408" s="84"/>
      <c r="S408" s="83" t="s">
        <v>1280</v>
      </c>
      <c r="T408" s="83" t="str">
        <f>VLOOKUP(A408,'PAI 2025 GPS rempl2)'!$A$3:$E$505,4,0)</f>
        <v>Actividad propia</v>
      </c>
      <c r="U408" s="84" t="s">
        <v>1581</v>
      </c>
      <c r="V408" s="31">
        <f>VLOOKUP(S408,'PAI 2025 GPS rempl2)'!$E$4:$P$504,12,0)</f>
        <v>50</v>
      </c>
      <c r="W408" s="150"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09" spans="1:23" x14ac:dyDescent="0.25">
      <c r="A409" s="83" t="s">
        <v>1282</v>
      </c>
      <c r="B409" s="83" t="str">
        <f>VLOOKUP(A409,'PAI 2025 GPS rempl2)'!$A$3:$E$505,4,0)</f>
        <v>Producto</v>
      </c>
      <c r="C409" s="84" t="s">
        <v>1581</v>
      </c>
      <c r="D409" s="84" t="s">
        <v>1592</v>
      </c>
      <c r="E409" s="84" t="s">
        <v>1499</v>
      </c>
      <c r="F409" s="84" t="s">
        <v>10</v>
      </c>
      <c r="G409" s="84" t="str">
        <f>VLOOKUP(A409,'PAI 2025 GPS rempl2)'!$E$4:$L$504,8,0)</f>
        <v>C-3503-0200-0016-40401c</v>
      </c>
      <c r="H409" s="84" t="str">
        <f>VLOOKUP(A409,'PAI 2025 GPS rempl2)'!$A$4:$V$504,15,0)</f>
        <v>Análisis de Impacto Normativo -AIN ex ante de Cinemómetros (Definición del Problema)</v>
      </c>
      <c r="I409" s="84">
        <f>VLOOKUP(A409,'PAI 2025 GPS rempl2)'!$A$4:$V$504,17,0)</f>
        <v>50</v>
      </c>
      <c r="J409" s="84" t="str">
        <f>VLOOKUP(A409,'PAI 2025 GPS rempl2)'!$A$4:$V$504,18,0)</f>
        <v>Porcentual</v>
      </c>
      <c r="K409" s="182" t="str">
        <f>VLOOKUP(A409,'PAI 2025 GPS rempl2)'!$A$4:$V$504,20,0)</f>
        <v>2025-03-10</v>
      </c>
      <c r="L409" s="182" t="str">
        <f>VLOOKUP(A409,'PAI 2025 GPS rempl2)'!$A$4:$V$504,21,0)</f>
        <v>2025-11-07</v>
      </c>
      <c r="M409" s="84" t="str">
        <f>VLOOKUP(A409,'PAI 2025 GPS rempl2)'!$A$4:$V$504,22,0)</f>
        <v>6000-DESPACHO DEL SUPERINTENDENTE DELEGADO PARA EL CONTROL Y VERIFICACIÓN DE REGLAMENTOS TÉCNICOS Y METROLOGÍA LEGAL</v>
      </c>
      <c r="N409" s="84" t="s">
        <v>1456</v>
      </c>
      <c r="O409" s="84" t="s">
        <v>1457</v>
      </c>
      <c r="P409" s="84" t="s">
        <v>1627</v>
      </c>
      <c r="Q409" s="84" t="s">
        <v>1800</v>
      </c>
      <c r="S409" s="83" t="s">
        <v>1282</v>
      </c>
      <c r="T409" s="83" t="str">
        <f>VLOOKUP(A409,'PAI 2025 GPS rempl2)'!$A$3:$E$505,4,0)</f>
        <v>Producto</v>
      </c>
      <c r="U409" s="84" t="s">
        <v>1581</v>
      </c>
      <c r="V409" s="31">
        <f>VLOOKUP(S409,'PAI 2025 GPS rempl2)'!$E$4:$P$504,12,0)</f>
        <v>16</v>
      </c>
      <c r="W409" s="148">
        <f>(V409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0.71748878923766812</v>
      </c>
    </row>
    <row r="410" spans="1:23" x14ac:dyDescent="0.25">
      <c r="A410" s="83" t="s">
        <v>1284</v>
      </c>
      <c r="B410" s="83" t="str">
        <f>VLOOKUP(A410,'PAI 2025 GPS rempl2)'!$A$3:$E$505,4,0)</f>
        <v>Actividad propia</v>
      </c>
      <c r="C410" s="84" t="s">
        <v>1581</v>
      </c>
      <c r="D410" s="84" t="s">
        <v>1592</v>
      </c>
      <c r="E410" s="84" t="s">
        <v>1499</v>
      </c>
      <c r="F410" s="84"/>
      <c r="G410" s="84" t="str">
        <f>VLOOKUP(A410,'PAI 2025 GPS rempl2)'!$E$4:$L$504,8,0)</f>
        <v>N/A</v>
      </c>
      <c r="H410" s="84" t="str">
        <f>VLOOKUP(A410,'PAI 2025 GPS rempl2)'!$A$4:$V$504,15,0)</f>
        <v>Elaborar y enviar al Grupo de Trabajo de Regulación el documento de definición del problema. (Documento de definición del problema y correo electrónico de remisión al Grupo de Trabajo de Regulación / Único entregable)</v>
      </c>
      <c r="I410" s="84">
        <f>VLOOKUP(A410,'PAI 2025 GPS rempl2)'!$A$4:$V$504,17,0)</f>
        <v>1</v>
      </c>
      <c r="J410" s="84" t="str">
        <f>VLOOKUP(A410,'PAI 2025 GPS rempl2)'!$A$4:$V$504,18,0)</f>
        <v>Númerica</v>
      </c>
      <c r="K410" s="182" t="str">
        <f>VLOOKUP(A410,'PAI 2025 GPS rempl2)'!$A$4:$V$504,20,0)</f>
        <v>2025-03-10</v>
      </c>
      <c r="L410" s="182" t="str">
        <f>VLOOKUP(A410,'PAI 2025 GPS rempl2)'!$A$4:$V$504,21,0)</f>
        <v>2025-08-29</v>
      </c>
      <c r="M410" s="84" t="str">
        <f>VLOOKUP(A410,'PAI 2025 GPS rempl2)'!$A$4:$V$504,22,0)</f>
        <v>6000-DESPACHO DEL SUPERINTENDENTE DELEGADO PARA EL CONTROL Y VERIFICACIÓN DE REGLAMENTOS TÉCNICOS Y METROLOGÍA LEGAL</v>
      </c>
      <c r="N410" s="84"/>
      <c r="O410" s="84"/>
      <c r="P410" s="84"/>
      <c r="Q410" s="84"/>
      <c r="S410" s="83" t="s">
        <v>1284</v>
      </c>
      <c r="T410" s="83" t="str">
        <f>VLOOKUP(A410,'PAI 2025 GPS rempl2)'!$A$3:$E$505,4,0)</f>
        <v>Actividad propia</v>
      </c>
      <c r="U410" s="84" t="s">
        <v>1581</v>
      </c>
      <c r="V410" s="31">
        <f>VLOOKUP(S410,'PAI 2025 GPS rempl2)'!$E$4:$P$504,12,0)</f>
        <v>20</v>
      </c>
      <c r="W410" s="150" t="e">
        <f>+(V410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1" spans="1:23" x14ac:dyDescent="0.25">
      <c r="A411" s="83" t="s">
        <v>1286</v>
      </c>
      <c r="B411" s="83" t="str">
        <f>VLOOKUP(A411,'PAI 2025 GPS rempl2)'!$A$3:$E$505,4,0)</f>
        <v>Actividad propia</v>
      </c>
      <c r="C411" s="84" t="s">
        <v>1581</v>
      </c>
      <c r="D411" s="84" t="s">
        <v>1592</v>
      </c>
      <c r="E411" s="84" t="s">
        <v>1499</v>
      </c>
      <c r="F411" s="84"/>
      <c r="G411" s="84" t="str">
        <f>VLOOKUP(A411,'PAI 2025 GPS rempl2)'!$E$4:$L$504,8,0)</f>
        <v>N/A</v>
      </c>
      <c r="H411" s="84" t="str">
        <f>VLOOKUP(A411,'PAI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1" s="84">
        <f>VLOOKUP(A411,'PAI 2025 GPS rempl2)'!$A$4:$V$504,17,0)</f>
        <v>1</v>
      </c>
      <c r="J411" s="84" t="str">
        <f>VLOOKUP(A411,'PAI 2025 GPS rempl2)'!$A$4:$V$504,18,0)</f>
        <v>Númerica</v>
      </c>
      <c r="K411" s="182" t="str">
        <f>VLOOKUP(A411,'PAI 2025 GPS rempl2)'!$A$4:$V$504,20,0)</f>
        <v>2025-09-01</v>
      </c>
      <c r="L411" s="182" t="str">
        <f>VLOOKUP(A411,'PAI 2025 GPS rempl2)'!$A$4:$V$504,21,0)</f>
        <v>2025-09-26</v>
      </c>
      <c r="M411" s="84" t="str">
        <f>VLOOKUP(A411,'PAI 2025 GPS rempl2)'!$A$4:$V$504,22,0)</f>
        <v>6000-DESPACHO DEL SUPERINTENDENTE DELEGADO PARA EL CONTROL Y VERIFICACIÓN DE REGLAMENTOS TÉCNICOS Y METROLOGÍA LEGAL</v>
      </c>
      <c r="N411" s="84"/>
      <c r="O411" s="84"/>
      <c r="P411" s="84"/>
      <c r="Q411" s="84"/>
      <c r="S411" s="83" t="s">
        <v>1286</v>
      </c>
      <c r="T411" s="83" t="str">
        <f>VLOOKUP(A411,'PAI 2025 GPS rempl2)'!$A$3:$E$505,4,0)</f>
        <v>Actividad propia</v>
      </c>
      <c r="U411" s="84" t="s">
        <v>1581</v>
      </c>
      <c r="V411" s="31">
        <f>VLOOKUP(S411,'PAI 2025 GPS rempl2)'!$E$4:$P$504,12,0)</f>
        <v>20</v>
      </c>
      <c r="W411" s="150"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2" spans="1:23" x14ac:dyDescent="0.25">
      <c r="A412" s="83" t="s">
        <v>1288</v>
      </c>
      <c r="B412" s="83" t="str">
        <f>VLOOKUP(A412,'PAI 2025 GPS rempl2)'!$A$3:$E$505,4,0)</f>
        <v>Actividad propia</v>
      </c>
      <c r="C412" s="84" t="s">
        <v>1581</v>
      </c>
      <c r="D412" s="84" t="s">
        <v>1592</v>
      </c>
      <c r="E412" s="84" t="s">
        <v>1499</v>
      </c>
      <c r="F412" s="84"/>
      <c r="G412" s="84" t="str">
        <f>VLOOKUP(A412,'PAI 2025 GPS rempl2)'!$E$4:$L$504,8,0)</f>
        <v>N/A</v>
      </c>
      <c r="H412" s="84" t="str">
        <f>VLOOKUP(A412,'PAI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2" s="84">
        <f>VLOOKUP(A412,'PAI 2025 GPS rempl2)'!$A$4:$V$504,17,0)</f>
        <v>1</v>
      </c>
      <c r="J412" s="84" t="str">
        <f>VLOOKUP(A412,'PAI 2025 GPS rempl2)'!$A$4:$V$504,18,0)</f>
        <v>Númerica</v>
      </c>
      <c r="K412" s="182" t="str">
        <f>VLOOKUP(A412,'PAI 2025 GPS rempl2)'!$A$4:$V$504,20,0)</f>
        <v>2025-09-29</v>
      </c>
      <c r="L412" s="182" t="str">
        <f>VLOOKUP(A412,'PAI 2025 GPS rempl2)'!$A$4:$V$504,21,0)</f>
        <v>2025-10-03</v>
      </c>
      <c r="M412" s="84" t="str">
        <f>VLOOKUP(A412,'PAI 2025 GPS rempl2)'!$A$4:$V$504,22,0)</f>
        <v>6000-DESPACHO DEL SUPERINTENDENTE DELEGADO PARA EL CONTROL Y VERIFICACIÓN DE REGLAMENTOS TÉCNICOS Y METROLOGÍA LEGAL</v>
      </c>
      <c r="N412" s="84"/>
      <c r="O412" s="84"/>
      <c r="P412" s="84"/>
      <c r="Q412" s="84"/>
      <c r="S412" s="83" t="s">
        <v>1288</v>
      </c>
      <c r="T412" s="83" t="str">
        <f>VLOOKUP(A412,'PAI 2025 GPS rempl2)'!$A$3:$E$505,4,0)</f>
        <v>Actividad propia</v>
      </c>
      <c r="U412" s="84" t="s">
        <v>1581</v>
      </c>
      <c r="V412" s="31">
        <f>VLOOKUP(S412,'PAI 2025 GPS rempl2)'!$E$4:$P$504,12,0)</f>
        <v>30</v>
      </c>
      <c r="W412" s="150"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3" spans="1:23" x14ac:dyDescent="0.25">
      <c r="A413" s="83" t="s">
        <v>1290</v>
      </c>
      <c r="B413" s="83" t="str">
        <f>VLOOKUP(A413,'PAI 2025 GPS rempl2)'!$A$3:$E$505,4,0)</f>
        <v>Actividad propia</v>
      </c>
      <c r="C413" s="84" t="s">
        <v>1581</v>
      </c>
      <c r="D413" s="84" t="s">
        <v>1592</v>
      </c>
      <c r="E413" s="84" t="s">
        <v>1499</v>
      </c>
      <c r="F413" s="84"/>
      <c r="G413" s="84" t="str">
        <f>VLOOKUP(A413,'PAI 2025 GPS rempl2)'!$E$4:$L$504,8,0)</f>
        <v>N/A</v>
      </c>
      <c r="H413" s="84" t="str">
        <f>VLOOKUP(A413,'PAI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3" s="84">
        <f>VLOOKUP(A413,'PAI 2025 GPS rempl2)'!$A$4:$V$504,17,0)</f>
        <v>1</v>
      </c>
      <c r="J413" s="84" t="str">
        <f>VLOOKUP(A413,'PAI 2025 GPS rempl2)'!$A$4:$V$504,18,0)</f>
        <v>Númerica</v>
      </c>
      <c r="K413" s="182" t="str">
        <f>VLOOKUP(A413,'PAI 2025 GPS rempl2)'!$A$4:$V$504,20,0)</f>
        <v>2025-10-20</v>
      </c>
      <c r="L413" s="182" t="str">
        <f>VLOOKUP(A413,'PAI 2025 GPS rempl2)'!$A$4:$V$504,21,0)</f>
        <v>2025-11-07</v>
      </c>
      <c r="M413" s="84" t="str">
        <f>VLOOKUP(A413,'PAI 2025 GPS rempl2)'!$A$4:$V$504,22,0)</f>
        <v>6000-DESPACHO DEL SUPERINTENDENTE DELEGADO PARA EL CONTROL Y VERIFICACIÓN DE REGLAMENTOS TÉCNICOS Y METROLOGÍA LEGAL</v>
      </c>
      <c r="N413" s="84"/>
      <c r="O413" s="84"/>
      <c r="P413" s="84"/>
      <c r="Q413" s="84"/>
      <c r="S413" s="83" t="s">
        <v>1290</v>
      </c>
      <c r="T413" s="83" t="str">
        <f>VLOOKUP(A413,'PAI 2025 GPS rempl2)'!$A$3:$E$505,4,0)</f>
        <v>Actividad propia</v>
      </c>
      <c r="U413" s="84" t="s">
        <v>1581</v>
      </c>
      <c r="V413" s="31">
        <f>VLOOKUP(S413,'PAI 2025 GPS rempl2)'!$E$4:$P$504,12,0)</f>
        <v>30</v>
      </c>
      <c r="W413" s="150"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4" spans="1:23" x14ac:dyDescent="0.25">
      <c r="A414" s="83" t="s">
        <v>1294</v>
      </c>
      <c r="B414" s="83" t="str">
        <f>VLOOKUP(A414,'PAI 2025 GPS rempl2)'!$A$3:$E$505,4,0)</f>
        <v>Producto</v>
      </c>
      <c r="C414" s="84" t="s">
        <v>1581</v>
      </c>
      <c r="D414" s="84" t="s">
        <v>1585</v>
      </c>
      <c r="E414" s="84" t="s">
        <v>646</v>
      </c>
      <c r="F414" s="84" t="s">
        <v>10</v>
      </c>
      <c r="G414" s="84" t="str">
        <f>VLOOKUP(A414,'PAI 2025 GPS rempl2)'!$E$4:$L$504,8,0)</f>
        <v>C-3503-0200-0009-40401c</v>
      </c>
      <c r="H414" s="84" t="str">
        <f>VLOOKUP(A414,'PAI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4" s="84">
        <f>VLOOKUP(A414,'PAI 2025 GPS rempl2)'!$A$4:$V$504,17,0)</f>
        <v>100</v>
      </c>
      <c r="J414" s="84" t="str">
        <f>VLOOKUP(A414,'PAI 2025 GPS rempl2)'!$A$4:$V$504,18,0)</f>
        <v>Porcentual</v>
      </c>
      <c r="K414" s="182" t="str">
        <f>VLOOKUP(A414,'PAI 2025 GPS rempl2)'!$A$4:$V$504,20,0)</f>
        <v>2025-01-13</v>
      </c>
      <c r="L414" s="182" t="str">
        <f>VLOOKUP(A414,'PAI 2025 GPS rempl2)'!$A$4:$V$504,21,0)</f>
        <v>2025-12-31</v>
      </c>
      <c r="M414" s="84" t="str">
        <f>VLOOKUP(A414,'PAI 2025 GPS rempl2)'!$A$4:$V$504,22,0)</f>
        <v>3000-DESPACHO DEL SUPERINTENDENTE DELEGADO PARA LA PROTECCIÓN DEL CONSUMIDOR;
3003-GRUPO DE TRABAJO DE APOYO A LA RED NACIONAL DE PROTECCIÓN  AL CONSUMIDOR</v>
      </c>
      <c r="N414" s="84" t="s">
        <v>1456</v>
      </c>
      <c r="O414" s="84" t="s">
        <v>1457</v>
      </c>
      <c r="P414" s="84" t="s">
        <v>1628</v>
      </c>
      <c r="Q414" s="84" t="s">
        <v>1553</v>
      </c>
      <c r="S414" s="83" t="s">
        <v>1294</v>
      </c>
      <c r="T414" s="83" t="str">
        <f>VLOOKUP(A414,'PAI 2025 GPS rempl2)'!$A$3:$E$505,4,0)</f>
        <v>Producto</v>
      </c>
      <c r="U414" s="84" t="s">
        <v>1581</v>
      </c>
      <c r="V414" s="31">
        <f>VLOOKUP(S414,'PAI 2025 GPS rempl2)'!$E$4:$P$504,12,0)</f>
        <v>20</v>
      </c>
      <c r="W414" s="148">
        <f>(V414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15" spans="1:23" x14ac:dyDescent="0.25">
      <c r="A415" s="83" t="s">
        <v>1297</v>
      </c>
      <c r="B415" s="83" t="str">
        <f>VLOOKUP(A415,'PAI 2025 GPS rempl2)'!$A$3:$E$505,4,0)</f>
        <v>Actividad propia</v>
      </c>
      <c r="C415" s="84" t="s">
        <v>1581</v>
      </c>
      <c r="D415" s="84" t="s">
        <v>1585</v>
      </c>
      <c r="E415" s="84" t="s">
        <v>646</v>
      </c>
      <c r="F415" s="84"/>
      <c r="G415" s="84" t="str">
        <f>VLOOKUP(A415,'PAI 2025 GPS rempl2)'!$E$4:$L$504,8,0)</f>
        <v>N/A</v>
      </c>
      <c r="H415" s="84" t="str">
        <f>VLOOKUP(A415,'PAI 2025 GPS rempl2)'!$A$4:$V$504,15,0)</f>
        <v>Definir el Plan de difusión (incluye actividades, responsables, fechas y las metas de atenciones, divulgaciones, capacitaciones, sensibilizaciones y campañas .) (Documento Plan de difusión)</v>
      </c>
      <c r="I415" s="84">
        <f>VLOOKUP(A415,'PAI 2025 GPS rempl2)'!$A$4:$V$504,17,0)</f>
        <v>1</v>
      </c>
      <c r="J415" s="84" t="str">
        <f>VLOOKUP(A415,'PAI 2025 GPS rempl2)'!$A$4:$V$504,18,0)</f>
        <v>Númerica</v>
      </c>
      <c r="K415" s="182" t="str">
        <f>VLOOKUP(A415,'PAI 2025 GPS rempl2)'!$A$4:$V$504,20,0)</f>
        <v>2025-01-13</v>
      </c>
      <c r="L415" s="182" t="str">
        <f>VLOOKUP(A415,'PAI 2025 GPS rempl2)'!$A$4:$V$504,21,0)</f>
        <v>2025-02-03</v>
      </c>
      <c r="M415" s="84" t="str">
        <f>VLOOKUP(A415,'PAI 2025 GPS rempl2)'!$A$4:$V$504,22,0)</f>
        <v>3003-GRUPO DE TRABAJO DE APOYO A LA RED NACIONAL DE PROTECCIÓN  AL CONSUMIDOR</v>
      </c>
      <c r="N415" s="84"/>
      <c r="O415" s="84"/>
      <c r="P415" s="84"/>
      <c r="Q415" s="84"/>
      <c r="S415" s="83" t="s">
        <v>1297</v>
      </c>
      <c r="T415" s="83" t="str">
        <f>VLOOKUP(A415,'PAI 2025 GPS rempl2)'!$A$3:$E$505,4,0)</f>
        <v>Actividad propia</v>
      </c>
      <c r="U415" s="84" t="s">
        <v>1581</v>
      </c>
      <c r="V415" s="31">
        <f>VLOOKUP(S415,'PAI 2025 GPS rempl2)'!$E$4:$P$504,12,0)</f>
        <v>30</v>
      </c>
      <c r="W415" s="150" t="e">
        <f>+(V415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6" spans="1:23" x14ac:dyDescent="0.25">
      <c r="A416" s="83" t="s">
        <v>1299</v>
      </c>
      <c r="B416" s="83" t="str">
        <f>VLOOKUP(A416,'PAI 2025 GPS rempl2)'!$A$3:$E$505,4,0)</f>
        <v>Actividad sin participaci�n</v>
      </c>
      <c r="C416" s="84" t="s">
        <v>1581</v>
      </c>
      <c r="D416" s="84" t="s">
        <v>1585</v>
      </c>
      <c r="E416" s="84" t="s">
        <v>646</v>
      </c>
      <c r="F416" s="84"/>
      <c r="G416" s="84" t="str">
        <f>VLOOKUP(A416,'PAI 2025 GPS rempl2)'!$E$4:$L$504,8,0)</f>
        <v>N/A</v>
      </c>
      <c r="H416" s="84" t="str">
        <f>VLOOKUP(A416,'PAI 2025 GPS rempl2)'!$A$4:$V$504,15,0)</f>
        <v>Aprobar el Plan de difusión (Plan Estratégico y Cronograma aprobado por el Coordinador de la RNPC Y/o otras áreas participantes de requerirse.)</v>
      </c>
      <c r="I416" s="84">
        <f>VLOOKUP(A416,'PAI 2025 GPS rempl2)'!$A$4:$V$504,17,0)</f>
        <v>1</v>
      </c>
      <c r="J416" s="84" t="str">
        <f>VLOOKUP(A416,'PAI 2025 GPS rempl2)'!$A$4:$V$504,18,0)</f>
        <v>Númerica</v>
      </c>
      <c r="K416" s="182" t="str">
        <f>VLOOKUP(A416,'PAI 2025 GPS rempl2)'!$A$4:$V$504,20,0)</f>
        <v>2025-02-03</v>
      </c>
      <c r="L416" s="182" t="str">
        <f>VLOOKUP(A416,'PAI 2025 GPS rempl2)'!$A$4:$V$504,21,0)</f>
        <v>2025-02-28</v>
      </c>
      <c r="M416" s="84" t="str">
        <f>VLOOKUP(A416,'PAI 2025 GPS rempl2)'!$A$4:$V$504,22,0)</f>
        <v>3000-DESPACHO DEL SUPERINTENDENTE DELEGADO PARA LA PROTECCIÓN DEL CONSUMIDOR</v>
      </c>
      <c r="N416" s="84"/>
      <c r="O416" s="84"/>
      <c r="P416" s="84"/>
      <c r="Q416" s="84"/>
      <c r="S416" s="83" t="s">
        <v>1299</v>
      </c>
      <c r="T416" s="83" t="str">
        <f>VLOOKUP(A416,'PAI 2025 GPS rempl2)'!$A$3:$E$505,4,0)</f>
        <v>Actividad sin participaci�n</v>
      </c>
      <c r="U416" s="84" t="s">
        <v>1581</v>
      </c>
      <c r="V416" s="31">
        <f>VLOOKUP(S416,'PAI 2025 GPS rempl2)'!$E$4:$P$504,12,0)</f>
        <v>0</v>
      </c>
      <c r="W416" s="31">
        <f>+V416</f>
        <v>0</v>
      </c>
    </row>
    <row r="417" spans="1:23" x14ac:dyDescent="0.25">
      <c r="A417" s="83" t="s">
        <v>1302</v>
      </c>
      <c r="B417" s="83" t="str">
        <f>VLOOKUP(A417,'PAI 2025 GPS rempl2)'!$A$3:$E$505,4,0)</f>
        <v>Actividad propia</v>
      </c>
      <c r="C417" s="84" t="s">
        <v>1581</v>
      </c>
      <c r="D417" s="84" t="s">
        <v>1585</v>
      </c>
      <c r="E417" s="84" t="s">
        <v>646</v>
      </c>
      <c r="F417" s="84"/>
      <c r="G417" s="84" t="str">
        <f>VLOOKUP(A417,'PAI 2025 GPS rempl2)'!$E$4:$L$504,8,0)</f>
        <v>N/A</v>
      </c>
      <c r="H417" s="84" t="str">
        <f>VLOOKUP(A417,'PAI 2025 GPS rempl2)'!$A$4:$V$504,15,0)</f>
        <v>Ejecutar el Plan de difusión  (Seguimiento trimestral plan y evidencias de ejecución)</v>
      </c>
      <c r="I417" s="84">
        <f>VLOOKUP(A417,'PAI 2025 GPS rempl2)'!$A$4:$V$504,17,0)</f>
        <v>100</v>
      </c>
      <c r="J417" s="84" t="str">
        <f>VLOOKUP(A417,'PAI 2025 GPS rempl2)'!$A$4:$V$504,18,0)</f>
        <v>Porcentual</v>
      </c>
      <c r="K417" s="182" t="str">
        <f>VLOOKUP(A417,'PAI 2025 GPS rempl2)'!$A$4:$V$504,20,0)</f>
        <v>2025-02-03</v>
      </c>
      <c r="L417" s="182" t="str">
        <f>VLOOKUP(A417,'PAI 2025 GPS rempl2)'!$A$4:$V$504,21,0)</f>
        <v>2025-12-31</v>
      </c>
      <c r="M417" s="84" t="str">
        <f>VLOOKUP(A417,'PAI 2025 GPS rempl2)'!$A$4:$V$504,22,0)</f>
        <v>3003-GRUPO DE TRABAJO DE APOYO A LA RED NACIONAL DE PROTECCIÓN  AL CONSUMIDOR</v>
      </c>
      <c r="N417" s="84"/>
      <c r="O417" s="84"/>
      <c r="P417" s="84"/>
      <c r="Q417" s="84"/>
      <c r="S417" s="83" t="s">
        <v>1302</v>
      </c>
      <c r="T417" s="83" t="str">
        <f>VLOOKUP(A417,'PAI 2025 GPS rempl2)'!$A$3:$E$505,4,0)</f>
        <v>Actividad propia</v>
      </c>
      <c r="U417" s="84" t="s">
        <v>1581</v>
      </c>
      <c r="V417" s="31">
        <f>VLOOKUP(S417,'PAI 2025 GPS rempl2)'!$E$4:$P$504,12,0)</f>
        <v>70</v>
      </c>
      <c r="W417" s="150" t="e">
        <f>+(V417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18" spans="1:23" x14ac:dyDescent="0.25">
      <c r="A418" s="83" t="s">
        <v>1303</v>
      </c>
      <c r="B418" s="83" t="str">
        <f>VLOOKUP(A418,'PAI 2025 GPS rempl2)'!$A$3:$E$505,4,0)</f>
        <v>Producto</v>
      </c>
      <c r="C418" s="84" t="s">
        <v>1581</v>
      </c>
      <c r="D418" s="84" t="s">
        <v>1585</v>
      </c>
      <c r="E418" s="84" t="s">
        <v>646</v>
      </c>
      <c r="F418" s="84" t="s">
        <v>9</v>
      </c>
      <c r="G418" s="84" t="str">
        <f>VLOOKUP(A418,'PAI 2025 GPS rempl2)'!$E$4:$L$504,8,0)</f>
        <v>C-3503-0200-0009-40401c</v>
      </c>
      <c r="H418" s="84" t="str">
        <f>VLOOKUP(A418,'PAI 2025 GPS rempl2)'!$A$4:$V$504,15,0)</f>
        <v>Arreglos Directos desarrollados a través de las atenciones de las Casas y Rutas del Consumidor, realizados. (Informe final)</v>
      </c>
      <c r="I418" s="84">
        <f>VLOOKUP(A418,'PAI 2025 GPS rempl2)'!$A$4:$V$504,17,0)</f>
        <v>40</v>
      </c>
      <c r="J418" s="84" t="str">
        <f>VLOOKUP(A418,'PAI 2025 GPS rempl2)'!$A$4:$V$504,18,0)</f>
        <v>Porcentual</v>
      </c>
      <c r="K418" s="182" t="str">
        <f>VLOOKUP(A418,'PAI 2025 GPS rempl2)'!$A$4:$V$504,20,0)</f>
        <v>2025-02-03</v>
      </c>
      <c r="L418" s="182" t="str">
        <f>VLOOKUP(A418,'PAI 2025 GPS rempl2)'!$A$4:$V$504,21,0)</f>
        <v>2025-12-31</v>
      </c>
      <c r="M418" s="84" t="str">
        <f>VLOOKUP(A418,'PAI 2025 GPS rempl2)'!$A$4:$V$504,22,0)</f>
        <v>3003-GRUPO DE TRABAJO DE APOYO A LA RED NACIONAL DE PROTECCIÓN  AL CONSUMIDOR</v>
      </c>
      <c r="N418" s="84" t="s">
        <v>1458</v>
      </c>
      <c r="O418" s="84" t="s">
        <v>1496</v>
      </c>
      <c r="P418" s="84">
        <v>0</v>
      </c>
      <c r="Q418" s="84" t="s">
        <v>1551</v>
      </c>
      <c r="S418" s="83" t="s">
        <v>1303</v>
      </c>
      <c r="T418" s="83" t="str">
        <f>VLOOKUP(A418,'PAI 2025 GPS rempl2)'!$A$3:$E$505,4,0)</f>
        <v>Producto</v>
      </c>
      <c r="U418" s="84" t="s">
        <v>1581</v>
      </c>
      <c r="V418" s="31">
        <f>VLOOKUP(S418,'PAI 2025 GPS rempl2)'!$E$4:$P$504,12,0)</f>
        <v>10</v>
      </c>
      <c r="W418" s="148">
        <f>(V418*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0.44843049327354262</v>
      </c>
    </row>
    <row r="419" spans="1:23" x14ac:dyDescent="0.25">
      <c r="A419" s="83" t="s">
        <v>1305</v>
      </c>
      <c r="B419" s="83" t="str">
        <f>VLOOKUP(A419,'PAI 2025 GPS rempl2)'!$A$3:$E$505,4,0)</f>
        <v>Actividad propia</v>
      </c>
      <c r="C419" s="84" t="s">
        <v>1581</v>
      </c>
      <c r="D419" s="84" t="s">
        <v>1585</v>
      </c>
      <c r="E419" s="84" t="s">
        <v>646</v>
      </c>
      <c r="F419" s="84"/>
      <c r="G419" s="84" t="str">
        <f>VLOOKUP(A419,'PAI 2025 GPS rempl2)'!$E$4:$L$504,8,0)</f>
        <v>N/A</v>
      </c>
      <c r="H419" s="84" t="str">
        <f>VLOOKUP(A419,'PAI 2025 GPS rempl2)'!$A$4:$V$504,15,0)</f>
        <v>Realizar invitaciones de servicio arreglo directo (Informe trimestral acumulado) (Informe elaborado de las invitaciones servicio arreglo directo)</v>
      </c>
      <c r="I419" s="84">
        <f>VLOOKUP(A419,'PAI 2025 GPS rempl2)'!$A$4:$V$504,17,0)</f>
        <v>4000</v>
      </c>
      <c r="J419" s="84" t="str">
        <f>VLOOKUP(A419,'PAI 2025 GPS rempl2)'!$A$4:$V$504,18,0)</f>
        <v>Númerica</v>
      </c>
      <c r="K419" s="182" t="str">
        <f>VLOOKUP(A419,'PAI 2025 GPS rempl2)'!$A$4:$V$504,20,0)</f>
        <v>2025-02-03</v>
      </c>
      <c r="L419" s="182" t="str">
        <f>VLOOKUP(A419,'PAI 2025 GPS rempl2)'!$A$4:$V$504,21,0)</f>
        <v>2025-12-31</v>
      </c>
      <c r="M419" s="84" t="str">
        <f>VLOOKUP(A419,'PAI 2025 GPS rempl2)'!$A$4:$V$504,22,0)</f>
        <v>3003-GRUPO DE TRABAJO DE APOYO A LA RED NACIONAL DE PROTECCIÓN  AL CONSUMIDOR</v>
      </c>
      <c r="N419" s="84"/>
      <c r="O419" s="84"/>
      <c r="P419" s="84"/>
      <c r="Q419" s="84"/>
      <c r="S419" s="83" t="s">
        <v>1305</v>
      </c>
      <c r="T419" s="83" t="str">
        <f>VLOOKUP(A419,'PAI 2025 GPS rempl2)'!$A$3:$E$505,4,0)</f>
        <v>Actividad propia</v>
      </c>
      <c r="U419" s="84" t="s">
        <v>1581</v>
      </c>
      <c r="V419" s="31">
        <f>VLOOKUP(S419,'PAI 2025 GPS rempl2)'!$E$4:$P$504,12,0)</f>
        <v>30</v>
      </c>
      <c r="W419" s="150" t="e">
        <f>+(V419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0" spans="1:23" x14ac:dyDescent="0.25">
      <c r="A420" s="83" t="s">
        <v>1307</v>
      </c>
      <c r="B420" s="83" t="str">
        <f>VLOOKUP(A420,'PAI 2025 GPS rempl2)'!$A$3:$E$505,4,0)</f>
        <v>Actividad propia</v>
      </c>
      <c r="C420" s="84" t="s">
        <v>1581</v>
      </c>
      <c r="D420" s="84" t="s">
        <v>1585</v>
      </c>
      <c r="E420" s="84" t="s">
        <v>646</v>
      </c>
      <c r="F420" s="84"/>
      <c r="G420" s="84" t="str">
        <f>VLOOKUP(A420,'PAI 2025 GPS rempl2)'!$E$4:$L$504,8,0)</f>
        <v>N/A</v>
      </c>
      <c r="H420" s="84" t="str">
        <f>VLOOKUP(A420,'PAI 2025 GPS rempl2)'!$A$4:$V$504,15,0)</f>
        <v>Realizar Jornada Nacional de las soluciones en materia de protección al consumidor  (Informe jornada Nacional de las soluciones en materia de protección al consumidor)</v>
      </c>
      <c r="I420" s="84">
        <f>VLOOKUP(A420,'PAI 2025 GPS rempl2)'!$A$4:$V$504,17,0)</f>
        <v>4</v>
      </c>
      <c r="J420" s="84" t="str">
        <f>VLOOKUP(A420,'PAI 2025 GPS rempl2)'!$A$4:$V$504,18,0)</f>
        <v>Númerica</v>
      </c>
      <c r="K420" s="182" t="str">
        <f>VLOOKUP(A420,'PAI 2025 GPS rempl2)'!$A$4:$V$504,20,0)</f>
        <v>2025-02-03</v>
      </c>
      <c r="L420" s="182" t="str">
        <f>VLOOKUP(A420,'PAI 2025 GPS rempl2)'!$A$4:$V$504,21,0)</f>
        <v>2025-12-31</v>
      </c>
      <c r="M420" s="84" t="str">
        <f>VLOOKUP(A420,'PAI 2025 GPS rempl2)'!$A$4:$V$504,22,0)</f>
        <v>3003-GRUPO DE TRABAJO DE APOYO A LA RED NACIONAL DE PROTECCIÓN  AL CONSUMIDOR</v>
      </c>
      <c r="N420" s="84"/>
      <c r="O420" s="84"/>
      <c r="P420" s="84"/>
      <c r="Q420" s="84"/>
      <c r="S420" s="83" t="s">
        <v>1307</v>
      </c>
      <c r="T420" s="83" t="str">
        <f>VLOOKUP(A420,'PAI 2025 GPS rempl2)'!$A$3:$E$505,4,0)</f>
        <v>Actividad propia</v>
      </c>
      <c r="U420" s="84" t="s">
        <v>1581</v>
      </c>
      <c r="V420" s="31">
        <f>VLOOKUP(S420,'PAI 2025 GPS rempl2)'!$E$4:$P$504,12,0)</f>
        <v>30</v>
      </c>
      <c r="W420" s="150"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1" spans="1:23" x14ac:dyDescent="0.25">
      <c r="A421" s="83" t="s">
        <v>1309</v>
      </c>
      <c r="B421" s="83" t="str">
        <f>VLOOKUP(A421,'PAI 2025 GPS rempl2)'!$A$3:$E$505,4,0)</f>
        <v>Actividad propia</v>
      </c>
      <c r="C421" s="84" t="s">
        <v>1581</v>
      </c>
      <c r="D421" s="84" t="s">
        <v>1585</v>
      </c>
      <c r="E421" s="84" t="s">
        <v>646</v>
      </c>
      <c r="F421" s="84"/>
      <c r="G421" s="84" t="str">
        <f>VLOOKUP(A421,'PAI 2025 GPS rempl2)'!$E$4:$L$504,8,0)</f>
        <v>N/A</v>
      </c>
      <c r="H421" s="84" t="str">
        <f>VLOOKUP(A421,'PAI 2025 GPS rempl2)'!$A$4:$V$504,15,0)</f>
        <v>Realizar encuentros de arreglo directo (Informe arreglos directos realizados)</v>
      </c>
      <c r="I421" s="84">
        <f>VLOOKUP(A421,'PAI 2025 GPS rempl2)'!$A$4:$V$504,17,0)</f>
        <v>1600</v>
      </c>
      <c r="J421" s="84" t="str">
        <f>VLOOKUP(A421,'PAI 2025 GPS rempl2)'!$A$4:$V$504,18,0)</f>
        <v>Númerica</v>
      </c>
      <c r="K421" s="182" t="str">
        <f>VLOOKUP(A421,'PAI 2025 GPS rempl2)'!$A$4:$V$504,20,0)</f>
        <v>2025-02-03</v>
      </c>
      <c r="L421" s="182" t="str">
        <f>VLOOKUP(A421,'PAI 2025 GPS rempl2)'!$A$4:$V$504,21,0)</f>
        <v>2025-12-31</v>
      </c>
      <c r="M421" s="84" t="str">
        <f>VLOOKUP(A421,'PAI 2025 GPS rempl2)'!$A$4:$V$504,22,0)</f>
        <v>3003-GRUPO DE TRABAJO DE APOYO A LA RED NACIONAL DE PROTECCIÓN  AL CONSUMIDOR</v>
      </c>
      <c r="N421" s="84"/>
      <c r="O421" s="84"/>
      <c r="P421" s="84"/>
      <c r="Q421" s="84"/>
      <c r="S421" s="83" t="s">
        <v>1309</v>
      </c>
      <c r="T421" s="83" t="str">
        <f>VLOOKUP(A421,'PAI 2025 GPS rempl2)'!$A$3:$E$505,4,0)</f>
        <v>Actividad propia</v>
      </c>
      <c r="U421" s="84" t="s">
        <v>1581</v>
      </c>
      <c r="V421" s="31">
        <f>VLOOKUP(S421,'PAI 2025 GPS rempl2)'!$E$4:$P$504,12,0)</f>
        <v>40</v>
      </c>
      <c r="W421" s="150"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2" spans="1:23" x14ac:dyDescent="0.25">
      <c r="A422" s="83" t="s">
        <v>1310</v>
      </c>
      <c r="B422" s="83" t="str">
        <f>VLOOKUP(A422,'PAI 2025 GPS rempl2)'!$A$3:$E$505,4,0)</f>
        <v>Producto</v>
      </c>
      <c r="C422" s="84" t="s">
        <v>1581</v>
      </c>
      <c r="D422" s="84" t="s">
        <v>1589</v>
      </c>
      <c r="E422" s="84" t="s">
        <v>730</v>
      </c>
      <c r="F422" s="84" t="s">
        <v>13</v>
      </c>
      <c r="G422" s="84" t="str">
        <f>VLOOKUP(A422,'PAI 2025 GPS rempl2)'!$E$4:$L$504,8,0)</f>
        <v>C-3503-0200-0009-40401c</v>
      </c>
      <c r="H422" s="84" t="str">
        <f>VLOOKUP(A422,'PAI 2025 GPS rempl2)'!$A$4:$V$504,15,0)</f>
        <v>Alcaldías en sus facultades administrativas y de metrología legal frente a la protección al consumidor en el territorio nacional, capacitadas (Informe final)</v>
      </c>
      <c r="I422" s="84">
        <f>VLOOKUP(A422,'PAI 2025 GPS rempl2)'!$A$4:$V$504,17,0)</f>
        <v>440</v>
      </c>
      <c r="J422" s="84" t="str">
        <f>VLOOKUP(A422,'PAI 2025 GPS rempl2)'!$A$4:$V$504,18,0)</f>
        <v>Númerica</v>
      </c>
      <c r="K422" s="182" t="str">
        <f>VLOOKUP(A422,'PAI 2025 GPS rempl2)'!$A$4:$V$504,20,0)</f>
        <v>2025-02-03</v>
      </c>
      <c r="L422" s="182" t="str">
        <f>VLOOKUP(A422,'PAI 2025 GPS rempl2)'!$A$4:$V$504,21,0)</f>
        <v>2025-12-31</v>
      </c>
      <c r="M422" s="84" t="str">
        <f>VLOOKUP(A422,'PAI 2025 GPS rempl2)'!$A$4:$V$504,22,0)</f>
        <v>3003-GRUPO DE TRABAJO DE APOYO A LA RED NACIONAL DE PROTECCIÓN  AL CONSUMIDOR</v>
      </c>
      <c r="N422" s="84" t="s">
        <v>1459</v>
      </c>
      <c r="O422" s="84" t="s">
        <v>1498</v>
      </c>
      <c r="P422" s="84" t="s">
        <v>1801</v>
      </c>
      <c r="Q422" s="84" t="s">
        <v>1554</v>
      </c>
      <c r="S422" s="83" t="s">
        <v>1310</v>
      </c>
      <c r="T422" s="83" t="str">
        <f>VLOOKUP(A422,'PAI 2025 GPS rempl2)'!$A$3:$E$505,4,0)</f>
        <v>Producto</v>
      </c>
      <c r="U422" s="84" t="s">
        <v>1581</v>
      </c>
      <c r="V422" s="31">
        <f>VLOOKUP(S422,'PAI 2025 GPS rempl2)'!$E$4:$P$504,12,0)</f>
        <v>20</v>
      </c>
      <c r="W422" s="148">
        <f>(V422*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23" spans="1:23" x14ac:dyDescent="0.25">
      <c r="A423" s="83" t="s">
        <v>1312</v>
      </c>
      <c r="B423" s="83" t="str">
        <f>VLOOKUP(A423,'PAI 2025 GPS rempl2)'!$A$3:$E$505,4,0)</f>
        <v>Actividad propia</v>
      </c>
      <c r="C423" s="84" t="s">
        <v>1581</v>
      </c>
      <c r="D423" s="84" t="s">
        <v>1589</v>
      </c>
      <c r="E423" s="84" t="s">
        <v>730</v>
      </c>
      <c r="F423" s="84"/>
      <c r="G423" s="84" t="str">
        <f>VLOOKUP(A423,'PAI 2025 GPS rempl2)'!$E$4:$L$504,8,0)</f>
        <v>N/A</v>
      </c>
      <c r="H423" s="84" t="str">
        <f>VLOOKUP(A423,'PAI 2025 GPS rempl2)'!$A$4:$V$504,15,0)</f>
        <v>Aprobar por parte del coordinador de la RED el cronograma de intervención de alcaldías (Cronograma de intervención de alcaldías aprobado por parte del coordinador de la RED)</v>
      </c>
      <c r="I423" s="84">
        <f>VLOOKUP(A423,'PAI 2025 GPS rempl2)'!$A$4:$V$504,17,0)</f>
        <v>1</v>
      </c>
      <c r="J423" s="84" t="str">
        <f>VLOOKUP(A423,'PAI 2025 GPS rempl2)'!$A$4:$V$504,18,0)</f>
        <v>Númerica</v>
      </c>
      <c r="K423" s="182" t="str">
        <f>VLOOKUP(A423,'PAI 2025 GPS rempl2)'!$A$4:$V$504,20,0)</f>
        <v>2025-02-03</v>
      </c>
      <c r="L423" s="182" t="str">
        <f>VLOOKUP(A423,'PAI 2025 GPS rempl2)'!$A$4:$V$504,21,0)</f>
        <v>2025-02-28</v>
      </c>
      <c r="M423" s="84" t="str">
        <f>VLOOKUP(A423,'PAI 2025 GPS rempl2)'!$A$4:$V$504,22,0)</f>
        <v>3003-GRUPO DE TRABAJO DE APOYO A LA RED NACIONAL DE PROTECCIÓN  AL CONSUMIDOR</v>
      </c>
      <c r="N423" s="84"/>
      <c r="O423" s="84"/>
      <c r="P423" s="84"/>
      <c r="Q423" s="84"/>
      <c r="S423" s="83" t="s">
        <v>1312</v>
      </c>
      <c r="T423" s="83" t="str">
        <f>VLOOKUP(A423,'PAI 2025 GPS rempl2)'!$A$3:$E$505,4,0)</f>
        <v>Actividad propia</v>
      </c>
      <c r="U423" s="84" t="s">
        <v>1581</v>
      </c>
      <c r="V423" s="31">
        <f>VLOOKUP(S423,'PAI 2025 GPS rempl2)'!$E$4:$P$504,12,0)</f>
        <v>20</v>
      </c>
      <c r="W423" s="150" t="e">
        <f>+(V423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4" spans="1:23" x14ac:dyDescent="0.25">
      <c r="A424" s="83" t="s">
        <v>1314</v>
      </c>
      <c r="B424" s="83" t="str">
        <f>VLOOKUP(A424,'PAI 2025 GPS rempl2)'!$A$3:$E$505,4,0)</f>
        <v>Actividad propia</v>
      </c>
      <c r="C424" s="84" t="s">
        <v>1581</v>
      </c>
      <c r="D424" s="84" t="s">
        <v>1589</v>
      </c>
      <c r="E424" s="84" t="s">
        <v>730</v>
      </c>
      <c r="F424" s="84"/>
      <c r="G424" s="84" t="str">
        <f>VLOOKUP(A424,'PAI 2025 GPS rempl2)'!$E$4:$L$504,8,0)</f>
        <v>N/A</v>
      </c>
      <c r="H424" s="84" t="str">
        <f>VLOOKUP(A424,'PAI 2025 GPS rempl2)'!$A$4:$V$504,15,0)</f>
        <v>Capacitar en materia de protección al consumidor a las alcaldías municipales (Informe trimestral de seguimiento y Listados de Asistencia/registros fotográficos/capturas de pantallas)</v>
      </c>
      <c r="I424" s="84">
        <f>VLOOKUP(A424,'PAI 2025 GPS rempl2)'!$A$4:$V$504,17,0)</f>
        <v>440</v>
      </c>
      <c r="J424" s="84" t="str">
        <f>VLOOKUP(A424,'PAI 2025 GPS rempl2)'!$A$4:$V$504,18,0)</f>
        <v>Númerica</v>
      </c>
      <c r="K424" s="182" t="str">
        <f>VLOOKUP(A424,'PAI 2025 GPS rempl2)'!$A$4:$V$504,20,0)</f>
        <v>2025-02-03</v>
      </c>
      <c r="L424" s="182" t="str">
        <f>VLOOKUP(A424,'PAI 2025 GPS rempl2)'!$A$4:$V$504,21,0)</f>
        <v>2025-12-31</v>
      </c>
      <c r="M424" s="84" t="str">
        <f>VLOOKUP(A424,'PAI 2025 GPS rempl2)'!$A$4:$V$504,22,0)</f>
        <v>3003-GRUPO DE TRABAJO DE APOYO A LA RED NACIONAL DE PROTECCIÓN  AL CONSUMIDOR</v>
      </c>
      <c r="N424" s="84"/>
      <c r="O424" s="84"/>
      <c r="P424" s="84"/>
      <c r="Q424" s="84"/>
      <c r="S424" s="83" t="s">
        <v>1314</v>
      </c>
      <c r="T424" s="83" t="str">
        <f>VLOOKUP(A424,'PAI 2025 GPS rempl2)'!$A$3:$E$505,4,0)</f>
        <v>Actividad propia</v>
      </c>
      <c r="U424" s="84" t="s">
        <v>1581</v>
      </c>
      <c r="V424" s="31">
        <f>VLOOKUP(S424,'PAI 2025 GPS rempl2)'!$E$4:$P$504,12,0)</f>
        <v>80</v>
      </c>
      <c r="W424" s="150"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5" spans="1:23" x14ac:dyDescent="0.25">
      <c r="A425" s="83" t="s">
        <v>1316</v>
      </c>
      <c r="B425" s="83" t="str">
        <f>VLOOKUP(A425,'PAI 2025 GPS rempl2)'!$A$3:$E$505,4,0)</f>
        <v>Producto</v>
      </c>
      <c r="C425" s="84" t="s">
        <v>1581</v>
      </c>
      <c r="D425" s="84" t="s">
        <v>1585</v>
      </c>
      <c r="E425" s="84" t="s">
        <v>646</v>
      </c>
      <c r="F425" s="84" t="s">
        <v>13</v>
      </c>
      <c r="G425" s="84" t="str">
        <f>VLOOKUP(A425,'PAI 2025 GPS rempl2)'!$E$4:$L$504,8,0)</f>
        <v>C-3503-0200-0009-40401c</v>
      </c>
      <c r="H425" s="84" t="str">
        <f>VLOOKUP(A425,'PAI 2025 GPS rempl2)'!$A$4:$V$504,15,0)</f>
        <v>Cobertura departamental de la Red Nacional de Protección al Consumidor, a través de las Casas de Consumidor de Bienes y Servicios, ampliada (Informe final)</v>
      </c>
      <c r="I425" s="84">
        <f>VLOOKUP(A425,'PAI 2025 GPS rempl2)'!$A$4:$V$504,17,0)</f>
        <v>5</v>
      </c>
      <c r="J425" s="84" t="str">
        <f>VLOOKUP(A425,'PAI 2025 GPS rempl2)'!$A$4:$V$504,18,0)</f>
        <v>Númerica</v>
      </c>
      <c r="K425" s="182" t="str">
        <f>VLOOKUP(A425,'PAI 2025 GPS rempl2)'!$A$4:$V$504,20,0)</f>
        <v>2025-02-03</v>
      </c>
      <c r="L425" s="182" t="str">
        <f>VLOOKUP(A425,'PAI 2025 GPS rempl2)'!$A$4:$V$504,21,0)</f>
        <v>2025-12-19</v>
      </c>
      <c r="M425" s="84" t="str">
        <f>VLOOKUP(A425,'PAI 2025 GPS rempl2)'!$A$4:$V$504,22,0)</f>
        <v>142-GRUPO DE TRABAJO DE SERVICIOS ADMINISTRATIVOS Y RECURSOS FÍSICOS;
3003-GRUPO DE TRABAJO DE APOYO A LA RED NACIONAL DE PROTECCIÓN  AL CONSUMIDOR;
73-GRUPO DE TRABAJO DE COMUNICACION</v>
      </c>
      <c r="N425" s="84" t="s">
        <v>1459</v>
      </c>
      <c r="O425" s="84" t="s">
        <v>1498</v>
      </c>
      <c r="P425" s="84" t="s">
        <v>1629</v>
      </c>
      <c r="Q425" s="84" t="s">
        <v>1554</v>
      </c>
      <c r="S425" s="83" t="s">
        <v>1316</v>
      </c>
      <c r="T425" s="83" t="str">
        <f>VLOOKUP(A425,'PAI 2025 GPS rempl2)'!$A$3:$E$505,4,0)</f>
        <v>Producto</v>
      </c>
      <c r="U425" s="84" t="s">
        <v>1581</v>
      </c>
      <c r="V425" s="31">
        <f>VLOOKUP(S425,'PAI 2025 GPS rempl2)'!$E$4:$P$504,12,0)</f>
        <v>15</v>
      </c>
      <c r="W425" s="148">
        <f>(V425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426" spans="1:23" x14ac:dyDescent="0.25">
      <c r="A426" s="83" t="s">
        <v>1318</v>
      </c>
      <c r="B426" s="83" t="str">
        <f>VLOOKUP(A426,'PAI 2025 GPS rempl2)'!$A$3:$E$505,4,0)</f>
        <v>Actividad propia</v>
      </c>
      <c r="C426" s="84" t="s">
        <v>1581</v>
      </c>
      <c r="D426" s="84" t="s">
        <v>1585</v>
      </c>
      <c r="E426" s="84" t="s">
        <v>646</v>
      </c>
      <c r="F426" s="84"/>
      <c r="G426" s="84" t="str">
        <f>VLOOKUP(A426,'PAI 2025 GPS rempl2)'!$E$4:$L$504,8,0)</f>
        <v>N/A</v>
      </c>
      <c r="H426" s="84" t="str">
        <f>VLOOKUP(A426,'PAI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6" s="84">
        <f>VLOOKUP(A426,'PAI 2025 GPS rempl2)'!$A$4:$V$504,17,0)</f>
        <v>5</v>
      </c>
      <c r="J426" s="84" t="str">
        <f>VLOOKUP(A426,'PAI 2025 GPS rempl2)'!$A$4:$V$504,18,0)</f>
        <v>Númerica</v>
      </c>
      <c r="K426" s="182" t="str">
        <f>VLOOKUP(A426,'PAI 2025 GPS rempl2)'!$A$4:$V$504,20,0)</f>
        <v>2025-02-03</v>
      </c>
      <c r="L426" s="182" t="str">
        <f>VLOOKUP(A426,'PAI 2025 GPS rempl2)'!$A$4:$V$504,21,0)</f>
        <v>2025-12-19</v>
      </c>
      <c r="M426" s="84" t="str">
        <f>VLOOKUP(A426,'PAI 2025 GPS rempl2)'!$A$4:$V$504,22,0)</f>
        <v>3003-GRUPO DE TRABAJO DE APOYO A LA RED NACIONAL DE PROTECCIÓN  AL CONSUMIDOR</v>
      </c>
      <c r="N426" s="84"/>
      <c r="O426" s="84"/>
      <c r="P426" s="84"/>
      <c r="Q426" s="84"/>
      <c r="S426" s="83" t="s">
        <v>1318</v>
      </c>
      <c r="T426" s="83" t="str">
        <f>VLOOKUP(A426,'PAI 2025 GPS rempl2)'!$A$3:$E$505,4,0)</f>
        <v>Actividad propia</v>
      </c>
      <c r="U426" s="84" t="s">
        <v>1581</v>
      </c>
      <c r="V426" s="31">
        <f>VLOOKUP(S426,'PAI 2025 GPS rempl2)'!$E$4:$P$504,12,0)</f>
        <v>20</v>
      </c>
      <c r="W426" s="150" t="e">
        <f>+(V426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7" spans="1:23" x14ac:dyDescent="0.25">
      <c r="A427" s="83" t="s">
        <v>1320</v>
      </c>
      <c r="B427" s="83" t="str">
        <f>VLOOKUP(A427,'PAI 2025 GPS rempl2)'!$A$3:$E$505,4,0)</f>
        <v>Actividad propia</v>
      </c>
      <c r="C427" s="84" t="s">
        <v>1581</v>
      </c>
      <c r="D427" s="84" t="s">
        <v>1585</v>
      </c>
      <c r="E427" s="84" t="s">
        <v>646</v>
      </c>
      <c r="F427" s="84"/>
      <c r="G427" s="84" t="str">
        <f>VLOOKUP(A427,'PAI 2025 GPS rempl2)'!$E$4:$L$504,8,0)</f>
        <v>N/A</v>
      </c>
      <c r="H427" s="84" t="str">
        <f>VLOOKUP(A427,'PAI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7" s="84">
        <f>VLOOKUP(A427,'PAI 2025 GPS rempl2)'!$A$4:$V$504,17,0)</f>
        <v>5</v>
      </c>
      <c r="J427" s="84" t="str">
        <f>VLOOKUP(A427,'PAI 2025 GPS rempl2)'!$A$4:$V$504,18,0)</f>
        <v>Númerica</v>
      </c>
      <c r="K427" s="182" t="str">
        <f>VLOOKUP(A427,'PAI 2025 GPS rempl2)'!$A$4:$V$504,20,0)</f>
        <v>2025-02-03</v>
      </c>
      <c r="L427" s="182" t="str">
        <f>VLOOKUP(A427,'PAI 2025 GPS rempl2)'!$A$4:$V$504,21,0)</f>
        <v>2025-12-19</v>
      </c>
      <c r="M427" s="84" t="str">
        <f>VLOOKUP(A427,'PAI 2025 GPS rempl2)'!$A$4:$V$504,22,0)</f>
        <v>142-GRUPO DE TRABAJO DE SERVICIOS ADMINISTRATIVOS Y RECURSOS FÍSICOS;
3003-GRUPO DE TRABAJO DE APOYO A LA RED NACIONAL DE PROTECCIÓN  AL CONSUMIDOR</v>
      </c>
      <c r="N427" s="84"/>
      <c r="O427" s="84"/>
      <c r="P427" s="84"/>
      <c r="Q427" s="84"/>
      <c r="S427" s="83" t="s">
        <v>1320</v>
      </c>
      <c r="T427" s="83" t="str">
        <f>VLOOKUP(A427,'PAI 2025 GPS rempl2)'!$A$3:$E$505,4,0)</f>
        <v>Actividad propia</v>
      </c>
      <c r="U427" s="84" t="s">
        <v>1581</v>
      </c>
      <c r="V427" s="31">
        <f>VLOOKUP(S427,'PAI 2025 GPS rempl2)'!$E$4:$P$504,12,0)</f>
        <v>20</v>
      </c>
      <c r="W427" s="150"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8" spans="1:23" x14ac:dyDescent="0.25">
      <c r="A428" s="83" t="s">
        <v>1323</v>
      </c>
      <c r="B428" s="83" t="str">
        <f>VLOOKUP(A428,'PAI 2025 GPS rempl2)'!$A$3:$E$505,4,0)</f>
        <v>Actividad propia</v>
      </c>
      <c r="C428" s="84" t="s">
        <v>1581</v>
      </c>
      <c r="D428" s="84" t="s">
        <v>1585</v>
      </c>
      <c r="E428" s="84" t="s">
        <v>646</v>
      </c>
      <c r="F428" s="84"/>
      <c r="G428" s="84" t="str">
        <f>VLOOKUP(A428,'PAI 2025 GPS rempl2)'!$E$4:$L$504,8,0)</f>
        <v>N/A</v>
      </c>
      <c r="H428" s="84" t="str">
        <f>VLOOKUP(A428,'PAI 2025 GPS rempl2)'!$A$4:$V$504,15,0)</f>
        <v>Realizar la inauguración y poner en operacion las Casas del Consumidor de Bienes y Servicios en el territorio nacional (Informe por CCBS aperturada) (Informe por CCBS apertura da y puesta en operación)</v>
      </c>
      <c r="I428" s="84">
        <f>VLOOKUP(A428,'PAI 2025 GPS rempl2)'!$A$4:$V$504,17,0)</f>
        <v>5</v>
      </c>
      <c r="J428" s="84" t="str">
        <f>VLOOKUP(A428,'PAI 2025 GPS rempl2)'!$A$4:$V$504,18,0)</f>
        <v>Númerica</v>
      </c>
      <c r="K428" s="182" t="str">
        <f>VLOOKUP(A428,'PAI 2025 GPS rempl2)'!$A$4:$V$504,20,0)</f>
        <v>2025-02-03</v>
      </c>
      <c r="L428" s="182" t="str">
        <f>VLOOKUP(A428,'PAI 2025 GPS rempl2)'!$A$4:$V$504,21,0)</f>
        <v>2025-12-19</v>
      </c>
      <c r="M428" s="84" t="str">
        <f>VLOOKUP(A428,'PAI 2025 GPS rempl2)'!$A$4:$V$504,22,0)</f>
        <v>3003-GRUPO DE TRABAJO DE APOYO A LA RED NACIONAL DE PROTECCIÓN  AL CONSUMIDOR;
73-GRUPO DE TRABAJO DE COMUNICACION</v>
      </c>
      <c r="N428" s="84"/>
      <c r="O428" s="84"/>
      <c r="P428" s="84"/>
      <c r="Q428" s="84"/>
      <c r="S428" s="83" t="s">
        <v>1323</v>
      </c>
      <c r="T428" s="83" t="str">
        <f>VLOOKUP(A428,'PAI 2025 GPS rempl2)'!$A$3:$E$505,4,0)</f>
        <v>Actividad propia</v>
      </c>
      <c r="U428" s="84" t="s">
        <v>1581</v>
      </c>
      <c r="V428" s="31">
        <f>VLOOKUP(S428,'PAI 2025 GPS rempl2)'!$E$4:$P$504,12,0)</f>
        <v>60</v>
      </c>
      <c r="W428" s="150"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29" spans="1:23" x14ac:dyDescent="0.25">
      <c r="A429" s="83" t="s">
        <v>1325</v>
      </c>
      <c r="B429" s="83" t="str">
        <f>VLOOKUP(A429,'PAI 2025 GPS rempl2)'!$A$3:$E$505,4,0)</f>
        <v>Producto</v>
      </c>
      <c r="C429" s="84" t="s">
        <v>1591</v>
      </c>
      <c r="D429" s="84" t="s">
        <v>1590</v>
      </c>
      <c r="E429" s="84" t="s">
        <v>782</v>
      </c>
      <c r="F429" s="84" t="s">
        <v>10</v>
      </c>
      <c r="G429" s="84" t="str">
        <f>VLOOKUP(A429,'PAI 2025 GPS rempl2)'!$E$4:$L$504,8,0)</f>
        <v>C-3503-0200-0009-40401c</v>
      </c>
      <c r="H429" s="84" t="str">
        <f>VLOOKUP(A429,'PAI 2025 GPS rempl2)'!$A$4:$V$504,15,0)</f>
        <v>Guía de Aprendizaje en Derecho de Consumo traducida a lenguaje de minorías étnicas, elaborada y socializada  (Guía en formato digital)</v>
      </c>
      <c r="I429" s="84">
        <f>VLOOKUP(A429,'PAI 2025 GPS rempl2)'!$A$4:$V$504,17,0)</f>
        <v>1</v>
      </c>
      <c r="J429" s="84" t="str">
        <f>VLOOKUP(A429,'PAI 2025 GPS rempl2)'!$A$4:$V$504,18,0)</f>
        <v>Númerica</v>
      </c>
      <c r="K429" s="182" t="str">
        <f>VLOOKUP(A429,'PAI 2025 GPS rempl2)'!$A$4:$V$504,20,0)</f>
        <v>2025-02-03</v>
      </c>
      <c r="L429" s="182" t="str">
        <f>VLOOKUP(A429,'PAI 2025 GPS rempl2)'!$A$4:$V$504,21,0)</f>
        <v>2025-12-15</v>
      </c>
      <c r="M429" s="84" t="str">
        <f>VLOOKUP(A429,'PAI 2025 GPS rempl2)'!$A$4:$V$504,22,0)</f>
        <v>3003-GRUPO DE TRABAJO DE APOYO A LA RED NACIONAL DE PROTECCIÓN  AL CONSUMIDOR;
71-GRUPO DE TRABAJO DE FORMACION</v>
      </c>
      <c r="N429" s="84" t="s">
        <v>1456</v>
      </c>
      <c r="O429" s="84" t="s">
        <v>1457</v>
      </c>
      <c r="P429" s="84" t="s">
        <v>1630</v>
      </c>
      <c r="Q429" s="84" t="s">
        <v>1553</v>
      </c>
      <c r="S429" s="83" t="s">
        <v>1325</v>
      </c>
      <c r="T429" s="83" t="str">
        <f>VLOOKUP(A429,'PAI 2025 GPS rempl2)'!$A$3:$E$505,4,0)</f>
        <v>Producto</v>
      </c>
      <c r="U429" s="84" t="s">
        <v>1591</v>
      </c>
      <c r="V429" s="31">
        <f>VLOOKUP(S429,'PAI 2025 GPS rempl2)'!$E$4:$P$504,12,0)</f>
        <v>20</v>
      </c>
      <c r="W429" s="31">
        <f>+(V429*100)/($V$150+$V$168+$V$174+$V$177+$V$183+$V$190+$V$199+$V$335+$V$341+$V$429+$V$462)</f>
        <v>10.526315789473685</v>
      </c>
    </row>
    <row r="430" spans="1:23" x14ac:dyDescent="0.25">
      <c r="A430" s="83" t="s">
        <v>1327</v>
      </c>
      <c r="B430" s="83" t="str">
        <f>VLOOKUP(A430,'PAI 2025 GPS rempl2)'!$A$3:$E$505,4,0)</f>
        <v>Actividad propia</v>
      </c>
      <c r="C430" s="84" t="s">
        <v>1591</v>
      </c>
      <c r="D430" s="84" t="s">
        <v>1590</v>
      </c>
      <c r="E430" s="84" t="s">
        <v>782</v>
      </c>
      <c r="F430" s="84"/>
      <c r="G430" s="84" t="str">
        <f>VLOOKUP(A430,'PAI 2025 GPS rempl2)'!$E$4:$L$504,8,0)</f>
        <v>N/A</v>
      </c>
      <c r="H430" s="84" t="str">
        <f>VLOOKUP(A430,'PAI 2025 GPS rempl2)'!$A$4:$V$504,15,0)</f>
        <v>Definir el grupo étnico para la traducción de la Guía de Aprendizaje en Derecho de Consumo  (Acta de acuerdo de grupo étnico definido)</v>
      </c>
      <c r="I430" s="84">
        <f>VLOOKUP(A430,'PAI 2025 GPS rempl2)'!$A$4:$V$504,17,0)</f>
        <v>1</v>
      </c>
      <c r="J430" s="84" t="str">
        <f>VLOOKUP(A430,'PAI 2025 GPS rempl2)'!$A$4:$V$504,18,0)</f>
        <v>Númerica</v>
      </c>
      <c r="K430" s="182" t="str">
        <f>VLOOKUP(A430,'PAI 2025 GPS rempl2)'!$A$4:$V$504,20,0)</f>
        <v>2025-02-03</v>
      </c>
      <c r="L430" s="182" t="str">
        <f>VLOOKUP(A430,'PAI 2025 GPS rempl2)'!$A$4:$V$504,21,0)</f>
        <v>2025-03-31</v>
      </c>
      <c r="M430" s="84" t="str">
        <f>VLOOKUP(A430,'PAI 2025 GPS rempl2)'!$A$4:$V$504,22,0)</f>
        <v>3003-GRUPO DE TRABAJO DE APOYO A LA RED NACIONAL DE PROTECCIÓN  AL CONSUMIDOR;
71-GRUPO DE TRABAJO DE FORMACION</v>
      </c>
      <c r="N430" s="84"/>
      <c r="O430" s="84"/>
      <c r="P430" s="84"/>
      <c r="Q430" s="84"/>
      <c r="S430" s="83" t="s">
        <v>1327</v>
      </c>
      <c r="T430" s="83" t="str">
        <f>VLOOKUP(A430,'PAI 2025 GPS rempl2)'!$A$3:$E$505,4,0)</f>
        <v>Actividad propia</v>
      </c>
      <c r="U430" s="84" t="s">
        <v>1591</v>
      </c>
      <c r="V430" s="31">
        <f>VLOOKUP(S430,'PAI 2025 GPS rempl2)'!$E$4:$P$504,12,0)</f>
        <v>10</v>
      </c>
      <c r="W430" s="31">
        <f>+(V430*100)/($V$151+$V$153+$V$154+$V$155+$V$169+$V$170+$V$171+$V$172+$V$173+$V$175+$V$176+$V$178+$V$179+$V$180+$V$181+$V$182+$V$184+$V$185+$V$186+$V$187+$V$188+$V$189+$V$191+$V$192+$V$193+$V$194+$V$200+$V$201+$V$336+$V$338+$V$340+$V$342+$V$343+$V$430+$V$431+$V$432+$V$433+$V$463+$V$464)</f>
        <v>0.90909090909090906</v>
      </c>
    </row>
    <row r="431" spans="1:23" x14ac:dyDescent="0.25">
      <c r="A431" s="83" t="s">
        <v>1330</v>
      </c>
      <c r="B431" s="83" t="str">
        <f>VLOOKUP(A431,'PAI 2025 GPS rempl2)'!$A$3:$E$505,4,0)</f>
        <v>Actividad propia</v>
      </c>
      <c r="C431" s="84" t="s">
        <v>1591</v>
      </c>
      <c r="D431" s="84" t="s">
        <v>1590</v>
      </c>
      <c r="E431" s="84" t="s">
        <v>782</v>
      </c>
      <c r="F431" s="84"/>
      <c r="G431" s="84" t="str">
        <f>VLOOKUP(A431,'PAI 2025 GPS rempl2)'!$E$4:$L$504,8,0)</f>
        <v>N/A</v>
      </c>
      <c r="H431" s="84" t="str">
        <f>VLOOKUP(A431,'PAI 2025 GPS rempl2)'!$A$4:$V$504,15,0)</f>
        <v>Consolidar y traducir la Guía de Aprendizaje en Derecho de Consumo en lenguaje étnico aprobada (Guía de Aprendizaje en Derecho de Consumo en lenguaje étnico aprobada y traducida)</v>
      </c>
      <c r="I431" s="84">
        <f>VLOOKUP(A431,'PAI 2025 GPS rempl2)'!$A$4:$V$504,17,0)</f>
        <v>1</v>
      </c>
      <c r="J431" s="84" t="str">
        <f>VLOOKUP(A431,'PAI 2025 GPS rempl2)'!$A$4:$V$504,18,0)</f>
        <v>Númerica</v>
      </c>
      <c r="K431" s="182" t="str">
        <f>VLOOKUP(A431,'PAI 2025 GPS rempl2)'!$A$4:$V$504,20,0)</f>
        <v>2025-04-01</v>
      </c>
      <c r="L431" s="182" t="str">
        <f>VLOOKUP(A431,'PAI 2025 GPS rempl2)'!$A$4:$V$504,21,0)</f>
        <v>2025-08-29</v>
      </c>
      <c r="M431" s="84" t="str">
        <f>VLOOKUP(A431,'PAI 2025 GPS rempl2)'!$A$4:$V$504,22,0)</f>
        <v>3003-GRUPO DE TRABAJO DE APOYO A LA RED NACIONAL DE PROTECCIÓN  AL CONSUMIDOR</v>
      </c>
      <c r="N431" s="84"/>
      <c r="O431" s="84"/>
      <c r="P431" s="84"/>
      <c r="Q431" s="84"/>
      <c r="S431" s="83" t="s">
        <v>1330</v>
      </c>
      <c r="T431" s="83" t="str">
        <f>VLOOKUP(A431,'PAI 2025 GPS rempl2)'!$A$3:$E$505,4,0)</f>
        <v>Actividad propia</v>
      </c>
      <c r="U431" s="84" t="s">
        <v>1591</v>
      </c>
      <c r="V431" s="31">
        <f>VLOOKUP(S431,'PAI 2025 GPS rempl2)'!$E$4:$P$504,12,0)</f>
        <v>50</v>
      </c>
      <c r="W431" s="31">
        <f>+(V431*100)/($V$151+$V$153+$V$154+$V$155+$V$169+$V$170+$V$171+$V$172+$V$173+$V$175+$V$176+$V$178+$V$179+$V$180+$V$181+$V$182+$V$184+$V$185+$V$186+$V$187+$V$188+$V$189+$V$191+$V$192+$V$193+$V$194+$V$200+$V$201+$V$336+$V$338+$V$340+$V$342+$V$343+$V$430+$V$431+$V$432+$V$433+$V$463+$V$464)</f>
        <v>4.5454545454545459</v>
      </c>
    </row>
    <row r="432" spans="1:23" x14ac:dyDescent="0.25">
      <c r="A432" s="83" t="s">
        <v>1332</v>
      </c>
      <c r="B432" s="83" t="str">
        <f>VLOOKUP(A432,'PAI 2025 GPS rempl2)'!$A$3:$E$505,4,0)</f>
        <v>Actividad propia</v>
      </c>
      <c r="C432" s="84" t="s">
        <v>1591</v>
      </c>
      <c r="D432" s="84" t="s">
        <v>1590</v>
      </c>
      <c r="E432" s="84" t="s">
        <v>782</v>
      </c>
      <c r="F432" s="84"/>
      <c r="G432" s="84" t="str">
        <f>VLOOKUP(A432,'PAI 2025 GPS rempl2)'!$E$4:$L$504,8,0)</f>
        <v>N/A</v>
      </c>
      <c r="H432" s="84" t="str">
        <f>VLOOKUP(A432,'PAI 2025 GPS rempl2)'!$A$4:$V$504,15,0)</f>
        <v>Definir la Estrategia de socialización de la Guía de Aprendizaje en Derecho de Consumo (Documento Estrategia de socialización de la Guía de Aprendizaje en Derecho de Consumo)</v>
      </c>
      <c r="I432" s="84">
        <f>VLOOKUP(A432,'PAI 2025 GPS rempl2)'!$A$4:$V$504,17,0)</f>
        <v>1</v>
      </c>
      <c r="J432" s="84" t="str">
        <f>VLOOKUP(A432,'PAI 2025 GPS rempl2)'!$A$4:$V$504,18,0)</f>
        <v>Númerica</v>
      </c>
      <c r="K432" s="182" t="str">
        <f>VLOOKUP(A432,'PAI 2025 GPS rempl2)'!$A$4:$V$504,20,0)</f>
        <v>2025-06-03</v>
      </c>
      <c r="L432" s="182" t="str">
        <f>VLOOKUP(A432,'PAI 2025 GPS rempl2)'!$A$4:$V$504,21,0)</f>
        <v>2025-08-29</v>
      </c>
      <c r="M432" s="84" t="str">
        <f>VLOOKUP(A432,'PAI 2025 GPS rempl2)'!$A$4:$V$504,22,0)</f>
        <v>3003-GRUPO DE TRABAJO DE APOYO A LA RED NACIONAL DE PROTECCIÓN  AL CONSUMIDOR</v>
      </c>
      <c r="N432" s="84"/>
      <c r="O432" s="84"/>
      <c r="P432" s="84"/>
      <c r="Q432" s="84"/>
      <c r="S432" s="83" t="s">
        <v>1332</v>
      </c>
      <c r="T432" s="83" t="str">
        <f>VLOOKUP(A432,'PAI 2025 GPS rempl2)'!$A$3:$E$505,4,0)</f>
        <v>Actividad propia</v>
      </c>
      <c r="U432" s="84" t="s">
        <v>1591</v>
      </c>
      <c r="V432" s="31">
        <f>VLOOKUP(S432,'PAI 2025 GPS rempl2)'!$E$4:$P$504,12,0)</f>
        <v>20</v>
      </c>
      <c r="W432" s="31">
        <f>+(V432*100)/($V$151+$V$153+$V$154+$V$155+$V$169+$V$170+$V$171+$V$172+$V$173+$V$175+$V$176+$V$178+$V$179+$V$180+$V$181+$V$182+$V$184+$V$185+$V$186+$V$187+$V$188+$V$189+$V$191+$V$192+$V$193+$V$194+$V$200+$V$201+$V$336+$V$338+$V$340+$V$342+$V$343+$V$430+$V$431+$V$432+$V$433+$V$463+$V$464)</f>
        <v>1.8181818181818181</v>
      </c>
    </row>
    <row r="433" spans="1:23" x14ac:dyDescent="0.25">
      <c r="A433" s="83" t="s">
        <v>1334</v>
      </c>
      <c r="B433" s="83" t="str">
        <f>VLOOKUP(A433,'PAI 2025 GPS rempl2)'!$A$3:$E$505,4,0)</f>
        <v>Actividad propia</v>
      </c>
      <c r="C433" s="84" t="s">
        <v>1591</v>
      </c>
      <c r="D433" s="84" t="s">
        <v>1590</v>
      </c>
      <c r="E433" s="84" t="s">
        <v>782</v>
      </c>
      <c r="F433" s="84"/>
      <c r="G433" s="84" t="str">
        <f>VLOOKUP(A433,'PAI 2025 GPS rempl2)'!$E$4:$L$504,8,0)</f>
        <v>N/A</v>
      </c>
      <c r="H433" s="84" t="str">
        <f>VLOOKUP(A433,'PAI 2025 GPS rempl2)'!$A$4:$V$504,15,0)</f>
        <v>Aplicar la estrategia de socialización definida (Informe de aplicación de la estrategia)</v>
      </c>
      <c r="I433" s="84">
        <f>VLOOKUP(A433,'PAI 2025 GPS rempl2)'!$A$4:$V$504,17,0)</f>
        <v>1</v>
      </c>
      <c r="J433" s="84" t="str">
        <f>VLOOKUP(A433,'PAI 2025 GPS rempl2)'!$A$4:$V$504,18,0)</f>
        <v>Númerica</v>
      </c>
      <c r="K433" s="182" t="str">
        <f>VLOOKUP(A433,'PAI 2025 GPS rempl2)'!$A$4:$V$504,20,0)</f>
        <v>2025-09-01</v>
      </c>
      <c r="L433" s="182" t="str">
        <f>VLOOKUP(A433,'PAI 2025 GPS rempl2)'!$A$4:$V$504,21,0)</f>
        <v>2025-12-15</v>
      </c>
      <c r="M433" s="84" t="str">
        <f>VLOOKUP(A433,'PAI 2025 GPS rempl2)'!$A$4:$V$504,22,0)</f>
        <v>3003-GRUPO DE TRABAJO DE APOYO A LA RED NACIONAL DE PROTECCIÓN  AL CONSUMIDOR</v>
      </c>
      <c r="N433" s="84"/>
      <c r="O433" s="84"/>
      <c r="P433" s="84"/>
      <c r="Q433" s="84"/>
      <c r="S433" s="83" t="s">
        <v>1334</v>
      </c>
      <c r="T433" s="83" t="str">
        <f>VLOOKUP(A433,'PAI 2025 GPS rempl2)'!$A$3:$E$505,4,0)</f>
        <v>Actividad propia</v>
      </c>
      <c r="U433" s="84" t="s">
        <v>1591</v>
      </c>
      <c r="V433" s="31">
        <f>VLOOKUP(S433,'PAI 2025 GPS rempl2)'!$E$4:$P$504,12,0)</f>
        <v>20</v>
      </c>
      <c r="W433" s="31">
        <f>+(V433*100)/($V$151+$V$153+$V$154+$V$155+$V$169+$V$170+$V$171+$V$172+$V$173+$V$175+$V$176+$V$178+$V$179+$V$180+$V$181+$V$182+$V$184+$V$185+$V$186+$V$187+$V$188+$V$189+$V$191+$V$192+$V$193+$V$194+$V$200+$V$201+$V$336+$V$338+$V$340+$V$342+$V$343+$V$430+$V$431+$V$432+$V$433+$V$463+$V$464)</f>
        <v>1.8181818181818181</v>
      </c>
    </row>
    <row r="434" spans="1:23" x14ac:dyDescent="0.25">
      <c r="A434" s="83" t="s">
        <v>1335</v>
      </c>
      <c r="B434" s="83" t="str">
        <f>VLOOKUP(A434,'PAI 2025 GPS rempl2)'!$A$3:$E$505,4,0)</f>
        <v>Producto</v>
      </c>
      <c r="C434" s="84" t="s">
        <v>1581</v>
      </c>
      <c r="D434" s="84" t="s">
        <v>1589</v>
      </c>
      <c r="E434" s="84" t="s">
        <v>730</v>
      </c>
      <c r="F434" s="84" t="s">
        <v>13</v>
      </c>
      <c r="G434" s="84" t="str">
        <f>VLOOKUP(A434,'PAI 2025 GPS rempl2)'!$E$4:$L$504,8,0)</f>
        <v>C-3503-0200-0009-40401c</v>
      </c>
      <c r="H434" s="84" t="str">
        <f>VLOOKUP(A434,'PAI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4" s="84">
        <f>VLOOKUP(A434,'PAI 2025 GPS rempl2)'!$A$4:$V$504,17,0)</f>
        <v>1</v>
      </c>
      <c r="J434" s="84" t="str">
        <f>VLOOKUP(A434,'PAI 2025 GPS rempl2)'!$A$4:$V$504,18,0)</f>
        <v>Númerica</v>
      </c>
      <c r="K434" s="182" t="str">
        <f>VLOOKUP(A434,'PAI 2025 GPS rempl2)'!$A$4:$V$504,20,0)</f>
        <v>2025-02-03</v>
      </c>
      <c r="L434" s="182" t="str">
        <f>VLOOKUP(A434,'PAI 2025 GPS rempl2)'!$A$4:$V$504,21,0)</f>
        <v>2025-06-27</v>
      </c>
      <c r="M434" s="84" t="str">
        <f>VLOOKUP(A434,'PAI 2025 GPS rempl2)'!$A$4:$V$504,22,0)</f>
        <v>3003-GRUPO DE TRABAJO DE APOYO A LA RED NACIONAL DE PROTECCIÓN  AL CONSUMIDOR</v>
      </c>
      <c r="N434" s="84" t="s">
        <v>1459</v>
      </c>
      <c r="O434" s="84" t="s">
        <v>1498</v>
      </c>
      <c r="P434" s="84" t="s">
        <v>1629</v>
      </c>
      <c r="Q434" s="84" t="s">
        <v>1554</v>
      </c>
      <c r="S434" s="83" t="s">
        <v>1335</v>
      </c>
      <c r="T434" s="83" t="str">
        <f>VLOOKUP(A434,'PAI 2025 GPS rempl2)'!$A$3:$E$505,4,0)</f>
        <v>Producto</v>
      </c>
      <c r="U434" s="84" t="s">
        <v>1581</v>
      </c>
      <c r="V434" s="31">
        <f>VLOOKUP(S434,'PAI 2025 GPS rempl2)'!$E$4:$P$504,12,0)</f>
        <v>15</v>
      </c>
      <c r="W434" s="148">
        <f>(V434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0.67264573991031396</v>
      </c>
    </row>
    <row r="435" spans="1:23" x14ac:dyDescent="0.25">
      <c r="A435" s="83" t="s">
        <v>1336</v>
      </c>
      <c r="B435" s="83" t="str">
        <f>VLOOKUP(A435,'PAI 2025 GPS rempl2)'!$A$3:$E$505,4,0)</f>
        <v>Actividad propia</v>
      </c>
      <c r="C435" s="84" t="s">
        <v>1581</v>
      </c>
      <c r="D435" s="84" t="s">
        <v>1589</v>
      </c>
      <c r="E435" s="84" t="s">
        <v>730</v>
      </c>
      <c r="F435" s="84"/>
      <c r="G435" s="84" t="str">
        <f>VLOOKUP(A435,'PAI 2025 GPS rempl2)'!$E$4:$L$504,8,0)</f>
        <v>N/A</v>
      </c>
      <c r="H435" s="84" t="str">
        <f>VLOOKUP(A435,'PAI 2025 GPS rempl2)'!$A$4:$V$504,15,0)</f>
        <v>Elaborar estudios previos  (Documento Estudios previos aprobados secretaria general y jurídica)</v>
      </c>
      <c r="I435" s="84">
        <f>VLOOKUP(A435,'PAI 2025 GPS rempl2)'!$A$4:$V$504,17,0)</f>
        <v>1</v>
      </c>
      <c r="J435" s="84" t="str">
        <f>VLOOKUP(A435,'PAI 2025 GPS rempl2)'!$A$4:$V$504,18,0)</f>
        <v>Númerica</v>
      </c>
      <c r="K435" s="182" t="str">
        <f>VLOOKUP(A435,'PAI 2025 GPS rempl2)'!$A$4:$V$504,20,0)</f>
        <v>2025-02-03</v>
      </c>
      <c r="L435" s="182" t="str">
        <f>VLOOKUP(A435,'PAI 2025 GPS rempl2)'!$A$4:$V$504,21,0)</f>
        <v>2025-04-14</v>
      </c>
      <c r="M435" s="84" t="str">
        <f>VLOOKUP(A435,'PAI 2025 GPS rempl2)'!$A$4:$V$504,22,0)</f>
        <v>3003-GRUPO DE TRABAJO DE APOYO A LA RED NACIONAL DE PROTECCIÓN  AL CONSUMIDOR</v>
      </c>
      <c r="N435" s="84"/>
      <c r="O435" s="84"/>
      <c r="P435" s="84"/>
      <c r="Q435" s="84"/>
      <c r="S435" s="83" t="s">
        <v>1336</v>
      </c>
      <c r="T435" s="83" t="str">
        <f>VLOOKUP(A435,'PAI 2025 GPS rempl2)'!$A$3:$E$505,4,0)</f>
        <v>Actividad propia</v>
      </c>
      <c r="U435" s="84" t="s">
        <v>1581</v>
      </c>
      <c r="V435" s="31">
        <f>VLOOKUP(S435,'PAI 2025 GPS rempl2)'!$E$4:$P$504,12,0)</f>
        <v>10</v>
      </c>
      <c r="W435" s="150" t="e">
        <f>+(V435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6" spans="1:23" x14ac:dyDescent="0.25">
      <c r="A436" s="83" t="s">
        <v>1338</v>
      </c>
      <c r="B436" s="83" t="str">
        <f>VLOOKUP(A436,'PAI 2025 GPS rempl2)'!$A$3:$E$505,4,0)</f>
        <v>Actividad propia</v>
      </c>
      <c r="C436" s="84" t="s">
        <v>1581</v>
      </c>
      <c r="D436" s="84" t="s">
        <v>1589</v>
      </c>
      <c r="E436" s="84" t="s">
        <v>730</v>
      </c>
      <c r="F436" s="84"/>
      <c r="G436" s="84" t="str">
        <f>VLOOKUP(A436,'PAI 2025 GPS rempl2)'!$E$4:$L$504,8,0)</f>
        <v>N/A</v>
      </c>
      <c r="H436" s="84" t="str">
        <f>VLOOKUP(A436,'PAI 2025 GPS rempl2)'!$A$4:$V$504,15,0)</f>
        <v>Actualizar y aprobar la cartilla Consufondo  (Cartilla Actualizada y aprobada de Consufondo)</v>
      </c>
      <c r="I436" s="84">
        <f>VLOOKUP(A436,'PAI 2025 GPS rempl2)'!$A$4:$V$504,17,0)</f>
        <v>1</v>
      </c>
      <c r="J436" s="84" t="str">
        <f>VLOOKUP(A436,'PAI 2025 GPS rempl2)'!$A$4:$V$504,18,0)</f>
        <v>Númerica</v>
      </c>
      <c r="K436" s="182" t="str">
        <f>VLOOKUP(A436,'PAI 2025 GPS rempl2)'!$A$4:$V$504,20,0)</f>
        <v>2025-04-01</v>
      </c>
      <c r="L436" s="182" t="str">
        <f>VLOOKUP(A436,'PAI 2025 GPS rempl2)'!$A$4:$V$504,21,0)</f>
        <v>2025-04-30</v>
      </c>
      <c r="M436" s="84" t="str">
        <f>VLOOKUP(A436,'PAI 2025 GPS rempl2)'!$A$4:$V$504,22,0)</f>
        <v>3003-GRUPO DE TRABAJO DE APOYO A LA RED NACIONAL DE PROTECCIÓN  AL CONSUMIDOR</v>
      </c>
      <c r="N436" s="84"/>
      <c r="O436" s="84"/>
      <c r="P436" s="84"/>
      <c r="Q436" s="84"/>
      <c r="S436" s="83" t="s">
        <v>1338</v>
      </c>
      <c r="T436" s="83" t="str">
        <f>VLOOKUP(A436,'PAI 2025 GPS rempl2)'!$A$3:$E$505,4,0)</f>
        <v>Actividad propia</v>
      </c>
      <c r="U436" s="84" t="s">
        <v>1581</v>
      </c>
      <c r="V436" s="31">
        <f>VLOOKUP(S436,'PAI 2025 GPS rempl2)'!$E$4:$P$504,12,0)</f>
        <v>10</v>
      </c>
      <c r="W436" s="150"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7" spans="1:23" x14ac:dyDescent="0.25">
      <c r="A437" s="83" t="s">
        <v>1340</v>
      </c>
      <c r="B437" s="83" t="str">
        <f>VLOOKUP(A437,'PAI 2025 GPS rempl2)'!$A$3:$E$505,4,0)</f>
        <v>Actividad propia</v>
      </c>
      <c r="C437" s="84" t="s">
        <v>1581</v>
      </c>
      <c r="D437" s="84" t="s">
        <v>1589</v>
      </c>
      <c r="E437" s="84" t="s">
        <v>730</v>
      </c>
      <c r="F437" s="84"/>
      <c r="G437" s="84" t="str">
        <f>VLOOKUP(A437,'PAI 2025 GPS rempl2)'!$E$4:$L$504,8,0)</f>
        <v>N/A</v>
      </c>
      <c r="H437" s="84" t="str">
        <f>VLOOKUP(A437,'PAI 2025 GPS rempl2)'!$A$4:$V$504,15,0)</f>
        <v>Realizar un informe de valoración del Programa consufondo 2025 y recomendaciones para próximas vigencias.(Informe final)</v>
      </c>
      <c r="I437" s="84">
        <f>VLOOKUP(A437,'PAI 2025 GPS rempl2)'!$A$4:$V$504,17,0)</f>
        <v>1</v>
      </c>
      <c r="J437" s="84" t="str">
        <f>VLOOKUP(A437,'PAI 2025 GPS rempl2)'!$A$4:$V$504,18,0)</f>
        <v>Númerica</v>
      </c>
      <c r="K437" s="182" t="str">
        <f>VLOOKUP(A437,'PAI 2025 GPS rempl2)'!$A$4:$V$504,20,0)</f>
        <v>2025-05-02</v>
      </c>
      <c r="L437" s="182" t="str">
        <f>VLOOKUP(A437,'PAI 2025 GPS rempl2)'!$A$4:$V$504,21,0)</f>
        <v>2025-06-27</v>
      </c>
      <c r="M437" s="84" t="str">
        <f>VLOOKUP(A437,'PAI 2025 GPS rempl2)'!$A$4:$V$504,22,0)</f>
        <v>3003-GRUPO DE TRABAJO DE APOYO A LA RED NACIONAL DE PROTECCIÓN  AL CONSUMIDOR</v>
      </c>
      <c r="N437" s="84"/>
      <c r="O437" s="84"/>
      <c r="P437" s="84"/>
      <c r="Q437" s="84"/>
      <c r="S437" s="83" t="s">
        <v>1340</v>
      </c>
      <c r="T437" s="83" t="str">
        <f>VLOOKUP(A437,'PAI 2025 GPS rempl2)'!$A$3:$E$505,4,0)</f>
        <v>Actividad propia</v>
      </c>
      <c r="U437" s="84" t="s">
        <v>1581</v>
      </c>
      <c r="V437" s="31">
        <f>VLOOKUP(S437,'PAI 2025 GPS rempl2)'!$E$4:$P$504,12,0)</f>
        <v>80</v>
      </c>
      <c r="W437" s="150"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8" spans="1:23" x14ac:dyDescent="0.25">
      <c r="A438" s="83" t="s">
        <v>1341</v>
      </c>
      <c r="B438" s="83" t="str">
        <f>VLOOKUP(A438,'PAI 2025 GPS rempl2)'!$A$3:$E$505,4,0)</f>
        <v>Actividad propia Eliminada</v>
      </c>
      <c r="C438" s="84" t="s">
        <v>1581</v>
      </c>
      <c r="D438" s="84" t="s">
        <v>1589</v>
      </c>
      <c r="E438" s="84" t="s">
        <v>730</v>
      </c>
      <c r="F438" s="84"/>
      <c r="G438" s="84" t="str">
        <f>VLOOKUP(A438,'PAI 2025 GPS rempl2)'!$E$4:$L$504,8,0)</f>
        <v>N/A</v>
      </c>
      <c r="H438" s="84" t="str">
        <f>VLOOKUP(A438,'PAI 2025 GPS rempl2)'!$A$4:$V$504,15,0)</f>
        <v>Solicitar la contratación a Secretaria General   (Memorando de Solicitud de contratación a Secretaria General)</v>
      </c>
      <c r="I438" s="84">
        <f>VLOOKUP(A438,'PAI 2025 GPS rempl2)'!$A$4:$V$504,17,0)</f>
        <v>1</v>
      </c>
      <c r="J438" s="84" t="str">
        <f>VLOOKUP(A438,'PAI 2025 GPS rempl2)'!$A$4:$V$504,18,0)</f>
        <v>Númerica</v>
      </c>
      <c r="K438" s="182">
        <f>VLOOKUP(A438,'PAI 2025 GPS rempl2)'!$A$4:$V$504,20,0)</f>
        <v>45779</v>
      </c>
      <c r="L438" s="182">
        <f>VLOOKUP(A438,'PAI 2025 GPS rempl2)'!$A$4:$V$504,21,0)</f>
        <v>45869</v>
      </c>
      <c r="M438" s="84" t="str">
        <f>VLOOKUP(A438,'PAI 2025 GPS rempl2)'!$A$4:$V$504,22,0)</f>
        <v>3003-GRUPO DE TRABAJO DE APOYO A LA RED NACIONAL DE PROTECCIÓN  AL CONSUMIDOR</v>
      </c>
      <c r="N438" s="84"/>
      <c r="O438" s="84"/>
      <c r="P438" s="84"/>
      <c r="Q438" s="84"/>
      <c r="S438" s="83" t="s">
        <v>1341</v>
      </c>
      <c r="T438" s="83" t="str">
        <f>VLOOKUP(A438,'PAI 2025 GPS rempl2)'!$A$3:$E$505,4,0)</f>
        <v>Actividad propia Eliminada</v>
      </c>
      <c r="U438" s="84" t="s">
        <v>1581</v>
      </c>
      <c r="V438" s="31">
        <f>VLOOKUP(S438,'PAI 2025 GPS rempl2)'!$E$4:$P$504,12,0)</f>
        <v>10</v>
      </c>
      <c r="W438" s="150"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39" spans="1:23" x14ac:dyDescent="0.25">
      <c r="A439" s="83" t="s">
        <v>1343</v>
      </c>
      <c r="B439" s="83" t="str">
        <f>VLOOKUP(A439,'PAI 2025 GPS rempl2)'!$A$3:$E$505,4,0)</f>
        <v>Actividad sin participación Elimianda</v>
      </c>
      <c r="C439" s="84" t="s">
        <v>1581</v>
      </c>
      <c r="D439" s="84" t="s">
        <v>1589</v>
      </c>
      <c r="E439" s="84" t="s">
        <v>730</v>
      </c>
      <c r="F439" s="84"/>
      <c r="G439" s="84" t="str">
        <f>VLOOKUP(A439,'PAI 2025 GPS rempl2)'!$E$4:$L$504,8,0)</f>
        <v>N/A</v>
      </c>
      <c r="H439" s="84" t="str">
        <f>VLOOKUP(A439,'PAI 2025 GPS rempl2)'!$A$4:$V$504,15,0)</f>
        <v>Revisar la solicitud de contratación y realizar los ajustes cuando haya lugar a ello  (Correo electrónico del abogado a cargo informando la revisión del proceso y/o captura de pantalla de la publicación en el SECOP /Único entregable)</v>
      </c>
      <c r="I439" s="84">
        <f>VLOOKUP(A439,'PAI 2025 GPS rempl2)'!$A$4:$V$504,17,0)</f>
        <v>1</v>
      </c>
      <c r="J439" s="84" t="str">
        <f>VLOOKUP(A439,'PAI 2025 GPS rempl2)'!$A$4:$V$504,18,0)</f>
        <v>Númerica</v>
      </c>
      <c r="K439" s="182">
        <f>VLOOKUP(A439,'PAI 2025 GPS rempl2)'!$A$4:$V$504,20,0)</f>
        <v>45870</v>
      </c>
      <c r="L439" s="182">
        <f>VLOOKUP(A439,'PAI 2025 GPS rempl2)'!$A$4:$V$504,21,0)</f>
        <v>45884</v>
      </c>
      <c r="M439" s="84" t="str">
        <f>VLOOKUP(A439,'PAI 2025 GPS rempl2)'!$A$4:$V$504,22,0)</f>
        <v>105-GRUPO DE TRABAJO DE CONTRATACIÓN</v>
      </c>
      <c r="N439" s="84"/>
      <c r="O439" s="84"/>
      <c r="P439" s="84"/>
      <c r="Q439" s="84"/>
      <c r="S439" s="83" t="s">
        <v>1343</v>
      </c>
      <c r="T439" s="83" t="str">
        <f>VLOOKUP(A439,'PAI 2025 GPS rempl2)'!$A$3:$E$505,4,0)</f>
        <v>Actividad sin participación Elimianda</v>
      </c>
      <c r="U439" s="84" t="s">
        <v>1581</v>
      </c>
      <c r="V439" s="31">
        <f>VLOOKUP(S439,'PAI 2025 GPS rempl2)'!$E$4:$P$504,12,0)</f>
        <v>0</v>
      </c>
      <c r="W439" s="31">
        <f>+V439</f>
        <v>0</v>
      </c>
    </row>
    <row r="440" spans="1:23" x14ac:dyDescent="0.25">
      <c r="A440" s="83" t="s">
        <v>1345</v>
      </c>
      <c r="B440" s="83" t="str">
        <f>VLOOKUP(A440,'PAI 2025 GPS rempl2)'!$A$3:$E$505,4,0)</f>
        <v>Actividad sin participación Elimianda</v>
      </c>
      <c r="C440" s="84" t="s">
        <v>1581</v>
      </c>
      <c r="D440" s="84" t="s">
        <v>1589</v>
      </c>
      <c r="E440" s="84" t="s">
        <v>730</v>
      </c>
      <c r="F440" s="84"/>
      <c r="G440" s="84" t="str">
        <f>VLOOKUP(A440,'PAI 2025 GPS rempl2)'!$E$4:$L$504,8,0)</f>
        <v>N/A</v>
      </c>
      <c r="H440" s="84" t="str">
        <f>VLOOKUP(A440,'PAI 2025 GPS rempl2)'!$A$4:$V$504,15,0)</f>
        <v>Publicar el proceso de contratación en el SECOP  (Correo electrónico del abogado a cargo informando la publicación del proceso en SECOP y/o captura de pantalla de la publicación en el secop)</v>
      </c>
      <c r="I440" s="84">
        <f>VLOOKUP(A440,'PAI 2025 GPS rempl2)'!$A$4:$V$504,17,0)</f>
        <v>1</v>
      </c>
      <c r="J440" s="84" t="str">
        <f>VLOOKUP(A440,'PAI 2025 GPS rempl2)'!$A$4:$V$504,18,0)</f>
        <v>Númerica</v>
      </c>
      <c r="K440" s="182">
        <f>VLOOKUP(A440,'PAI 2025 GPS rempl2)'!$A$4:$V$504,20,0)</f>
        <v>45888</v>
      </c>
      <c r="L440" s="182">
        <f>VLOOKUP(A440,'PAI 2025 GPS rempl2)'!$A$4:$V$504,21,0)</f>
        <v>45898</v>
      </c>
      <c r="M440" s="84" t="str">
        <f>VLOOKUP(A440,'PAI 2025 GPS rempl2)'!$A$4:$V$504,22,0)</f>
        <v>105-GRUPO DE TRABAJO DE CONTRATACIÓN</v>
      </c>
      <c r="N440" s="84"/>
      <c r="O440" s="84"/>
      <c r="P440" s="84"/>
      <c r="Q440" s="84"/>
      <c r="S440" s="83" t="s">
        <v>1345</v>
      </c>
      <c r="T440" s="83" t="str">
        <f>VLOOKUP(A440,'PAI 2025 GPS rempl2)'!$A$3:$E$505,4,0)</f>
        <v>Actividad sin participación Elimianda</v>
      </c>
      <c r="U440" s="84" t="s">
        <v>1581</v>
      </c>
      <c r="V440" s="31">
        <f>VLOOKUP(S440,'PAI 2025 GPS rempl2)'!$E$4:$P$504,12,0)</f>
        <v>0</v>
      </c>
      <c r="W440" s="31">
        <f>+V440</f>
        <v>0</v>
      </c>
    </row>
    <row r="441" spans="1:23" x14ac:dyDescent="0.25">
      <c r="A441" s="83" t="s">
        <v>1347</v>
      </c>
      <c r="B441" s="83" t="str">
        <f>VLOOKUP(A441,'PAI 2025 GPS rempl2)'!$A$3:$E$505,4,0)</f>
        <v>Actividad sin participación Elimianda</v>
      </c>
      <c r="C441" s="84" t="s">
        <v>1581</v>
      </c>
      <c r="D441" s="84" t="s">
        <v>1589</v>
      </c>
      <c r="E441" s="84" t="s">
        <v>730</v>
      </c>
      <c r="F441" s="84"/>
      <c r="G441" s="84" t="str">
        <f>VLOOKUP(A441,'PAI 2025 GPS rempl2)'!$E$4:$L$504,8,0)</f>
        <v>N/A</v>
      </c>
      <c r="H441" s="84" t="str">
        <f>VLOOKUP(A441,'PAI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1" s="84">
        <f>VLOOKUP(A441,'PAI 2025 GPS rempl2)'!$A$4:$V$504,17,0)</f>
        <v>10</v>
      </c>
      <c r="J441" s="84" t="str">
        <f>VLOOKUP(A441,'PAI 2025 GPS rempl2)'!$A$4:$V$504,18,0)</f>
        <v>Númerica</v>
      </c>
      <c r="K441" s="182">
        <f>VLOOKUP(A441,'PAI 2025 GPS rempl2)'!$A$4:$V$504,20,0)</f>
        <v>45898</v>
      </c>
      <c r="L441" s="182">
        <f>VLOOKUP(A441,'PAI 2025 GPS rempl2)'!$A$4:$V$504,21,0)</f>
        <v>45930</v>
      </c>
      <c r="M441" s="84" t="str">
        <f>VLOOKUP(A441,'PAI 2025 GPS rempl2)'!$A$4:$V$504,22,0)</f>
        <v>105-GRUPO DE TRABAJO DE CONTRATACIÓN</v>
      </c>
      <c r="N441" s="84"/>
      <c r="O441" s="84"/>
      <c r="P441" s="84"/>
      <c r="Q441" s="84"/>
      <c r="S441" s="83" t="s">
        <v>1347</v>
      </c>
      <c r="T441" s="83" t="str">
        <f>VLOOKUP(A441,'PAI 2025 GPS rempl2)'!$A$3:$E$505,4,0)</f>
        <v>Actividad sin participación Elimianda</v>
      </c>
      <c r="U441" s="84" t="s">
        <v>1581</v>
      </c>
      <c r="V441" s="31">
        <f>VLOOKUP(S441,'PAI 2025 GPS rempl2)'!$E$4:$P$504,12,0)</f>
        <v>0</v>
      </c>
      <c r="W441" s="31">
        <f>+V441</f>
        <v>0</v>
      </c>
    </row>
    <row r="442" spans="1:23" x14ac:dyDescent="0.25">
      <c r="A442" s="83" t="s">
        <v>1348</v>
      </c>
      <c r="B442" s="83" t="str">
        <f>VLOOKUP(A442,'PAI 2025 GPS rempl2)'!$A$3:$E$505,4,0)</f>
        <v>Actividad propia Eliminada</v>
      </c>
      <c r="C442" s="84" t="s">
        <v>1581</v>
      </c>
      <c r="D442" s="84" t="s">
        <v>1589</v>
      </c>
      <c r="E442" s="84" t="s">
        <v>730</v>
      </c>
      <c r="F442" s="84"/>
      <c r="G442" s="84" t="str">
        <f>VLOOKUP(A442,'PAI 2025 GPS rempl2)'!$E$4:$L$504,8,0)</f>
        <v>N/A</v>
      </c>
      <c r="H442" s="84" t="str">
        <f>VLOOKUP(A442,'PAI 2025 GPS rempl2)'!$A$4:$V$504,15,0)</f>
        <v>Realizar seguimiento a la ejecución de la iniciativas seleccionadas (Informe de actividades Programa Consufondo que de cuenta de las ligas fortalecidas)</v>
      </c>
      <c r="I442" s="84">
        <f>VLOOKUP(A442,'PAI 2025 GPS rempl2)'!$A$4:$V$504,17,0)</f>
        <v>4</v>
      </c>
      <c r="J442" s="84" t="str">
        <f>VLOOKUP(A442,'PAI 2025 GPS rempl2)'!$A$4:$V$504,18,0)</f>
        <v>Númerica</v>
      </c>
      <c r="K442" s="182">
        <f>VLOOKUP(A442,'PAI 2025 GPS rempl2)'!$A$4:$V$504,20,0)</f>
        <v>45930</v>
      </c>
      <c r="L442" s="182">
        <f>VLOOKUP(A442,'PAI 2025 GPS rempl2)'!$A$4:$V$504,21,0)</f>
        <v>46006</v>
      </c>
      <c r="M442" s="84" t="str">
        <f>VLOOKUP(A442,'PAI 2025 GPS rempl2)'!$A$4:$V$504,22,0)</f>
        <v>3003-GRUPO DE TRABAJO DE APOYO A LA RED NACIONAL DE PROTECCIÓN  AL CONSUMIDOR</v>
      </c>
      <c r="N442" s="84"/>
      <c r="O442" s="84"/>
      <c r="P442" s="84"/>
      <c r="Q442" s="84"/>
      <c r="S442" s="83" t="s">
        <v>1348</v>
      </c>
      <c r="T442" s="83" t="str">
        <f>VLOOKUP(A442,'PAI 2025 GPS rempl2)'!$A$3:$E$505,4,0)</f>
        <v>Actividad propia Eliminada</v>
      </c>
      <c r="U442" s="84" t="s">
        <v>1581</v>
      </c>
      <c r="V442" s="31">
        <f>VLOOKUP(S442,'PAI 2025 GPS rempl2)'!$E$4:$P$504,12,0)</f>
        <v>50</v>
      </c>
      <c r="W442" s="150" t="e">
        <f>+(V442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3" spans="1:23" x14ac:dyDescent="0.25">
      <c r="A443" s="83" t="s">
        <v>1350</v>
      </c>
      <c r="B443" s="83" t="str">
        <f>VLOOKUP(A443,'PAI 2025 GPS rempl2)'!$A$3:$E$505,4,0)</f>
        <v>Producto</v>
      </c>
      <c r="C443" s="84" t="s">
        <v>1581</v>
      </c>
      <c r="D443" s="84" t="s">
        <v>1585</v>
      </c>
      <c r="E443" s="84" t="s">
        <v>646</v>
      </c>
      <c r="F443" s="84" t="s">
        <v>10</v>
      </c>
      <c r="G443" s="84" t="str">
        <f>VLOOKUP(A443,'PAI 2025 GPS rempl2)'!$E$4:$L$504,8,0)</f>
        <v>N/A</v>
      </c>
      <c r="H443" s="84" t="str">
        <f>VLOOKUP(A443,'PAI 2025 GPS rempl2)'!$A$4:$V$504,15,0)</f>
        <v>Plan de difusión para que el consumidor conozca sus derechos "ABC  de atención a los usuarios SIC / Supersolidaria, ejecutado Imágenes (fotografía o captura de pantalla) de la difusión realizada</v>
      </c>
      <c r="I443" s="84">
        <f>VLOOKUP(A443,'PAI 2025 GPS rempl2)'!$A$4:$V$504,17,0)</f>
        <v>1</v>
      </c>
      <c r="J443" s="84" t="str">
        <f>VLOOKUP(A443,'PAI 2025 GPS rempl2)'!$A$4:$V$504,18,0)</f>
        <v>Númerica</v>
      </c>
      <c r="K443" s="182" t="str">
        <f>VLOOKUP(A443,'PAI 2025 GPS rempl2)'!$A$4:$V$504,20,0)</f>
        <v>2025-01-15</v>
      </c>
      <c r="L443" s="182" t="str">
        <f>VLOOKUP(A443,'PAI 2025 GPS rempl2)'!$A$4:$V$504,21,0)</f>
        <v>2025-12-30</v>
      </c>
      <c r="M443" s="84" t="str">
        <f>VLOOKUP(A443,'PAI 2025 GPS rempl2)'!$A$4:$V$504,22,0)</f>
        <v>3000-DESPACHO DEL SUPERINTENDENTE DELEGADO PARA LA PROTECCIÓN DEL CONSUMIDOR;
73-GRUPO DE TRABAJO DE COMUNICACION</v>
      </c>
      <c r="N443" s="84" t="s">
        <v>1456</v>
      </c>
      <c r="O443" s="84" t="s">
        <v>1457</v>
      </c>
      <c r="P443" s="84" t="s">
        <v>1629</v>
      </c>
      <c r="Q443" s="84" t="s">
        <v>1553</v>
      </c>
      <c r="S443" s="83" t="s">
        <v>1350</v>
      </c>
      <c r="T443" s="83" t="str">
        <f>VLOOKUP(A443,'PAI 2025 GPS rempl2)'!$A$3:$E$505,4,0)</f>
        <v>Producto</v>
      </c>
      <c r="U443" s="84" t="s">
        <v>1581</v>
      </c>
      <c r="V443" s="31">
        <f>VLOOKUP(S443,'PAI 2025 GPS rempl2)'!$E$4:$P$504,12,0)</f>
        <v>20</v>
      </c>
      <c r="W443" s="148">
        <f>(V443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44" spans="1:23" x14ac:dyDescent="0.25">
      <c r="A444" s="83" t="s">
        <v>1353</v>
      </c>
      <c r="B444" s="83" t="str">
        <f>VLOOKUP(A444,'PAI 2025 GPS rempl2)'!$A$3:$E$505,4,0)</f>
        <v>Actividad propia</v>
      </c>
      <c r="C444" s="84" t="s">
        <v>1581</v>
      </c>
      <c r="D444" s="84" t="s">
        <v>1585</v>
      </c>
      <c r="E444" s="84" t="s">
        <v>646</v>
      </c>
      <c r="F444" s="84"/>
      <c r="G444" s="84" t="str">
        <f>VLOOKUP(A444,'PAI 2025 GPS rempl2)'!$E$4:$L$504,8,0)</f>
        <v>N/A</v>
      </c>
      <c r="H444" s="84" t="str">
        <f>VLOOKUP(A444,'PAI 2025 GPS rempl2)'!$A$4:$V$504,15,0)</f>
        <v>Aprobar el documento final que se va a difundir a los consumidores (Documento final aprobado)</v>
      </c>
      <c r="I444" s="84">
        <f>VLOOKUP(A444,'PAI 2025 GPS rempl2)'!$A$4:$V$504,17,0)</f>
        <v>1</v>
      </c>
      <c r="J444" s="84" t="str">
        <f>VLOOKUP(A444,'PAI 2025 GPS rempl2)'!$A$4:$V$504,18,0)</f>
        <v>Númerica</v>
      </c>
      <c r="K444" s="182" t="str">
        <f>VLOOKUP(A444,'PAI 2025 GPS rempl2)'!$A$4:$V$504,20,0)</f>
        <v>2025-01-15</v>
      </c>
      <c r="L444" s="182" t="str">
        <f>VLOOKUP(A444,'PAI 2025 GPS rempl2)'!$A$4:$V$504,21,0)</f>
        <v>2025-07-01</v>
      </c>
      <c r="M444" s="84" t="str">
        <f>VLOOKUP(A444,'PAI 2025 GPS rempl2)'!$A$4:$V$504,22,0)</f>
        <v>3000-DESPACHO DEL SUPERINTENDENTE DELEGADO PARA LA PROTECCIÓN DEL CONSUMIDOR</v>
      </c>
      <c r="N444" s="84"/>
      <c r="O444" s="84"/>
      <c r="P444" s="84"/>
      <c r="Q444" s="84"/>
      <c r="S444" s="83" t="s">
        <v>1353</v>
      </c>
      <c r="T444" s="83" t="str">
        <f>VLOOKUP(A444,'PAI 2025 GPS rempl2)'!$A$3:$E$505,4,0)</f>
        <v>Actividad propia</v>
      </c>
      <c r="U444" s="84" t="s">
        <v>1581</v>
      </c>
      <c r="V444" s="31">
        <f>VLOOKUP(S444,'PAI 2025 GPS rempl2)'!$E$4:$P$504,12,0)</f>
        <v>100</v>
      </c>
      <c r="W444" s="150" t="e">
        <f>+(V444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5" spans="1:23" x14ac:dyDescent="0.25">
      <c r="A445" s="83" t="s">
        <v>1355</v>
      </c>
      <c r="B445" s="83" t="str">
        <f>VLOOKUP(A445,'PAI 2025 GPS rempl2)'!$A$3:$E$505,4,0)</f>
        <v>Actividad sin participaci�n</v>
      </c>
      <c r="C445" s="84" t="s">
        <v>1581</v>
      </c>
      <c r="D445" s="84" t="s">
        <v>1585</v>
      </c>
      <c r="E445" s="84" t="s">
        <v>646</v>
      </c>
      <c r="F445" s="84"/>
      <c r="G445" s="84" t="str">
        <f>VLOOKUP(A445,'PAI 2025 GPS rempl2)'!$E$4:$L$504,8,0)</f>
        <v>N/A</v>
      </c>
      <c r="H445" s="84" t="str">
        <f>VLOOKUP(A445,'PAI 2025 GPS rempl2)'!$A$4:$V$504,15,0)</f>
        <v>Publicar el documento final en la pagina web de la entidad (Captura de pantalla con la publicación del documento).</v>
      </c>
      <c r="I445" s="84">
        <f>VLOOKUP(A445,'PAI 2025 GPS rempl2)'!$A$4:$V$504,17,0)</f>
        <v>1</v>
      </c>
      <c r="J445" s="84" t="str">
        <f>VLOOKUP(A445,'PAI 2025 GPS rempl2)'!$A$4:$V$504,18,0)</f>
        <v>Númerica</v>
      </c>
      <c r="K445" s="182" t="str">
        <f>VLOOKUP(A445,'PAI 2025 GPS rempl2)'!$A$4:$V$504,20,0)</f>
        <v>2025-07-02</v>
      </c>
      <c r="L445" s="182" t="str">
        <f>VLOOKUP(A445,'PAI 2025 GPS rempl2)'!$A$4:$V$504,21,0)</f>
        <v>2025-07-31</v>
      </c>
      <c r="M445" s="84" t="str">
        <f>VLOOKUP(A445,'PAI 2025 GPS rempl2)'!$A$4:$V$504,22,0)</f>
        <v>73-GRUPO DE TRABAJO DE COMUNICACION</v>
      </c>
      <c r="N445" s="84"/>
      <c r="O445" s="84"/>
      <c r="P445" s="84"/>
      <c r="Q445" s="84"/>
      <c r="S445" s="83" t="s">
        <v>1355</v>
      </c>
      <c r="T445" s="83" t="str">
        <f>VLOOKUP(A445,'PAI 2025 GPS rempl2)'!$A$3:$E$505,4,0)</f>
        <v>Actividad sin participaci�n</v>
      </c>
      <c r="U445" s="84" t="s">
        <v>1581</v>
      </c>
      <c r="V445" s="31">
        <f>VLOOKUP(S445,'PAI 2025 GPS rempl2)'!$E$4:$P$504,12,0)</f>
        <v>0</v>
      </c>
      <c r="W445" s="31">
        <f>+V445</f>
        <v>0</v>
      </c>
    </row>
    <row r="446" spans="1:23" x14ac:dyDescent="0.25">
      <c r="A446" s="83" t="s">
        <v>1357</v>
      </c>
      <c r="B446" s="83" t="str">
        <f>VLOOKUP(A446,'PAI 2025 GPS rempl2)'!$A$3:$E$505,4,0)</f>
        <v>Actividad sin participaci�n</v>
      </c>
      <c r="C446" s="84" t="s">
        <v>1581</v>
      </c>
      <c r="D446" s="84" t="s">
        <v>1585</v>
      </c>
      <c r="E446" s="84" t="s">
        <v>646</v>
      </c>
      <c r="F446" s="84"/>
      <c r="G446" s="84" t="str">
        <f>VLOOKUP(A446,'PAI 2025 GPS rempl2)'!$E$4:$L$504,8,0)</f>
        <v>N/A</v>
      </c>
      <c r="H446" s="84" t="str">
        <f>VLOOKUP(A446,'PAI 2025 GPS rempl2)'!$A$4:$V$504,15,0)</f>
        <v>Realizar la difusión del ABC de atención a los usuarios SIC / Super Solidaria. - Imágenes (fotografía o captura de pantalla) de la difusión realizada</v>
      </c>
      <c r="I446" s="84">
        <f>VLOOKUP(A446,'PAI 2025 GPS rempl2)'!$A$4:$V$504,17,0)</f>
        <v>1</v>
      </c>
      <c r="J446" s="84" t="str">
        <f>VLOOKUP(A446,'PAI 2025 GPS rempl2)'!$A$4:$V$504,18,0)</f>
        <v>Númerica</v>
      </c>
      <c r="K446" s="182" t="str">
        <f>VLOOKUP(A446,'PAI 2025 GPS rempl2)'!$A$4:$V$504,20,0)</f>
        <v>2025-08-01</v>
      </c>
      <c r="L446" s="182" t="str">
        <f>VLOOKUP(A446,'PAI 2025 GPS rempl2)'!$A$4:$V$504,21,0)</f>
        <v>2025-12-30</v>
      </c>
      <c r="M446" s="84" t="str">
        <f>VLOOKUP(A446,'PAI 2025 GPS rempl2)'!$A$4:$V$504,22,0)</f>
        <v>73-GRUPO DE TRABAJO DE COMUNICACION</v>
      </c>
      <c r="N446" s="84"/>
      <c r="O446" s="84"/>
      <c r="P446" s="84"/>
      <c r="Q446" s="84"/>
      <c r="S446" s="83" t="s">
        <v>1357</v>
      </c>
      <c r="T446" s="83" t="str">
        <f>VLOOKUP(A446,'PAI 2025 GPS rempl2)'!$A$3:$E$505,4,0)</f>
        <v>Actividad sin participaci�n</v>
      </c>
      <c r="U446" s="84" t="s">
        <v>1581</v>
      </c>
      <c r="V446" s="31">
        <f>VLOOKUP(S446,'PAI 2025 GPS rempl2)'!$E$4:$P$504,12,0)</f>
        <v>0</v>
      </c>
      <c r="W446" s="31">
        <f>+V446</f>
        <v>0</v>
      </c>
    </row>
    <row r="447" spans="1:23" x14ac:dyDescent="0.25">
      <c r="A447" s="83" t="s">
        <v>1358</v>
      </c>
      <c r="B447" s="83" t="str">
        <f>VLOOKUP(A447,'PAI 2025 GPS rempl2)'!$A$3:$E$505,4,0)</f>
        <v>Producto</v>
      </c>
      <c r="C447" s="84" t="s">
        <v>1581</v>
      </c>
      <c r="D447" s="84" t="s">
        <v>1585</v>
      </c>
      <c r="E447" s="84" t="s">
        <v>646</v>
      </c>
      <c r="F447" s="84" t="s">
        <v>10</v>
      </c>
      <c r="G447" s="84" t="str">
        <f>VLOOKUP(A447,'PAI 2025 GPS rempl2)'!$E$4:$L$504,8,0)</f>
        <v>N/A</v>
      </c>
      <c r="H447" s="84" t="str">
        <f>VLOOKUP(A447,'PAI 2025 GPS rempl2)'!$A$4:$V$504,15,0)</f>
        <v>Cursos virtuales en materia de protección al consumidor dirigidos a la ciudadanía interesada, publicados en campus virtual y difundidos (Capturas de pantalla de los cursos en el campus virtual y capturas de pantalla de la difusión).</v>
      </c>
      <c r="I447" s="84">
        <f>VLOOKUP(A447,'PAI 2025 GPS rempl2)'!$A$4:$V$504,17,0)</f>
        <v>2</v>
      </c>
      <c r="J447" s="84" t="str">
        <f>VLOOKUP(A447,'PAI 2025 GPS rempl2)'!$A$4:$V$504,18,0)</f>
        <v>Númerica</v>
      </c>
      <c r="K447" s="182" t="str">
        <f>VLOOKUP(A447,'PAI 2025 GPS rempl2)'!$A$4:$V$504,20,0)</f>
        <v>2025-01-15</v>
      </c>
      <c r="L447" s="182" t="str">
        <f>VLOOKUP(A447,'PAI 2025 GPS rempl2)'!$A$4:$V$504,21,0)</f>
        <v>2025-12-15</v>
      </c>
      <c r="M447" s="84" t="str">
        <f>VLOOKUP(A447,'PAI 2025 GPS rempl2)'!$A$4:$V$504,22,0)</f>
        <v>3000-DESPACHO DEL SUPERINTENDENTE DELEGADO PARA LA PROTECCIÓN DEL CONSUMIDOR;
71-GRUPO DE TRABAJO DE FORMACION;
73-GRUPO DE TRABAJO DE COMUNICACION</v>
      </c>
      <c r="N447" s="84" t="s">
        <v>1456</v>
      </c>
      <c r="O447" s="84" t="s">
        <v>1457</v>
      </c>
      <c r="P447" s="84" t="s">
        <v>1629</v>
      </c>
      <c r="Q447" s="84" t="s">
        <v>1553</v>
      </c>
      <c r="S447" s="83" t="s">
        <v>1358</v>
      </c>
      <c r="T447" s="83" t="str">
        <f>VLOOKUP(A447,'PAI 2025 GPS rempl2)'!$A$3:$E$505,4,0)</f>
        <v>Producto</v>
      </c>
      <c r="U447" s="84" t="s">
        <v>1581</v>
      </c>
      <c r="V447" s="31">
        <f>VLOOKUP(S447,'PAI 2025 GPS rempl2)'!$E$4:$P$504,12,0)</f>
        <v>20</v>
      </c>
      <c r="W447" s="148">
        <f>(V447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48" spans="1:23" x14ac:dyDescent="0.25">
      <c r="A448" s="83" t="s">
        <v>1361</v>
      </c>
      <c r="B448" s="83" t="str">
        <f>VLOOKUP(A448,'PAI 2025 GPS rempl2)'!$A$3:$E$505,4,0)</f>
        <v>Actividad propia</v>
      </c>
      <c r="C448" s="84" t="s">
        <v>1581</v>
      </c>
      <c r="D448" s="84" t="s">
        <v>1585</v>
      </c>
      <c r="E448" s="84" t="s">
        <v>646</v>
      </c>
      <c r="F448" s="84"/>
      <c r="G448" s="84" t="str">
        <f>VLOOKUP(A448,'PAI 2025 GPS rempl2)'!$E$4:$L$504,8,0)</f>
        <v>N/A</v>
      </c>
      <c r="H448" s="84" t="str">
        <f>VLOOKUP(A448,'PAI 2025 GPS rempl2)'!$A$4:$V$504,15,0)</f>
        <v>Enviar a OSCAE las plantillas diligenciadas con el contenido para cursos virtuales (Responsable Delegatura) (Correo electrónico con  las plantillas diligenciadas)</v>
      </c>
      <c r="I448" s="84">
        <f>VLOOKUP(A448,'PAI 2025 GPS rempl2)'!$A$4:$V$504,17,0)</f>
        <v>2</v>
      </c>
      <c r="J448" s="84" t="str">
        <f>VLOOKUP(A448,'PAI 2025 GPS rempl2)'!$A$4:$V$504,18,0)</f>
        <v>Númerica</v>
      </c>
      <c r="K448" s="182" t="str">
        <f>VLOOKUP(A448,'PAI 2025 GPS rempl2)'!$A$4:$V$504,20,0)</f>
        <v>2025-01-15</v>
      </c>
      <c r="L448" s="182" t="str">
        <f>VLOOKUP(A448,'PAI 2025 GPS rempl2)'!$A$4:$V$504,21,0)</f>
        <v>2025-03-28</v>
      </c>
      <c r="M448" s="84" t="str">
        <f>VLOOKUP(A448,'PAI 2025 GPS rempl2)'!$A$4:$V$504,22,0)</f>
        <v>3000-DESPACHO DEL SUPERINTENDENTE DELEGADO PARA LA PROTECCIÓN DEL CONSUMIDOR</v>
      </c>
      <c r="N448" s="84"/>
      <c r="O448" s="84"/>
      <c r="P448" s="84"/>
      <c r="Q448" s="84"/>
      <c r="S448" s="83" t="s">
        <v>1361</v>
      </c>
      <c r="T448" s="83" t="str">
        <f>VLOOKUP(A448,'PAI 2025 GPS rempl2)'!$A$3:$E$505,4,0)</f>
        <v>Actividad propia</v>
      </c>
      <c r="U448" s="84" t="s">
        <v>1581</v>
      </c>
      <c r="V448" s="31">
        <f>VLOOKUP(S448,'PAI 2025 GPS rempl2)'!$E$4:$P$504,12,0)</f>
        <v>30</v>
      </c>
      <c r="W448" s="150" t="e">
        <f>+(V448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49" spans="1:23" x14ac:dyDescent="0.25">
      <c r="A449" s="83" t="s">
        <v>1363</v>
      </c>
      <c r="B449" s="83" t="str">
        <f>VLOOKUP(A449,'PAI 2025 GPS rempl2)'!$A$3:$E$505,4,0)</f>
        <v>Actividad sin participaci�n</v>
      </c>
      <c r="C449" s="84" t="s">
        <v>1581</v>
      </c>
      <c r="D449" s="84" t="s">
        <v>1585</v>
      </c>
      <c r="E449" s="84" t="s">
        <v>646</v>
      </c>
      <c r="F449" s="84"/>
      <c r="G449" s="84" t="str">
        <f>VLOOKUP(A449,'PAI 2025 GPS rempl2)'!$E$4:$L$504,8,0)</f>
        <v>N/A</v>
      </c>
      <c r="H449" s="84" t="str">
        <f>VLOOKUP(A449,'PAI 2025 GPS rempl2)'!$A$4:$V$504,15,0)</f>
        <v>Diseñar y presentar propuesta pedagógica de los contenidos presentados por la delegatura para cada uno de los cursos (Responsable OSCAE) (Documento con la propuesta)</v>
      </c>
      <c r="I449" s="84">
        <f>VLOOKUP(A449,'PAI 2025 GPS rempl2)'!$A$4:$V$504,17,0)</f>
        <v>2</v>
      </c>
      <c r="J449" s="84" t="str">
        <f>VLOOKUP(A449,'PAI 2025 GPS rempl2)'!$A$4:$V$504,18,0)</f>
        <v>Númerica</v>
      </c>
      <c r="K449" s="182" t="str">
        <f>VLOOKUP(A449,'PAI 2025 GPS rempl2)'!$A$4:$V$504,20,0)</f>
        <v>2025-03-03</v>
      </c>
      <c r="L449" s="182" t="str">
        <f>VLOOKUP(A449,'PAI 2025 GPS rempl2)'!$A$4:$V$504,21,0)</f>
        <v>2025-05-30</v>
      </c>
      <c r="M449" s="84" t="str">
        <f>VLOOKUP(A449,'PAI 2025 GPS rempl2)'!$A$4:$V$504,22,0)</f>
        <v>71-GRUPO DE TRABAJO DE FORMACION</v>
      </c>
      <c r="N449" s="84"/>
      <c r="O449" s="84"/>
      <c r="P449" s="84"/>
      <c r="Q449" s="84"/>
      <c r="S449" s="83" t="s">
        <v>1363</v>
      </c>
      <c r="T449" s="83" t="str">
        <f>VLOOKUP(A449,'PAI 2025 GPS rempl2)'!$A$3:$E$505,4,0)</f>
        <v>Actividad sin participaci�n</v>
      </c>
      <c r="U449" s="84" t="s">
        <v>1581</v>
      </c>
      <c r="V449" s="31">
        <f>VLOOKUP(S449,'PAI 2025 GPS rempl2)'!$E$4:$P$504,12,0)</f>
        <v>0</v>
      </c>
      <c r="W449" s="31">
        <f>+V449</f>
        <v>0</v>
      </c>
    </row>
    <row r="450" spans="1:23" x14ac:dyDescent="0.25">
      <c r="A450" s="83" t="s">
        <v>1365</v>
      </c>
      <c r="B450" s="83" t="str">
        <f>VLOOKUP(A450,'PAI 2025 GPS rempl2)'!$A$3:$E$505,4,0)</f>
        <v>Actividad propia</v>
      </c>
      <c r="C450" s="84" t="s">
        <v>1581</v>
      </c>
      <c r="D450" s="84" t="s">
        <v>1585</v>
      </c>
      <c r="E450" s="84" t="s">
        <v>646</v>
      </c>
      <c r="F450" s="84"/>
      <c r="G450" s="84" t="str">
        <f>VLOOKUP(A450,'PAI 2025 GPS rempl2)'!$E$4:$L$504,8,0)</f>
        <v>N/A</v>
      </c>
      <c r="H450" s="84" t="str">
        <f>VLOOKUP(A450,'PAI 2025 GPS rempl2)'!$A$4:$V$504,15,0)</f>
        <v>Revisar y aprobar los contenidos propuestos por el equipo pedagógico de OSCAE (Responsable Delegatura) (Correo de aprobación de los contenidos propuestos por OSCAE)</v>
      </c>
      <c r="I450" s="84">
        <f>VLOOKUP(A450,'PAI 2025 GPS rempl2)'!$A$4:$V$504,17,0)</f>
        <v>2</v>
      </c>
      <c r="J450" s="84" t="str">
        <f>VLOOKUP(A450,'PAI 2025 GPS rempl2)'!$A$4:$V$504,18,0)</f>
        <v>Númerica</v>
      </c>
      <c r="K450" s="182" t="str">
        <f>VLOOKUP(A450,'PAI 2025 GPS rempl2)'!$A$4:$V$504,20,0)</f>
        <v>2025-04-01</v>
      </c>
      <c r="L450" s="182" t="str">
        <f>VLOOKUP(A450,'PAI 2025 GPS rempl2)'!$A$4:$V$504,21,0)</f>
        <v>2025-06-20</v>
      </c>
      <c r="M450" s="84" t="str">
        <f>VLOOKUP(A450,'PAI 2025 GPS rempl2)'!$A$4:$V$504,22,0)</f>
        <v>3000-DESPACHO DEL SUPERINTENDENTE DELEGADO PARA LA PROTECCIÓN DEL CONSUMIDOR</v>
      </c>
      <c r="N450" s="84"/>
      <c r="O450" s="84"/>
      <c r="P450" s="84"/>
      <c r="Q450" s="84"/>
      <c r="S450" s="83" t="s">
        <v>1365</v>
      </c>
      <c r="T450" s="83" t="str">
        <f>VLOOKUP(A450,'PAI 2025 GPS rempl2)'!$A$3:$E$505,4,0)</f>
        <v>Actividad propia</v>
      </c>
      <c r="U450" s="84" t="s">
        <v>1581</v>
      </c>
      <c r="V450" s="31">
        <f>VLOOKUP(S450,'PAI 2025 GPS rempl2)'!$E$4:$P$504,12,0)</f>
        <v>30</v>
      </c>
      <c r="W450" s="150" t="e">
        <f>+(V450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1" spans="1:23" x14ac:dyDescent="0.25">
      <c r="A451" s="83" t="s">
        <v>1367</v>
      </c>
      <c r="B451" s="83" t="str">
        <f>VLOOKUP(A451,'PAI 2025 GPS rempl2)'!$A$3:$E$505,4,0)</f>
        <v>Actividad sin participaci�n</v>
      </c>
      <c r="C451" s="84" t="s">
        <v>1581</v>
      </c>
      <c r="D451" s="84" t="s">
        <v>1585</v>
      </c>
      <c r="E451" s="84" t="s">
        <v>646</v>
      </c>
      <c r="F451" s="84"/>
      <c r="G451" s="84" t="str">
        <f>VLOOKUP(A451,'PAI 2025 GPS rempl2)'!$E$4:$L$504,8,0)</f>
        <v>N/A</v>
      </c>
      <c r="H451" s="84" t="str">
        <f>VLOOKUP(A451,'PAI 2025 GPS rempl2)'!$A$4:$V$504,15,0)</f>
        <v>Virtualizar los contenidos (Responsable OSCAE) (Captura de pantalla con los cursos virtualizados)</v>
      </c>
      <c r="I451" s="84">
        <f>VLOOKUP(A451,'PAI 2025 GPS rempl2)'!$A$4:$V$504,17,0)</f>
        <v>2</v>
      </c>
      <c r="J451" s="84" t="str">
        <f>VLOOKUP(A451,'PAI 2025 GPS rempl2)'!$A$4:$V$504,18,0)</f>
        <v>Númerica</v>
      </c>
      <c r="K451" s="182" t="str">
        <f>VLOOKUP(A451,'PAI 2025 GPS rempl2)'!$A$4:$V$504,20,0)</f>
        <v>2025-06-03</v>
      </c>
      <c r="L451" s="182" t="str">
        <f>VLOOKUP(A451,'PAI 2025 GPS rempl2)'!$A$4:$V$504,21,0)</f>
        <v>2025-10-17</v>
      </c>
      <c r="M451" s="84" t="str">
        <f>VLOOKUP(A451,'PAI 2025 GPS rempl2)'!$A$4:$V$504,22,0)</f>
        <v>71-GRUPO DE TRABAJO DE FORMACION</v>
      </c>
      <c r="N451" s="84"/>
      <c r="O451" s="84"/>
      <c r="P451" s="84"/>
      <c r="Q451" s="84"/>
      <c r="S451" s="83" t="s">
        <v>1367</v>
      </c>
      <c r="T451" s="83" t="str">
        <f>VLOOKUP(A451,'PAI 2025 GPS rempl2)'!$A$3:$E$505,4,0)</f>
        <v>Actividad sin participaci�n</v>
      </c>
      <c r="U451" s="84" t="s">
        <v>1581</v>
      </c>
      <c r="V451" s="31">
        <f>VLOOKUP(S451,'PAI 2025 GPS rempl2)'!$E$4:$P$504,12,0)</f>
        <v>0</v>
      </c>
      <c r="W451" s="31">
        <f>+V451</f>
        <v>0</v>
      </c>
    </row>
    <row r="452" spans="1:23" x14ac:dyDescent="0.25">
      <c r="A452" s="83" t="s">
        <v>1369</v>
      </c>
      <c r="B452" s="83" t="str">
        <f>VLOOKUP(A452,'PAI 2025 GPS rempl2)'!$A$3:$E$505,4,0)</f>
        <v>Actividad propia</v>
      </c>
      <c r="C452" s="84" t="s">
        <v>1581</v>
      </c>
      <c r="D452" s="84" t="s">
        <v>1585</v>
      </c>
      <c r="E452" s="84" t="s">
        <v>646</v>
      </c>
      <c r="F452" s="84"/>
      <c r="G452" s="84" t="str">
        <f>VLOOKUP(A452,'PAI 2025 GPS rempl2)'!$E$4:$L$504,8,0)</f>
        <v>N/A</v>
      </c>
      <c r="H452" s="84" t="str">
        <f>VLOOKUP(A452,'PAI 2025 GPS rempl2)'!$A$4:$V$504,15,0)</f>
        <v>Recibir y aprobar el curso virtualizado (Responsable Delegatura) (Correo electrónico con la aprobación de los cursos)</v>
      </c>
      <c r="I452" s="84">
        <f>VLOOKUP(A452,'PAI 2025 GPS rempl2)'!$A$4:$V$504,17,0)</f>
        <v>2</v>
      </c>
      <c r="J452" s="84" t="str">
        <f>VLOOKUP(A452,'PAI 2025 GPS rempl2)'!$A$4:$V$504,18,0)</f>
        <v>Númerica</v>
      </c>
      <c r="K452" s="182" t="str">
        <f>VLOOKUP(A452,'PAI 2025 GPS rempl2)'!$A$4:$V$504,20,0)</f>
        <v>2025-09-15</v>
      </c>
      <c r="L452" s="182" t="str">
        <f>VLOOKUP(A452,'PAI 2025 GPS rempl2)'!$A$4:$V$504,21,0)</f>
        <v>2025-11-07</v>
      </c>
      <c r="M452" s="84" t="str">
        <f>VLOOKUP(A452,'PAI 2025 GPS rempl2)'!$A$4:$V$504,22,0)</f>
        <v>3000-DESPACHO DEL SUPERINTENDENTE DELEGADO PARA LA PROTECCIÓN DEL CONSUMIDOR</v>
      </c>
      <c r="N452" s="84"/>
      <c r="O452" s="84"/>
      <c r="P452" s="84"/>
      <c r="Q452" s="84"/>
      <c r="S452" s="83" t="s">
        <v>1369</v>
      </c>
      <c r="T452" s="83" t="str">
        <f>VLOOKUP(A452,'PAI 2025 GPS rempl2)'!$A$3:$E$505,4,0)</f>
        <v>Actividad propia</v>
      </c>
      <c r="U452" s="84" t="s">
        <v>1581</v>
      </c>
      <c r="V452" s="31">
        <f>VLOOKUP(S452,'PAI 2025 GPS rempl2)'!$E$4:$P$504,12,0)</f>
        <v>40</v>
      </c>
      <c r="W452" s="150" t="e">
        <f>+(V452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3" spans="1:23" x14ac:dyDescent="0.25">
      <c r="A453" s="83" t="s">
        <v>1371</v>
      </c>
      <c r="B453" s="83" t="str">
        <f>VLOOKUP(A453,'PAI 2025 GPS rempl2)'!$A$3:$E$505,4,0)</f>
        <v>Actividad sin participaci�n</v>
      </c>
      <c r="C453" s="84" t="s">
        <v>1581</v>
      </c>
      <c r="D453" s="84" t="s">
        <v>1585</v>
      </c>
      <c r="E453" s="84" t="s">
        <v>646</v>
      </c>
      <c r="F453" s="84"/>
      <c r="G453" s="84" t="str">
        <f>VLOOKUP(A453,'PAI 2025 GPS rempl2)'!$E$4:$L$504,8,0)</f>
        <v>N/A</v>
      </c>
      <c r="H453" s="84" t="str">
        <f>VLOOKUP(A453,'PAI 2025 GPS rempl2)'!$A$4:$V$504,15,0)</f>
        <v>Publicar los cursos virtuales en el campus virtual de la SIC y difundirlos (Capturas de pantalla de los cursos en el campus virtual y capturas de pantalla de la difusión).</v>
      </c>
      <c r="I453" s="84">
        <f>VLOOKUP(A453,'PAI 2025 GPS rempl2)'!$A$4:$V$504,17,0)</f>
        <v>2</v>
      </c>
      <c r="J453" s="84" t="str">
        <f>VLOOKUP(A453,'PAI 2025 GPS rempl2)'!$A$4:$V$504,18,0)</f>
        <v>Númerica</v>
      </c>
      <c r="K453" s="182" t="str">
        <f>VLOOKUP(A453,'PAI 2025 GPS rempl2)'!$A$4:$V$504,20,0)</f>
        <v>2025-11-14</v>
      </c>
      <c r="L453" s="182" t="str">
        <f>VLOOKUP(A453,'PAI 2025 GPS rempl2)'!$A$4:$V$504,21,0)</f>
        <v>2025-12-15</v>
      </c>
      <c r="M453" s="84" t="str">
        <f>VLOOKUP(A453,'PAI 2025 GPS rempl2)'!$A$4:$V$504,22,0)</f>
        <v>71-GRUPO DE TRABAJO DE FORMACION;
73-GRUPO DE TRABAJO DE COMUNICACION</v>
      </c>
      <c r="N453" s="84"/>
      <c r="O453" s="84"/>
      <c r="P453" s="84"/>
      <c r="Q453" s="84"/>
      <c r="S453" s="83" t="s">
        <v>1371</v>
      </c>
      <c r="T453" s="83" t="str">
        <f>VLOOKUP(A453,'PAI 2025 GPS rempl2)'!$A$3:$E$505,4,0)</f>
        <v>Actividad sin participaci�n</v>
      </c>
      <c r="U453" s="84" t="s">
        <v>1581</v>
      </c>
      <c r="V453" s="31">
        <f>VLOOKUP(S453,'PAI 2025 GPS rempl2)'!$E$4:$P$504,12,0)</f>
        <v>0</v>
      </c>
      <c r="W453" s="31">
        <f>+V453</f>
        <v>0</v>
      </c>
    </row>
    <row r="454" spans="1:23" x14ac:dyDescent="0.25">
      <c r="A454" s="83" t="s">
        <v>1374</v>
      </c>
      <c r="B454" s="83" t="str">
        <f>VLOOKUP(A454,'PAI 2025 GPS rempl2)'!$A$3:$E$505,4,0)</f>
        <v>Producto</v>
      </c>
      <c r="C454" s="84" t="s">
        <v>1581</v>
      </c>
      <c r="D454" s="84" t="s">
        <v>1585</v>
      </c>
      <c r="E454" s="84" t="s">
        <v>646</v>
      </c>
      <c r="F454" s="84" t="s">
        <v>10</v>
      </c>
      <c r="G454" s="84" t="str">
        <f>VLOOKUP(A454,'PAI 2025 GPS rempl2)'!$E$4:$L$504,8,0)</f>
        <v>N/A</v>
      </c>
      <c r="H454" s="84" t="str">
        <f>VLOOKUP(A454,'PAI 2025 GPS rempl2)'!$A$4:$V$504,15,0)</f>
        <v>Jornadas de capacitación "Me informo y cuido mi dinero" dirigidas a usuarios, consumidores y ciudadanía en general, realizadas - Imágenes (fotografía o captura de pantalla) de la difusión realizada</v>
      </c>
      <c r="I454" s="84">
        <f>VLOOKUP(A454,'PAI 2025 GPS rempl2)'!$A$4:$V$504,17,0)</f>
        <v>8</v>
      </c>
      <c r="J454" s="84" t="str">
        <f>VLOOKUP(A454,'PAI 2025 GPS rempl2)'!$A$4:$V$504,18,0)</f>
        <v>Númerica</v>
      </c>
      <c r="K454" s="182" t="str">
        <f>VLOOKUP(A454,'PAI 2025 GPS rempl2)'!$A$4:$V$504,20,0)</f>
        <v>2025-01-15</v>
      </c>
      <c r="L454" s="182" t="str">
        <f>VLOOKUP(A454,'PAI 2025 GPS rempl2)'!$A$4:$V$504,21,0)</f>
        <v>2025-12-30</v>
      </c>
      <c r="M454" s="84" t="str">
        <f>VLOOKUP(A454,'PAI 2025 GPS rempl2)'!$A$4:$V$504,22,0)</f>
        <v>3000-DESPACHO DEL SUPERINTENDENTE DELEGADO PARA LA PROTECCIÓN DEL CONSUMIDOR</v>
      </c>
      <c r="N454" s="84" t="s">
        <v>1456</v>
      </c>
      <c r="O454" s="84" t="s">
        <v>1457</v>
      </c>
      <c r="P454" s="84" t="s">
        <v>1629</v>
      </c>
      <c r="Q454" s="84" t="s">
        <v>1553</v>
      </c>
      <c r="S454" s="83" t="s">
        <v>1374</v>
      </c>
      <c r="T454" s="83" t="str">
        <f>VLOOKUP(A454,'PAI 2025 GPS rempl2)'!$A$3:$E$505,4,0)</f>
        <v>Producto</v>
      </c>
      <c r="U454" s="84" t="s">
        <v>1581</v>
      </c>
      <c r="V454" s="31">
        <f>VLOOKUP(S454,'PAI 2025 GPS rempl2)'!$E$4:$P$504,12,0)</f>
        <v>20</v>
      </c>
      <c r="W454" s="148">
        <f>(V454*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55" spans="1:23" x14ac:dyDescent="0.25">
      <c r="A455" s="83" t="s">
        <v>1376</v>
      </c>
      <c r="B455" s="83" t="str">
        <f>VLOOKUP(A455,'PAI 2025 GPS rempl2)'!$A$3:$E$505,4,0)</f>
        <v>Actividad propia</v>
      </c>
      <c r="C455" s="84" t="s">
        <v>1581</v>
      </c>
      <c r="D455" s="84" t="s">
        <v>1585</v>
      </c>
      <c r="E455" s="84" t="s">
        <v>646</v>
      </c>
      <c r="F455" s="84"/>
      <c r="G455" s="84" t="str">
        <f>VLOOKUP(A455,'PAI 2025 GPS rempl2)'!$E$4:$L$504,8,0)</f>
        <v>N/A</v>
      </c>
      <c r="H455" s="84" t="str">
        <f>VLOOKUP(A455,'PAI 2025 GPS rempl2)'!$A$4:$V$504,15,0)</f>
        <v>Definir la estrategia que se utilizará para las jornadas de capacitación  (Listado de asistencia a reunión)</v>
      </c>
      <c r="I455" s="84">
        <f>VLOOKUP(A455,'PAI 2025 GPS rempl2)'!$A$4:$V$504,17,0)</f>
        <v>1</v>
      </c>
      <c r="J455" s="84" t="str">
        <f>VLOOKUP(A455,'PAI 2025 GPS rempl2)'!$A$4:$V$504,18,0)</f>
        <v>Númerica</v>
      </c>
      <c r="K455" s="182" t="str">
        <f>VLOOKUP(A455,'PAI 2025 GPS rempl2)'!$A$4:$V$504,20,0)</f>
        <v>2025-01-15</v>
      </c>
      <c r="L455" s="182" t="str">
        <f>VLOOKUP(A455,'PAI 2025 GPS rempl2)'!$A$4:$V$504,21,0)</f>
        <v>2025-02-28</v>
      </c>
      <c r="M455" s="84" t="str">
        <f>VLOOKUP(A455,'PAI 2025 GPS rempl2)'!$A$4:$V$504,22,0)</f>
        <v>3000-DESPACHO DEL SUPERINTENDENTE DELEGADO PARA LA PROTECCIÓN DEL CONSUMIDOR</v>
      </c>
      <c r="N455" s="84"/>
      <c r="O455" s="84"/>
      <c r="P455" s="84"/>
      <c r="Q455" s="84"/>
      <c r="S455" s="83" t="s">
        <v>1376</v>
      </c>
      <c r="T455" s="83" t="str">
        <f>VLOOKUP(A455,'PAI 2025 GPS rempl2)'!$A$3:$E$505,4,0)</f>
        <v>Actividad propia</v>
      </c>
      <c r="U455" s="84" t="s">
        <v>1581</v>
      </c>
      <c r="V455" s="31">
        <f>VLOOKUP(S455,'PAI 2025 GPS rempl2)'!$E$4:$P$504,12,0)</f>
        <v>20</v>
      </c>
      <c r="W455" s="150" t="e">
        <f>+(V455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6" spans="1:23" x14ac:dyDescent="0.25">
      <c r="A456" s="83" t="s">
        <v>1378</v>
      </c>
      <c r="B456" s="83" t="str">
        <f>VLOOKUP(A456,'PAI 2025 GPS rempl2)'!$A$3:$E$505,4,0)</f>
        <v>Actividad propia</v>
      </c>
      <c r="C456" s="84" t="s">
        <v>1581</v>
      </c>
      <c r="D456" s="84" t="s">
        <v>1585</v>
      </c>
      <c r="E456" s="84" t="s">
        <v>646</v>
      </c>
      <c r="F456" s="84"/>
      <c r="G456" s="84" t="str">
        <f>VLOOKUP(A456,'PAI 2025 GPS rempl2)'!$E$4:$L$504,8,0)</f>
        <v>N/A</v>
      </c>
      <c r="H456" s="84" t="str">
        <f>VLOOKUP(A456,'PAI 2025 GPS rempl2)'!$A$4:$V$504,15,0)</f>
        <v>Realizar las jornadas de capacitación - Imágenes (fotografía o captura de pantalla) de la difusión realizada</v>
      </c>
      <c r="I456" s="84">
        <f>VLOOKUP(A456,'PAI 2025 GPS rempl2)'!$A$4:$V$504,17,0)</f>
        <v>8</v>
      </c>
      <c r="J456" s="84" t="str">
        <f>VLOOKUP(A456,'PAI 2025 GPS rempl2)'!$A$4:$V$504,18,0)</f>
        <v>Númerica</v>
      </c>
      <c r="K456" s="182" t="str">
        <f>VLOOKUP(A456,'PAI 2025 GPS rempl2)'!$A$4:$V$504,20,0)</f>
        <v>2025-03-03</v>
      </c>
      <c r="L456" s="182" t="str">
        <f>VLOOKUP(A456,'PAI 2025 GPS rempl2)'!$A$4:$V$504,21,0)</f>
        <v>2025-12-30</v>
      </c>
      <c r="M456" s="84" t="str">
        <f>VLOOKUP(A456,'PAI 2025 GPS rempl2)'!$A$4:$V$504,22,0)</f>
        <v>3000-DESPACHO DEL SUPERINTENDENTE DELEGADO PARA LA PROTECCIÓN DEL CONSUMIDOR</v>
      </c>
      <c r="N456" s="84"/>
      <c r="O456" s="84"/>
      <c r="P456" s="84"/>
      <c r="Q456" s="84"/>
      <c r="S456" s="83" t="s">
        <v>1378</v>
      </c>
      <c r="T456" s="83" t="str">
        <f>VLOOKUP(A456,'PAI 2025 GPS rempl2)'!$A$3:$E$505,4,0)</f>
        <v>Actividad propia</v>
      </c>
      <c r="U456" s="84" t="s">
        <v>1581</v>
      </c>
      <c r="V456" s="31">
        <f>VLOOKUP(S456,'PAI 2025 GPS rempl2)'!$E$4:$P$504,12,0)</f>
        <v>80</v>
      </c>
      <c r="W456" s="150"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7" spans="1:23" x14ac:dyDescent="0.25">
      <c r="A457" s="83" t="s">
        <v>1379</v>
      </c>
      <c r="B457" s="83" t="str">
        <f>VLOOKUP(A457,'PAI 2025 GPS rempl2)'!$A$3:$E$505,4,0)</f>
        <v>Producto</v>
      </c>
      <c r="C457" s="84" t="s">
        <v>1581</v>
      </c>
      <c r="D457" s="84" t="s">
        <v>1585</v>
      </c>
      <c r="E457" s="84" t="s">
        <v>646</v>
      </c>
      <c r="F457" s="84" t="s">
        <v>10</v>
      </c>
      <c r="G457" s="84" t="str">
        <f>VLOOKUP(A457,'PAI 2025 GPS rempl2)'!$E$4:$L$504,8,0)</f>
        <v>N/A</v>
      </c>
      <c r="H457" s="84" t="str">
        <f>VLOOKUP(A457,'PAI 2025 GPS rempl2)'!$A$4:$V$504,15,0)</f>
        <v>Campañas de difusión a nivel nacional, dirigidas a diversos grupos objetivo como herramienta de fortalecimiento del conocimiento, ejecutadas (Capturas de pantalla de las publicaciones de las campañas).</v>
      </c>
      <c r="I457" s="84">
        <f>VLOOKUP(A457,'PAI 2025 GPS rempl2)'!$A$4:$V$504,17,0)</f>
        <v>4</v>
      </c>
      <c r="J457" s="84" t="str">
        <f>VLOOKUP(A457,'PAI 2025 GPS rempl2)'!$A$4:$V$504,18,0)</f>
        <v>Númerica</v>
      </c>
      <c r="K457" s="182" t="str">
        <f>VLOOKUP(A457,'PAI 2025 GPS rempl2)'!$A$4:$V$504,20,0)</f>
        <v>2025-01-15</v>
      </c>
      <c r="L457" s="182" t="str">
        <f>VLOOKUP(A457,'PAI 2025 GPS rempl2)'!$A$4:$V$504,21,0)</f>
        <v>2025-12-30</v>
      </c>
      <c r="M457" s="84" t="str">
        <f>VLOOKUP(A457,'PAI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7" s="84" t="s">
        <v>1456</v>
      </c>
      <c r="O457" s="84" t="s">
        <v>1457</v>
      </c>
      <c r="P457" s="84" t="s">
        <v>1629</v>
      </c>
      <c r="Q457" s="84" t="s">
        <v>1553</v>
      </c>
      <c r="S457" s="83" t="s">
        <v>1379</v>
      </c>
      <c r="T457" s="83" t="str">
        <f>VLOOKUP(A457,'PAI 2025 GPS rempl2)'!$A$3:$E$505,4,0)</f>
        <v>Producto</v>
      </c>
      <c r="U457" s="84" t="s">
        <v>1581</v>
      </c>
      <c r="V457" s="31">
        <f>VLOOKUP(S457,'PAI 2025 GPS rempl2)'!$E$4:$P$504,12,0)</f>
        <v>20</v>
      </c>
      <c r="W457" s="148">
        <f>(V457*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0.89686098654708524</v>
      </c>
    </row>
    <row r="458" spans="1:23" x14ac:dyDescent="0.25">
      <c r="A458" s="83" t="s">
        <v>1382</v>
      </c>
      <c r="B458" s="83" t="str">
        <f>VLOOKUP(A458,'PAI 2025 GPS rempl2)'!$A$3:$E$505,4,0)</f>
        <v>Actividad propia</v>
      </c>
      <c r="C458" s="84" t="s">
        <v>1581</v>
      </c>
      <c r="D458" s="84" t="s">
        <v>1585</v>
      </c>
      <c r="E458" s="84" t="s">
        <v>646</v>
      </c>
      <c r="F458" s="84"/>
      <c r="G458" s="84" t="str">
        <f>VLOOKUP(A458,'PAI 2025 GPS rempl2)'!$E$4:$L$504,8,0)</f>
        <v>N/A</v>
      </c>
      <c r="H458" s="84" t="str">
        <f>VLOOKUP(A458,'PAI 2025 GPS rempl2)'!$A$4:$V$504,15,0)</f>
        <v>Elaborar el plan de difusión, definiendo los  grupos objetivos a los que se dirigirá. (Documento con el plan de difusión)</v>
      </c>
      <c r="I458" s="84">
        <f>VLOOKUP(A458,'PAI 2025 GPS rempl2)'!$A$4:$V$504,17,0)</f>
        <v>1</v>
      </c>
      <c r="J458" s="84" t="str">
        <f>VLOOKUP(A458,'PAI 2025 GPS rempl2)'!$A$4:$V$504,18,0)</f>
        <v>Númerica</v>
      </c>
      <c r="K458" s="182" t="str">
        <f>VLOOKUP(A458,'PAI 2025 GPS rempl2)'!$A$4:$V$504,20,0)</f>
        <v>2025-01-15</v>
      </c>
      <c r="L458" s="182" t="str">
        <f>VLOOKUP(A458,'PAI 2025 GPS rempl2)'!$A$4:$V$504,21,0)</f>
        <v>2025-02-28</v>
      </c>
      <c r="M458" s="84" t="str">
        <f>VLOOKUP(A458,'PAI 2025 GPS rempl2)'!$A$4:$V$504,22,0)</f>
        <v>3000-DESPACHO DEL SUPERINTENDENTE DELEGADO PARA LA PROTECCIÓN DEL CONSUMIDOR;
3100-DIRECCION DE INVESTIGACIONES DE PROTECCION AL CONSUMIDOR;
3200-DIRECCIÓN DE INVESTIGACIONES DE PROTECCIÓN DE USUARIOS DE SERVICIOS DE COMUNICACIONES</v>
      </c>
      <c r="N458" s="84"/>
      <c r="O458" s="84"/>
      <c r="P458" s="84"/>
      <c r="Q458" s="84"/>
      <c r="S458" s="83" t="s">
        <v>1382</v>
      </c>
      <c r="T458" s="83" t="str">
        <f>VLOOKUP(A458,'PAI 2025 GPS rempl2)'!$A$3:$E$505,4,0)</f>
        <v>Actividad propia</v>
      </c>
      <c r="U458" s="84" t="s">
        <v>1581</v>
      </c>
      <c r="V458" s="31">
        <f>VLOOKUP(S458,'PAI 2025 GPS rempl2)'!$E$4:$P$504,12,0)</f>
        <v>50</v>
      </c>
      <c r="W458" s="150" t="e">
        <f>+(V458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59" spans="1:23" x14ac:dyDescent="0.25">
      <c r="A459" s="83" t="s">
        <v>1385</v>
      </c>
      <c r="B459" s="83" t="str">
        <f>VLOOKUP(A459,'PAI 2025 GPS rempl2)'!$A$3:$E$505,4,0)</f>
        <v>Actividad sin participaci�n</v>
      </c>
      <c r="C459" s="84" t="s">
        <v>1581</v>
      </c>
      <c r="D459" s="84" t="s">
        <v>1585</v>
      </c>
      <c r="E459" s="84" t="s">
        <v>646</v>
      </c>
      <c r="F459" s="84"/>
      <c r="G459" s="84" t="str">
        <f>VLOOKUP(A459,'PAI 2025 GPS rempl2)'!$E$4:$L$504,8,0)</f>
        <v>N/A</v>
      </c>
      <c r="H459" s="84" t="str">
        <f>VLOOKUP(A459,'PAI 2025 GPS rempl2)'!$A$4:$V$504,15,0)</f>
        <v>Elaborar y presentar el concepto grafico y racional de la campaña (Correo electrónico en que se observe el concepto gráfico y racional de la campaña)</v>
      </c>
      <c r="I459" s="84">
        <f>VLOOKUP(A459,'PAI 2025 GPS rempl2)'!$A$4:$V$504,17,0)</f>
        <v>4</v>
      </c>
      <c r="J459" s="84" t="str">
        <f>VLOOKUP(A459,'PAI 2025 GPS rempl2)'!$A$4:$V$504,18,0)</f>
        <v>Númerica</v>
      </c>
      <c r="K459" s="182" t="str">
        <f>VLOOKUP(A459,'PAI 2025 GPS rempl2)'!$A$4:$V$504,20,0)</f>
        <v>2025-03-03</v>
      </c>
      <c r="L459" s="182" t="str">
        <f>VLOOKUP(A459,'PAI 2025 GPS rempl2)'!$A$4:$V$504,21,0)</f>
        <v>2025-11-28</v>
      </c>
      <c r="M459" s="84" t="str">
        <f>VLOOKUP(A459,'PAI 2025 GPS rempl2)'!$A$4:$V$504,22,0)</f>
        <v>73-GRUPO DE TRABAJO DE COMUNICACION</v>
      </c>
      <c r="N459" s="84"/>
      <c r="O459" s="84"/>
      <c r="P459" s="84"/>
      <c r="Q459" s="84"/>
      <c r="S459" s="83" t="s">
        <v>1385</v>
      </c>
      <c r="T459" s="83" t="str">
        <f>VLOOKUP(A459,'PAI 2025 GPS rempl2)'!$A$3:$E$505,4,0)</f>
        <v>Actividad sin participaci�n</v>
      </c>
      <c r="U459" s="84" t="s">
        <v>1581</v>
      </c>
      <c r="V459" s="31">
        <f>VLOOKUP(S459,'PAI 2025 GPS rempl2)'!$E$4:$P$504,12,0)</f>
        <v>0</v>
      </c>
      <c r="W459" s="31">
        <f>+V459</f>
        <v>0</v>
      </c>
    </row>
    <row r="460" spans="1:23" x14ac:dyDescent="0.25">
      <c r="A460" s="83" t="s">
        <v>1386</v>
      </c>
      <c r="B460" s="83" t="str">
        <f>VLOOKUP(A460,'PAI 2025 GPS rempl2)'!$A$3:$E$505,4,0)</f>
        <v>Actividad propia</v>
      </c>
      <c r="C460" s="84" t="s">
        <v>1581</v>
      </c>
      <c r="D460" s="84" t="s">
        <v>1585</v>
      </c>
      <c r="E460" s="84" t="s">
        <v>646</v>
      </c>
      <c r="F460" s="84"/>
      <c r="G460" s="84" t="str">
        <f>VLOOKUP(A460,'PAI 2025 GPS rempl2)'!$E$4:$L$504,8,0)</f>
        <v>N/A</v>
      </c>
      <c r="H460" s="84" t="str">
        <f>VLOOKUP(A460,'PAI 2025 GPS rempl2)'!$A$4:$V$504,15,0)</f>
        <v>Revisar y aprobar la propuesta (Correo electrónico con la propuesta aprobada)</v>
      </c>
      <c r="I460" s="84">
        <f>VLOOKUP(A460,'PAI 2025 GPS rempl2)'!$A$4:$V$504,17,0)</f>
        <v>4</v>
      </c>
      <c r="J460" s="84" t="str">
        <f>VLOOKUP(A460,'PAI 2025 GPS rempl2)'!$A$4:$V$504,18,0)</f>
        <v>Númerica</v>
      </c>
      <c r="K460" s="182" t="str">
        <f>VLOOKUP(A460,'PAI 2025 GPS rempl2)'!$A$4:$V$504,20,0)</f>
        <v>2025-03-03</v>
      </c>
      <c r="L460" s="182" t="str">
        <f>VLOOKUP(A460,'PAI 2025 GPS rempl2)'!$A$4:$V$504,21,0)</f>
        <v>2025-11-28</v>
      </c>
      <c r="M460" s="84" t="str">
        <f>VLOOKUP(A460,'PAI 2025 GPS rempl2)'!$A$4:$V$504,22,0)</f>
        <v>3000-DESPACHO DEL SUPERINTENDENTE DELEGADO PARA LA PROTECCIÓN DEL CONSUMIDOR</v>
      </c>
      <c r="N460" s="84"/>
      <c r="O460" s="84"/>
      <c r="P460" s="84"/>
      <c r="Q460" s="84"/>
      <c r="S460" s="83" t="s">
        <v>1386</v>
      </c>
      <c r="T460" s="83" t="str">
        <f>VLOOKUP(A460,'PAI 2025 GPS rempl2)'!$A$3:$E$505,4,0)</f>
        <v>Actividad propia</v>
      </c>
      <c r="U460" s="84" t="s">
        <v>1581</v>
      </c>
      <c r="V460" s="31">
        <f>VLOOKUP(S460,'PAI 2025 GPS rempl2)'!$E$4:$P$504,12,0)</f>
        <v>50</v>
      </c>
      <c r="W460" s="150" t="e">
        <f>+(V460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1" spans="1:23" x14ac:dyDescent="0.25">
      <c r="A461" s="83" t="s">
        <v>1387</v>
      </c>
      <c r="B461" s="83" t="str">
        <f>VLOOKUP(A461,'PAI 2025 GPS rempl2)'!$A$3:$E$505,4,0)</f>
        <v>Actividad sin participaci�n</v>
      </c>
      <c r="C461" s="84" t="s">
        <v>1581</v>
      </c>
      <c r="D461" s="84" t="s">
        <v>1585</v>
      </c>
      <c r="E461" s="84" t="s">
        <v>646</v>
      </c>
      <c r="F461" s="84"/>
      <c r="G461" s="84" t="str">
        <f>VLOOKUP(A461,'PAI 2025 GPS rempl2)'!$E$4:$L$504,8,0)</f>
        <v>N/A</v>
      </c>
      <c r="H461" s="84" t="str">
        <f>VLOOKUP(A461,'PAI 2025 GPS rempl2)'!$A$4:$V$504,15,0)</f>
        <v>Ejecutar las campañas (Captura de pantalla de publicación de las campañas)</v>
      </c>
      <c r="I461" s="84">
        <f>VLOOKUP(A461,'PAI 2025 GPS rempl2)'!$A$4:$V$504,17,0)</f>
        <v>4</v>
      </c>
      <c r="J461" s="84" t="str">
        <f>VLOOKUP(A461,'PAI 2025 GPS rempl2)'!$A$4:$V$504,18,0)</f>
        <v>Númerica</v>
      </c>
      <c r="K461" s="182" t="str">
        <f>VLOOKUP(A461,'PAI 2025 GPS rempl2)'!$A$4:$V$504,20,0)</f>
        <v>2025-03-03</v>
      </c>
      <c r="L461" s="182" t="str">
        <f>VLOOKUP(A461,'PAI 2025 GPS rempl2)'!$A$4:$V$504,21,0)</f>
        <v>2025-12-30</v>
      </c>
      <c r="M461" s="84" t="str">
        <f>VLOOKUP(A461,'PAI 2025 GPS rempl2)'!$A$4:$V$504,22,0)</f>
        <v>73-GRUPO DE TRABAJO DE COMUNICACION</v>
      </c>
      <c r="N461" s="84"/>
      <c r="O461" s="84"/>
      <c r="P461" s="84"/>
      <c r="Q461" s="84"/>
      <c r="S461" s="83" t="s">
        <v>1387</v>
      </c>
      <c r="T461" s="83" t="str">
        <f>VLOOKUP(A461,'PAI 2025 GPS rempl2)'!$A$3:$E$505,4,0)</f>
        <v>Actividad sin participaci�n</v>
      </c>
      <c r="U461" s="84" t="s">
        <v>1581</v>
      </c>
      <c r="V461" s="31">
        <f>VLOOKUP(S461,'PAI 2025 GPS rempl2)'!$E$4:$P$504,12,0)</f>
        <v>0</v>
      </c>
      <c r="W461" s="31">
        <f>+V461</f>
        <v>0</v>
      </c>
    </row>
    <row r="462" spans="1:23" x14ac:dyDescent="0.25">
      <c r="A462" s="83" t="s">
        <v>1388</v>
      </c>
      <c r="B462" s="83" t="str">
        <f>VLOOKUP(A462,'PAI 2025 GPS rempl2)'!$A$3:$E$505,4,0)</f>
        <v>Producto</v>
      </c>
      <c r="C462" s="84" t="s">
        <v>1591</v>
      </c>
      <c r="D462" s="84" t="s">
        <v>1590</v>
      </c>
      <c r="E462" s="84" t="s">
        <v>782</v>
      </c>
      <c r="F462" s="84" t="s">
        <v>12</v>
      </c>
      <c r="G462" s="84" t="str">
        <f>VLOOKUP(A462,'PAI 2025 GPS rempl2)'!$E$4:$L$504,8,0)</f>
        <v>N/A</v>
      </c>
      <c r="H462" s="84" t="str">
        <f>VLOOKUP(A462,'PAI 2025 GPS rempl2)'!$A$4:$V$504,15,0)</f>
        <v>Capacitaciones internas al personal que atiende y oriente a los usuarios en las Casas del Consumidor, realizadas - Imágenes (fotografía o captura de pantalla) de la difusión realizada</v>
      </c>
      <c r="I462" s="84">
        <f>VLOOKUP(A462,'PAI 2025 GPS rempl2)'!$A$4:$V$504,17,0)</f>
        <v>8</v>
      </c>
      <c r="J462" s="84" t="str">
        <f>VLOOKUP(A462,'PAI 2025 GPS rempl2)'!$A$4:$V$504,18,0)</f>
        <v>Númerica</v>
      </c>
      <c r="K462" s="182" t="str">
        <f>VLOOKUP(A462,'PAI 2025 GPS rempl2)'!$A$4:$V$504,20,0)</f>
        <v>2025-01-15</v>
      </c>
      <c r="L462" s="182" t="str">
        <f>VLOOKUP(A462,'PAI 2025 GPS rempl2)'!$A$4:$V$504,21,0)</f>
        <v>2025-12-30</v>
      </c>
      <c r="M462" s="84" t="str">
        <f>VLOOKUP(A462,'PAI 2025 GPS rempl2)'!$A$4:$V$504,22,0)</f>
        <v>3000-DESPACHO DEL SUPERINTENDENTE DELEGADO PARA LA PROTECCIÓN DEL CONSUMIDOR;
3100-DIRECCION DE INVESTIGACIONES DE PROTECCION AL CONSUMIDOR;
3200-DIRECCIÓN DE INVESTIGACIONES DE PROTECCIÓN DE USUARIOS DE SERVICIOS DE COMUNICACIONES</v>
      </c>
      <c r="N462" s="84" t="s">
        <v>1452</v>
      </c>
      <c r="O462" s="84" t="s">
        <v>1453</v>
      </c>
      <c r="P462" s="84">
        <v>0</v>
      </c>
      <c r="Q462" s="84" t="s">
        <v>1551</v>
      </c>
      <c r="S462" s="83" t="s">
        <v>1388</v>
      </c>
      <c r="T462" s="83" t="str">
        <f>VLOOKUP(A462,'PAI 2025 GPS rempl2)'!$A$3:$E$505,4,0)</f>
        <v>Producto</v>
      </c>
      <c r="U462" s="84" t="s">
        <v>1591</v>
      </c>
      <c r="V462" s="31">
        <f>VLOOKUP(S462,'PAI 2025 GPS rempl2)'!$E$4:$P$504,12,0)</f>
        <v>20</v>
      </c>
      <c r="W462" s="31">
        <f>+(V462*100)/($V$150+$V$168+$V$174+$V$177+$V$183+$V$190+$V$199+$V$335+$V$341+$V$429+$V$462)</f>
        <v>10.526315789473685</v>
      </c>
    </row>
    <row r="463" spans="1:23" x14ac:dyDescent="0.25">
      <c r="A463" s="83" t="s">
        <v>1389</v>
      </c>
      <c r="B463" s="83" t="str">
        <f>VLOOKUP(A463,'PAI 2025 GPS rempl2)'!$A$3:$E$505,4,0)</f>
        <v>Actividad propia</v>
      </c>
      <c r="C463" s="84" t="s">
        <v>1591</v>
      </c>
      <c r="D463" s="84" t="s">
        <v>1590</v>
      </c>
      <c r="E463" s="84" t="s">
        <v>782</v>
      </c>
      <c r="F463" s="84"/>
      <c r="G463" s="84" t="str">
        <f>VLOOKUP(A463,'PAI 2025 GPS rempl2)'!$E$4:$L$504,8,0)</f>
        <v>N/A</v>
      </c>
      <c r="H463" s="84" t="str">
        <f>VLOOKUP(A463,'PAI 2025 GPS rempl2)'!$A$4:$V$504,15,0)</f>
        <v>Definir el plan de trabajo de las jornadas a realizar ( Listado de asistencia a reunión)</v>
      </c>
      <c r="I463" s="84">
        <f>VLOOKUP(A463,'PAI 2025 GPS rempl2)'!$A$4:$V$504,17,0)</f>
        <v>1</v>
      </c>
      <c r="J463" s="84" t="str">
        <f>VLOOKUP(A463,'PAI 2025 GPS rempl2)'!$A$4:$V$504,18,0)</f>
        <v>Númerica</v>
      </c>
      <c r="K463" s="182" t="str">
        <f>VLOOKUP(A463,'PAI 2025 GPS rempl2)'!$A$4:$V$504,20,0)</f>
        <v>2025-01-15</v>
      </c>
      <c r="L463" s="182" t="str">
        <f>VLOOKUP(A463,'PAI 2025 GPS rempl2)'!$A$4:$V$504,21,0)</f>
        <v>2025-02-28</v>
      </c>
      <c r="M463" s="84"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4"/>
      <c r="O463" s="84"/>
      <c r="P463" s="84"/>
      <c r="Q463" s="84"/>
      <c r="S463" s="83" t="s">
        <v>1389</v>
      </c>
      <c r="T463" s="83" t="str">
        <f>VLOOKUP(A463,'PAI 2025 GPS rempl2)'!$A$3:$E$505,4,0)</f>
        <v>Actividad propia</v>
      </c>
      <c r="U463" s="84" t="s">
        <v>1591</v>
      </c>
      <c r="V463" s="31">
        <f>VLOOKUP(S463,'PAI 2025 GPS rempl2)'!$E$4:$P$504,12,0)</f>
        <v>20</v>
      </c>
      <c r="W463" s="31">
        <f>+(V463*100)/($V$151+$V$153+$V$154+$V$155+$V$169+$V$170+$V$171+$V$172+$V$173+$V$175+$V$176+$V$178+$V$179+$V$180+$V$181+$V$182+$V$184+$V$185+$V$186+$V$187+$V$188+$V$189+$V$191+$V$192+$V$193+$V$194+$V$200+$V$201+$V$336+$V$338+$V$340+$V$342+$V$343+$V$430+$V$431+$V$432+$V$433+$V$463+$V$464)</f>
        <v>1.8181818181818181</v>
      </c>
    </row>
    <row r="464" spans="1:23" x14ac:dyDescent="0.25">
      <c r="A464" s="83" t="s">
        <v>1390</v>
      </c>
      <c r="B464" s="83" t="str">
        <f>VLOOKUP(A464,'PAI 2025 GPS rempl2)'!$A$3:$E$505,4,0)</f>
        <v>Actividad propia</v>
      </c>
      <c r="C464" s="84" t="s">
        <v>1591</v>
      </c>
      <c r="D464" s="84" t="s">
        <v>1590</v>
      </c>
      <c r="E464" s="84" t="s">
        <v>782</v>
      </c>
      <c r="F464" s="84"/>
      <c r="G464" s="84" t="str">
        <f>VLOOKUP(A464,'PAI 2025 GPS rempl2)'!$E$4:$L$504,8,0)</f>
        <v>N/A</v>
      </c>
      <c r="H464" s="84" t="str">
        <f>VLOOKUP(A464,'PAI 2025 GPS rempl2)'!$A$4:$V$504,15,0)</f>
        <v>Desarrollar las jornadas de capacitación - Imágenes (fotografía o captura de pantalla) de la difusión realizada.</v>
      </c>
      <c r="I464" s="84">
        <f>VLOOKUP(A464,'PAI 2025 GPS rempl2)'!$A$4:$V$504,17,0)</f>
        <v>8</v>
      </c>
      <c r="J464" s="84" t="str">
        <f>VLOOKUP(A464,'PAI 2025 GPS rempl2)'!$A$4:$V$504,18,0)</f>
        <v>Númerica</v>
      </c>
      <c r="K464" s="182" t="str">
        <f>VLOOKUP(A464,'PAI 2025 GPS rempl2)'!$A$4:$V$504,20,0)</f>
        <v>2025-03-03</v>
      </c>
      <c r="L464" s="182" t="str">
        <f>VLOOKUP(A464,'PAI 2025 GPS rempl2)'!$A$4:$V$504,21,0)</f>
        <v>2025-12-30</v>
      </c>
      <c r="M464" s="84"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4"/>
      <c r="O464" s="84"/>
      <c r="P464" s="84"/>
      <c r="Q464" s="84"/>
      <c r="S464" s="83" t="s">
        <v>1390</v>
      </c>
      <c r="T464" s="83" t="str">
        <f>VLOOKUP(A464,'PAI 2025 GPS rempl2)'!$A$3:$E$505,4,0)</f>
        <v>Actividad propia</v>
      </c>
      <c r="U464" s="84" t="s">
        <v>1591</v>
      </c>
      <c r="V464" s="31">
        <f>VLOOKUP(S464,'PAI 2025 GPS rempl2)'!$E$4:$P$504,12,0)</f>
        <v>80</v>
      </c>
      <c r="W464" s="31">
        <f>+(V464*100)/($V$151+$V$153+$V$154+$V$155+$V$169+$V$170+$V$171+$V$172+$V$173+$V$175+$V$176+$V$178+$V$179+$V$180+$V$181+$V$182+$V$184+$V$185+$V$186+$V$187+$V$188+$V$189+$V$191+$V$192+$V$193+$V$194+$V$200+$V$201+$V$336+$V$338+$V$340+$V$342+$V$343+$V$430+$V$431+$V$432+$V$433+$V$463+$V$464)</f>
        <v>7.2727272727272725</v>
      </c>
    </row>
    <row r="465" spans="1:23" x14ac:dyDescent="0.25">
      <c r="A465" s="83" t="s">
        <v>1392</v>
      </c>
      <c r="B465" s="83" t="str">
        <f>VLOOKUP(A465,'PAI 2025 GPS rempl2)'!$A$3:$E$505,4,0)</f>
        <v>Producto</v>
      </c>
      <c r="C465" s="84" t="s">
        <v>1581</v>
      </c>
      <c r="D465" s="84" t="s">
        <v>1580</v>
      </c>
      <c r="E465" s="84" t="s">
        <v>542</v>
      </c>
      <c r="F465" s="84" t="s">
        <v>11</v>
      </c>
      <c r="G465" s="84" t="str">
        <f>VLOOKUP(A465,'PAI 2025 GPS rempl2)'!$E$4:$L$504,8,0)</f>
        <v>FUNCIONAMIENTO</v>
      </c>
      <c r="H465" s="84" t="str">
        <f>VLOOKUP(A465,'PAI 2025 GPS rempl2)'!$A$4:$V$504,15,0)</f>
        <v>Unificación y optimización de radicación en la Sede Electrónica de la SIC, implementada (Informe  que de cuenta de le unificación y optimización de radicación en la Sede Electrónica de la SIC)</v>
      </c>
      <c r="I465" s="84">
        <f>VLOOKUP(A465,'PAI 2025 GPS rempl2)'!$A$4:$V$504,17,0)</f>
        <v>100</v>
      </c>
      <c r="J465" s="84" t="str">
        <f>VLOOKUP(A465,'PAI 2025 GPS rempl2)'!$A$4:$V$504,18,0)</f>
        <v>Porcentual</v>
      </c>
      <c r="K465" s="182" t="str">
        <f>VLOOKUP(A465,'PAI 2025 GPS rempl2)'!$A$4:$V$504,20,0)</f>
        <v>2025-03-03</v>
      </c>
      <c r="L465" s="182" t="str">
        <f>VLOOKUP(A465,'PAI 2025 GPS rempl2)'!$A$4:$V$504,21,0)</f>
        <v>2025-12-16</v>
      </c>
      <c r="M465" s="84" t="str">
        <f>VLOOKUP(A465,'PAI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5" s="84" t="s">
        <v>1454</v>
      </c>
      <c r="O465" s="84" t="s">
        <v>1455</v>
      </c>
      <c r="P465" s="84">
        <v>0</v>
      </c>
      <c r="Q465" s="84" t="s">
        <v>1552</v>
      </c>
      <c r="S465" s="83" t="s">
        <v>1392</v>
      </c>
      <c r="T465" s="83" t="str">
        <f>VLOOKUP(A465,'PAI 2025 GPS rempl2)'!$A$3:$E$505,4,0)</f>
        <v>Producto</v>
      </c>
      <c r="U465" s="84" t="s">
        <v>1581</v>
      </c>
      <c r="V465" s="31">
        <f>VLOOKUP(S465,'PAI 2025 GPS rempl2)'!$E$4:$P$504,12,0)</f>
        <v>25</v>
      </c>
      <c r="W465" s="148">
        <f>(V465*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66" spans="1:23" x14ac:dyDescent="0.25">
      <c r="A466" s="83" t="s">
        <v>1395</v>
      </c>
      <c r="B466" s="83" t="str">
        <f>VLOOKUP(A466,'PAI 2025 GPS rempl2)'!$A$3:$E$505,4,0)</f>
        <v>Actividad propia</v>
      </c>
      <c r="C466" s="84" t="s">
        <v>1581</v>
      </c>
      <c r="D466" s="84" t="s">
        <v>1580</v>
      </c>
      <c r="E466" s="84" t="s">
        <v>542</v>
      </c>
      <c r="F466" s="84"/>
      <c r="G466" s="84" t="str">
        <f>VLOOKUP(A466,'PAI 2025 GPS rempl2)'!$E$4:$L$504,8,0)</f>
        <v>N/A</v>
      </c>
      <c r="H466" s="84" t="str">
        <f>VLOOKUP(A466,'PAI 2025 GPS rempl2)'!$A$4:$V$504,15,0)</f>
        <v>Elaborar un diagnóstico para identificar los canales de radicación, el volumen de entradas y el grado de congestión de los mismos (Diagnóstico del estado de los canales de radicación y grado de congestión)</v>
      </c>
      <c r="I466" s="84">
        <f>VLOOKUP(A466,'PAI 2025 GPS rempl2)'!$A$4:$V$504,17,0)</f>
        <v>1</v>
      </c>
      <c r="J466" s="84" t="str">
        <f>VLOOKUP(A466,'PAI 2025 GPS rempl2)'!$A$4:$V$504,18,0)</f>
        <v>Númerica</v>
      </c>
      <c r="K466" s="182" t="str">
        <f>VLOOKUP(A466,'PAI 2025 GPS rempl2)'!$A$4:$V$504,20,0)</f>
        <v>2025-03-03</v>
      </c>
      <c r="L466" s="182" t="str">
        <f>VLOOKUP(A466,'PAI 2025 GPS rempl2)'!$A$4:$V$504,21,0)</f>
        <v>2025-03-31</v>
      </c>
      <c r="M466" s="84" t="str">
        <f>VLOOKUP(A466,'PAI 2025 GPS rempl2)'!$A$4:$V$504,22,0)</f>
        <v>100-SECRETARIA GENERAL;
141-GRUPO DE TRABAJO DE GESTIÓN DOCUMENTAL Y ARCHIVO;
20-OFICINA DE TECNOLOGÍA E INFORMÁTICA;
72-GRUPO DE TRABAJO DE ATENCION AL CIUDADANO</v>
      </c>
      <c r="N466" s="84"/>
      <c r="O466" s="84"/>
      <c r="P466" s="84"/>
      <c r="Q466" s="84"/>
      <c r="S466" s="83" t="s">
        <v>1395</v>
      </c>
      <c r="T466" s="83" t="str">
        <f>VLOOKUP(A466,'PAI 2025 GPS rempl2)'!$A$3:$E$505,4,0)</f>
        <v>Actividad propia</v>
      </c>
      <c r="U466" s="84" t="s">
        <v>1581</v>
      </c>
      <c r="V466" s="31">
        <f>VLOOKUP(S466,'PAI 2025 GPS rempl2)'!$E$4:$P$504,12,0)</f>
        <v>25</v>
      </c>
      <c r="W466" s="150" t="e">
        <f>+(V466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7" spans="1:23" x14ac:dyDescent="0.25">
      <c r="A467" s="83" t="s">
        <v>1398</v>
      </c>
      <c r="B467" s="83" t="str">
        <f>VLOOKUP(A467,'PAI 2025 GPS rempl2)'!$A$3:$E$505,4,0)</f>
        <v>Actividad propia</v>
      </c>
      <c r="C467" s="84" t="s">
        <v>1581</v>
      </c>
      <c r="D467" s="84" t="s">
        <v>1580</v>
      </c>
      <c r="E467" s="84" t="s">
        <v>542</v>
      </c>
      <c r="F467" s="84"/>
      <c r="G467" s="84" t="str">
        <f>VLOOKUP(A467,'PAI 2025 GPS rempl2)'!$E$4:$L$504,8,0)</f>
        <v>N/A</v>
      </c>
      <c r="H467" s="84" t="str">
        <f>VLOOKUP(A467,'PAI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7" s="84">
        <f>VLOOKUP(A467,'PAI 2025 GPS rempl2)'!$A$4:$V$504,17,0)</f>
        <v>1</v>
      </c>
      <c r="J467" s="84" t="str">
        <f>VLOOKUP(A467,'PAI 2025 GPS rempl2)'!$A$4:$V$504,18,0)</f>
        <v>Númerica</v>
      </c>
      <c r="K467" s="182" t="str">
        <f>VLOOKUP(A467,'PAI 2025 GPS rempl2)'!$A$4:$V$504,20,0)</f>
        <v>2025-04-01</v>
      </c>
      <c r="L467" s="182" t="str">
        <f>VLOOKUP(A467,'PAI 2025 GPS rempl2)'!$A$4:$V$504,21,0)</f>
        <v>2025-04-30</v>
      </c>
      <c r="M467" s="84" t="str">
        <f>VLOOKUP(A467,'PAI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7" s="84"/>
      <c r="O467" s="84"/>
      <c r="P467" s="84"/>
      <c r="Q467" s="84"/>
      <c r="S467" s="83" t="s">
        <v>1398</v>
      </c>
      <c r="T467" s="83" t="str">
        <f>VLOOKUP(A467,'PAI 2025 GPS rempl2)'!$A$3:$E$505,4,0)</f>
        <v>Actividad propia</v>
      </c>
      <c r="U467" s="84" t="s">
        <v>1581</v>
      </c>
      <c r="V467" s="31">
        <f>VLOOKUP(S467,'PAI 2025 GPS rempl2)'!$E$4:$P$504,12,0)</f>
        <v>15</v>
      </c>
      <c r="W467" s="150"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8" spans="1:23" x14ac:dyDescent="0.25">
      <c r="A468" s="83" t="s">
        <v>1400</v>
      </c>
      <c r="B468" s="83" t="str">
        <f>VLOOKUP(A468,'PAI 2025 GPS rempl2)'!$A$3:$E$505,4,0)</f>
        <v>Actividad propia</v>
      </c>
      <c r="C468" s="84" t="s">
        <v>1581</v>
      </c>
      <c r="D468" s="84" t="s">
        <v>1580</v>
      </c>
      <c r="E468" s="84" t="s">
        <v>542</v>
      </c>
      <c r="F468" s="84"/>
      <c r="G468" s="84" t="str">
        <f>VLOOKUP(A468,'PAI 2025 GPS rempl2)'!$E$4:$L$504,8,0)</f>
        <v>N/A</v>
      </c>
      <c r="H468" s="84" t="str">
        <f>VLOOKUP(A468,'PAI 2025 GPS rempl2)'!$A$4:$V$504,15,0)</f>
        <v>Ejecutar el plan de trabajo para la unificación y optimización de radicación en la Sede Electrónica de la SIC (Plan de trabajo con seguimiento y sus respectivas evidencias)</v>
      </c>
      <c r="I468" s="84">
        <f>VLOOKUP(A468,'PAI 2025 GPS rempl2)'!$A$4:$V$504,17,0)</f>
        <v>100</v>
      </c>
      <c r="J468" s="84" t="str">
        <f>VLOOKUP(A468,'PAI 2025 GPS rempl2)'!$A$4:$V$504,18,0)</f>
        <v>Porcentual</v>
      </c>
      <c r="K468" s="182" t="str">
        <f>VLOOKUP(A468,'PAI 2025 GPS rempl2)'!$A$4:$V$504,20,0)</f>
        <v>2025-05-02</v>
      </c>
      <c r="L468" s="182" t="str">
        <f>VLOOKUP(A468,'PAI 2025 GPS rempl2)'!$A$4:$V$504,21,0)</f>
        <v>2025-12-16</v>
      </c>
      <c r="M468" s="84"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4"/>
      <c r="O468" s="84"/>
      <c r="P468" s="84"/>
      <c r="Q468" s="84"/>
      <c r="S468" s="83" t="s">
        <v>1400</v>
      </c>
      <c r="T468" s="83" t="str">
        <f>VLOOKUP(A468,'PAI 2025 GPS rempl2)'!$A$3:$E$505,4,0)</f>
        <v>Actividad propia</v>
      </c>
      <c r="U468" s="84" t="s">
        <v>1581</v>
      </c>
      <c r="V468" s="31">
        <f>VLOOKUP(S468,'PAI 2025 GPS rempl2)'!$E$4:$P$504,12,0)</f>
        <v>60</v>
      </c>
      <c r="W468" s="150"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69" spans="1:23" x14ac:dyDescent="0.25">
      <c r="A469" s="83" t="s">
        <v>1401</v>
      </c>
      <c r="B469" s="83" t="str">
        <f>VLOOKUP(A469,'PAI 2025 GPS rempl2)'!$A$3:$E$505,4,0)</f>
        <v>Producto</v>
      </c>
      <c r="C469" s="84" t="s">
        <v>1581</v>
      </c>
      <c r="D469" s="84" t="s">
        <v>1584</v>
      </c>
      <c r="E469" s="84" t="s">
        <v>620</v>
      </c>
      <c r="F469" s="84" t="s">
        <v>11</v>
      </c>
      <c r="G469" s="84" t="str">
        <f>VLOOKUP(A469,'PAI 2025 GPS rempl2)'!$E$4:$L$504,8,0)</f>
        <v>C-3599-0200-0005-53105b</v>
      </c>
      <c r="H469" s="84" t="str">
        <f>VLOOKUP(A469,'PAI 2025 GPS rempl2)'!$A$4:$V$504,15,0)</f>
        <v>Sede electrónica de la SIC accesible, intuitiva y comprensible que acerque la oferta institucional a la ciudadanía, operando (Informe final de implementación de la Sede Electrónica accesible, intuitiva y comprensible para la ciudadanía)</v>
      </c>
      <c r="I469" s="84">
        <f>VLOOKUP(A469,'PAI 2025 GPS rempl2)'!$A$4:$V$504,17,0)</f>
        <v>1</v>
      </c>
      <c r="J469" s="84" t="str">
        <f>VLOOKUP(A469,'PAI 2025 GPS rempl2)'!$A$4:$V$504,18,0)</f>
        <v>Númerica</v>
      </c>
      <c r="K469" s="182" t="str">
        <f>VLOOKUP(A469,'PAI 2025 GPS rempl2)'!$A$4:$V$504,20,0)</f>
        <v>2025-02-03</v>
      </c>
      <c r="L469" s="182" t="str">
        <f>VLOOKUP(A469,'PAI 2025 GPS rempl2)'!$A$4:$V$504,21,0)</f>
        <v>2025-12-16</v>
      </c>
      <c r="M469" s="84" t="str">
        <f>VLOOKUP(A469,'PAI 2025 GPS rempl2)'!$A$4:$V$504,22,0)</f>
        <v>100-SECRETARIA GENERAL;
20-OFICINA DE TECNOLOGÍA E INFORMÁTICA;
73-GRUPO DE TRABAJO DE COMUNICACION</v>
      </c>
      <c r="N469" s="84" t="s">
        <v>1454</v>
      </c>
      <c r="O469" s="84" t="s">
        <v>1455</v>
      </c>
      <c r="P469" s="84">
        <v>0</v>
      </c>
      <c r="Q469" s="84" t="s">
        <v>1552</v>
      </c>
      <c r="S469" s="83" t="s">
        <v>1401</v>
      </c>
      <c r="T469" s="83" t="str">
        <f>VLOOKUP(A469,'PAI 2025 GPS rempl2)'!$A$3:$E$505,4,0)</f>
        <v>Producto</v>
      </c>
      <c r="U469" s="84" t="s">
        <v>1581</v>
      </c>
      <c r="V469" s="31">
        <f>VLOOKUP(S469,'PAI 2025 GPS rempl2)'!$E$4:$P$504,12,0)</f>
        <v>25</v>
      </c>
      <c r="W469" s="148">
        <f>(V469*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0" spans="1:23" x14ac:dyDescent="0.25">
      <c r="A470" s="83" t="s">
        <v>1404</v>
      </c>
      <c r="B470" s="83" t="str">
        <f>VLOOKUP(A470,'PAI 2025 GPS rempl2)'!$A$3:$E$505,4,0)</f>
        <v>Actividad propia</v>
      </c>
      <c r="C470" s="84" t="s">
        <v>1581</v>
      </c>
      <c r="D470" s="84" t="s">
        <v>1584</v>
      </c>
      <c r="E470" s="84" t="s">
        <v>620</v>
      </c>
      <c r="F470" s="84"/>
      <c r="G470" s="84" t="str">
        <f>VLOOKUP(A470,'PAI 2025 GPS rempl2)'!$E$4:$L$504,8,0)</f>
        <v>N/A</v>
      </c>
      <c r="H470" s="84" t="str">
        <f>VLOOKUP(A470,'PAI 2025 GPS rempl2)'!$A$4:$V$504,15,0)</f>
        <v>Realizar un diagnóstico por un equipo especializado para determinar el grado de accesibilidad de la Sede Electrónica de la Entidad (Diagnóstico del estado de accesibilidad de la Sede Electrónica)</v>
      </c>
      <c r="I470" s="84">
        <f>VLOOKUP(A470,'PAI 2025 GPS rempl2)'!$A$4:$V$504,17,0)</f>
        <v>1</v>
      </c>
      <c r="J470" s="84" t="str">
        <f>VLOOKUP(A470,'PAI 2025 GPS rempl2)'!$A$4:$V$504,18,0)</f>
        <v>Númerica</v>
      </c>
      <c r="K470" s="182" t="str">
        <f>VLOOKUP(A470,'PAI 2025 GPS rempl2)'!$A$4:$V$504,20,0)</f>
        <v>2025-02-03</v>
      </c>
      <c r="L470" s="182" t="str">
        <f>VLOOKUP(A470,'PAI 2025 GPS rempl2)'!$A$4:$V$504,21,0)</f>
        <v>2025-02-21</v>
      </c>
      <c r="M470" s="84" t="str">
        <f>VLOOKUP(A470,'PAI 2025 GPS rempl2)'!$A$4:$V$504,22,0)</f>
        <v>100-SECRETARIA GENERAL;
20-OFICINA DE TECNOLOGÍA E INFORMÁTICA</v>
      </c>
      <c r="N470" s="84"/>
      <c r="O470" s="84"/>
      <c r="P470" s="84"/>
      <c r="Q470" s="84"/>
      <c r="S470" s="83" t="s">
        <v>1404</v>
      </c>
      <c r="T470" s="83" t="str">
        <f>VLOOKUP(A470,'PAI 2025 GPS rempl2)'!$A$3:$E$505,4,0)</f>
        <v>Actividad propia</v>
      </c>
      <c r="U470" s="84" t="s">
        <v>1581</v>
      </c>
      <c r="V470" s="31">
        <f>VLOOKUP(S470,'PAI 2025 GPS rempl2)'!$E$4:$P$504,12,0)</f>
        <v>30</v>
      </c>
      <c r="W470" s="150" t="e">
        <f>+(V470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1" spans="1:23" x14ac:dyDescent="0.25">
      <c r="A471" s="83" t="s">
        <v>1407</v>
      </c>
      <c r="B471" s="83" t="str">
        <f>VLOOKUP(A471,'PAI 2025 GPS rempl2)'!$A$3:$E$505,4,0)</f>
        <v>Actividad propia</v>
      </c>
      <c r="C471" s="84" t="s">
        <v>1581</v>
      </c>
      <c r="D471" s="84" t="s">
        <v>1584</v>
      </c>
      <c r="E471" s="84" t="s">
        <v>620</v>
      </c>
      <c r="F471" s="84"/>
      <c r="G471" s="84" t="str">
        <f>VLOOKUP(A471,'PAI 2025 GPS rempl2)'!$E$4:$L$504,8,0)</f>
        <v>N/A</v>
      </c>
      <c r="H471" s="84" t="str">
        <f>VLOOKUP(A471,'PAI 2025 GPS rempl2)'!$A$4:$V$504,15,0)</f>
        <v>Elaborar un plan de trabajo con las áreas participantes del producto, con el propósito de lograr una sede electrónica accesible, intuitiva y comprensible (Plan de Trabajo para una sede electrónica accesible)</v>
      </c>
      <c r="I471" s="84">
        <f>VLOOKUP(A471,'PAI 2025 GPS rempl2)'!$A$4:$V$504,17,0)</f>
        <v>1</v>
      </c>
      <c r="J471" s="84" t="str">
        <f>VLOOKUP(A471,'PAI 2025 GPS rempl2)'!$A$4:$V$504,18,0)</f>
        <v>Númerica</v>
      </c>
      <c r="K471" s="182" t="str">
        <f>VLOOKUP(A471,'PAI 2025 GPS rempl2)'!$A$4:$V$504,20,0)</f>
        <v>2025-02-17</v>
      </c>
      <c r="L471" s="182" t="str">
        <f>VLOOKUP(A471,'PAI 2025 GPS rempl2)'!$A$4:$V$504,21,0)</f>
        <v>2025-03-14</v>
      </c>
      <c r="M471" s="84" t="str">
        <f>VLOOKUP(A471,'PAI 2025 GPS rempl2)'!$A$4:$V$504,22,0)</f>
        <v>100-SECRETARIA GENERAL;
20-OFICINA DE TECNOLOGÍA E INFORMÁTICA;
73-GRUPO DE TRABAJO DE COMUNICACION</v>
      </c>
      <c r="N471" s="84"/>
      <c r="O471" s="84"/>
      <c r="P471" s="84"/>
      <c r="Q471" s="84"/>
      <c r="S471" s="83" t="s">
        <v>1407</v>
      </c>
      <c r="T471" s="83" t="str">
        <f>VLOOKUP(A471,'PAI 2025 GPS rempl2)'!$A$3:$E$505,4,0)</f>
        <v>Actividad propia</v>
      </c>
      <c r="U471" s="84" t="s">
        <v>1581</v>
      </c>
      <c r="V471" s="31">
        <f>VLOOKUP(S471,'PAI 2025 GPS rempl2)'!$E$4:$P$504,12,0)</f>
        <v>10</v>
      </c>
      <c r="W471" s="150"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2" spans="1:23" x14ac:dyDescent="0.25">
      <c r="A472" s="83" t="s">
        <v>1409</v>
      </c>
      <c r="B472" s="83" t="str">
        <f>VLOOKUP(A472,'PAI 2025 GPS rempl2)'!$A$3:$E$505,4,0)</f>
        <v>Actividad propia</v>
      </c>
      <c r="C472" s="84" t="s">
        <v>1581</v>
      </c>
      <c r="D472" s="84" t="s">
        <v>1584</v>
      </c>
      <c r="E472" s="84" t="s">
        <v>620</v>
      </c>
      <c r="F472" s="84"/>
      <c r="G472" s="84" t="str">
        <f>VLOOKUP(A472,'PAI 2025 GPS rempl2)'!$E$4:$L$504,8,0)</f>
        <v>N/A</v>
      </c>
      <c r="H472" s="84" t="str">
        <f>VLOOKUP(A472,'PAI 2025 GPS rempl2)'!$A$4:$V$504,15,0)</f>
        <v>Ejecutar el plan de trabajo para una sede electrónica accesible, intuitiva y comprensible (Plan de trabajo con seguimiento y sus respectivas evidencias)</v>
      </c>
      <c r="I472" s="84">
        <f>VLOOKUP(A472,'PAI 2025 GPS rempl2)'!$A$4:$V$504,17,0)</f>
        <v>100</v>
      </c>
      <c r="J472" s="84" t="str">
        <f>VLOOKUP(A472,'PAI 2025 GPS rempl2)'!$A$4:$V$504,18,0)</f>
        <v>Porcentual</v>
      </c>
      <c r="K472" s="182" t="str">
        <f>VLOOKUP(A472,'PAI 2025 GPS rempl2)'!$A$4:$V$504,20,0)</f>
        <v>2025-03-17</v>
      </c>
      <c r="L472" s="182" t="str">
        <f>VLOOKUP(A472,'PAI 2025 GPS rempl2)'!$A$4:$V$504,21,0)</f>
        <v>2025-12-16</v>
      </c>
      <c r="M472" s="84" t="str">
        <f>VLOOKUP(A472,'PAI 2025 GPS rempl2)'!$A$4:$V$504,22,0)</f>
        <v>100-SECRETARIA GENERAL;
20-OFICINA DE TECNOLOGÍA E INFORMÁTICA;
73-GRUPO DE TRABAJO DE COMUNICACION</v>
      </c>
      <c r="N472" s="84"/>
      <c r="O472" s="84"/>
      <c r="P472" s="84"/>
      <c r="Q472" s="84"/>
      <c r="S472" s="83" t="s">
        <v>1409</v>
      </c>
      <c r="T472" s="83" t="str">
        <f>VLOOKUP(A472,'PAI 2025 GPS rempl2)'!$A$3:$E$505,4,0)</f>
        <v>Actividad propia</v>
      </c>
      <c r="U472" s="84" t="s">
        <v>1581</v>
      </c>
      <c r="V472" s="31">
        <f>VLOOKUP(S472,'PAI 2025 GPS rempl2)'!$E$4:$P$504,12,0)</f>
        <v>60</v>
      </c>
      <c r="W472" s="150"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3" spans="1:23" x14ac:dyDescent="0.25">
      <c r="A473" s="83" t="s">
        <v>1410</v>
      </c>
      <c r="B473" s="83" t="str">
        <f>VLOOKUP(A473,'PAI 2025 GPS rempl2)'!$A$3:$E$505,4,0)</f>
        <v>Producto</v>
      </c>
      <c r="C473" s="84" t="s">
        <v>1581</v>
      </c>
      <c r="D473" s="84" t="s">
        <v>1589</v>
      </c>
      <c r="E473" s="84" t="s">
        <v>730</v>
      </c>
      <c r="F473" s="84" t="s">
        <v>61</v>
      </c>
      <c r="G473" s="84" t="str">
        <f>VLOOKUP(A473,'PAI 2025 GPS rempl2)'!$E$4:$L$504,8,0)</f>
        <v>FUNCIONAMIENTO</v>
      </c>
      <c r="H473" s="84" t="str">
        <f>VLOOKUP(A473,'PAI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3" s="84">
        <f>VLOOKUP(A473,'PAI 2025 GPS rempl2)'!$A$4:$V$504,17,0)</f>
        <v>1</v>
      </c>
      <c r="J473" s="84" t="str">
        <f>VLOOKUP(A473,'PAI 2025 GPS rempl2)'!$A$4:$V$504,18,0)</f>
        <v>Númerica</v>
      </c>
      <c r="K473" s="182" t="str">
        <f>VLOOKUP(A473,'PAI 2025 GPS rempl2)'!$A$4:$V$504,20,0)</f>
        <v>2025-01-27</v>
      </c>
      <c r="L473" s="182" t="str">
        <f>VLOOKUP(A473,'PAI 2025 GPS rempl2)'!$A$4:$V$504,21,0)</f>
        <v>2025-12-16</v>
      </c>
      <c r="M473" s="84" t="str">
        <f>VLOOKUP(A473,'PAI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3" s="84" t="s">
        <v>1795</v>
      </c>
      <c r="O473" s="84" t="s">
        <v>1451</v>
      </c>
      <c r="P473" s="84">
        <v>0</v>
      </c>
      <c r="Q473" s="84" t="s">
        <v>1551</v>
      </c>
      <c r="S473" s="83" t="s">
        <v>1410</v>
      </c>
      <c r="T473" s="83" t="str">
        <f>VLOOKUP(A473,'PAI 2025 GPS rempl2)'!$A$3:$E$505,4,0)</f>
        <v>Producto</v>
      </c>
      <c r="U473" s="84" t="s">
        <v>1581</v>
      </c>
      <c r="V473" s="31">
        <f>VLOOKUP(S473,'PAI 2025 GPS rempl2)'!$E$4:$P$504,12,0)</f>
        <v>25</v>
      </c>
      <c r="W473" s="148">
        <f>(V473*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4" spans="1:23" x14ac:dyDescent="0.25">
      <c r="A474" s="83" t="s">
        <v>1412</v>
      </c>
      <c r="B474" s="83" t="str">
        <f>VLOOKUP(A474,'PAI 2025 GPS rempl2)'!$A$3:$E$505,4,0)</f>
        <v>Actividad propia</v>
      </c>
      <c r="C474" s="84" t="s">
        <v>1581</v>
      </c>
      <c r="D474" s="84" t="s">
        <v>1589</v>
      </c>
      <c r="E474" s="84" t="s">
        <v>730</v>
      </c>
      <c r="F474" s="84"/>
      <c r="G474" s="84" t="str">
        <f>VLOOKUP(A474,'PAI 2025 GPS rempl2)'!$E$4:$L$504,8,0)</f>
        <v>N/A</v>
      </c>
      <c r="H474" s="84" t="str">
        <f>VLOOKUP(A474,'PAI 2025 GPS rempl2)'!$A$4:$V$504,15,0)</f>
        <v>Actualizar la política de Derechos Humanos de la Entidad, incorporando el enfoque diferencial  (Política de Derechos Humanos Actualizada)</v>
      </c>
      <c r="I474" s="84">
        <f>VLOOKUP(A474,'PAI 2025 GPS rempl2)'!$A$4:$V$504,17,0)</f>
        <v>1</v>
      </c>
      <c r="J474" s="84" t="str">
        <f>VLOOKUP(A474,'PAI 2025 GPS rempl2)'!$A$4:$V$504,18,0)</f>
        <v>Númerica</v>
      </c>
      <c r="K474" s="182" t="str">
        <f>VLOOKUP(A474,'PAI 2025 GPS rempl2)'!$A$4:$V$504,20,0)</f>
        <v>2025-01-27</v>
      </c>
      <c r="L474" s="182" t="str">
        <f>VLOOKUP(A474,'PAI 2025 GPS rempl2)'!$A$4:$V$504,21,0)</f>
        <v>2025-11-28</v>
      </c>
      <c r="M474" s="84" t="str">
        <f>VLOOKUP(A474,'PAI 2025 GPS rempl2)'!$A$4:$V$504,22,0)</f>
        <v>100-SECRETARIA GENERAL</v>
      </c>
      <c r="N474" s="84"/>
      <c r="O474" s="84"/>
      <c r="P474" s="84"/>
      <c r="Q474" s="84"/>
      <c r="S474" s="83" t="s">
        <v>1412</v>
      </c>
      <c r="T474" s="83" t="str">
        <f>VLOOKUP(A474,'PAI 2025 GPS rempl2)'!$A$3:$E$505,4,0)</f>
        <v>Actividad propia</v>
      </c>
      <c r="U474" s="84" t="s">
        <v>1581</v>
      </c>
      <c r="V474" s="31">
        <f>VLOOKUP(S474,'PAI 2025 GPS rempl2)'!$E$4:$P$504,12,0)</f>
        <v>50</v>
      </c>
      <c r="W474" s="150" t="e">
        <f>+(V474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5" spans="1:23" x14ac:dyDescent="0.25">
      <c r="A475" s="83" t="s">
        <v>1414</v>
      </c>
      <c r="B475" s="83" t="str">
        <f>VLOOKUP(A475,'PAI 2025 GPS rempl2)'!$A$3:$E$505,4,0)</f>
        <v>Actividad propia</v>
      </c>
      <c r="C475" s="84" t="s">
        <v>1581</v>
      </c>
      <c r="D475" s="84" t="s">
        <v>1589</v>
      </c>
      <c r="E475" s="84" t="s">
        <v>730</v>
      </c>
      <c r="F475" s="84"/>
      <c r="G475" s="84" t="str">
        <f>VLOOKUP(A475,'PAI 2025 GPS rempl2)'!$E$4:$L$504,8,0)</f>
        <v>N/A</v>
      </c>
      <c r="H475" s="84" t="str">
        <f>VLOOKUP(A475,'PAI 2025 GPS rempl2)'!$A$4:$V$504,15,0)</f>
        <v>Ejecutar el plan de trabajo de la Política de Equidad de Género y Diversidad, formulado en la vigencia 2024 (Plan de trabajo con seguimiento y sus respectivas evidencias)</v>
      </c>
      <c r="I475" s="84">
        <f>VLOOKUP(A475,'PAI 2025 GPS rempl2)'!$A$4:$V$504,17,0)</f>
        <v>100</v>
      </c>
      <c r="J475" s="84" t="str">
        <f>VLOOKUP(A475,'PAI 2025 GPS rempl2)'!$A$4:$V$504,18,0)</f>
        <v>Porcentual</v>
      </c>
      <c r="K475" s="182" t="str">
        <f>VLOOKUP(A475,'PAI 2025 GPS rempl2)'!$A$4:$V$504,20,0)</f>
        <v>2025-01-27</v>
      </c>
      <c r="L475" s="182" t="str">
        <f>VLOOKUP(A475,'PAI 2025 GPS rempl2)'!$A$4:$V$504,21,0)</f>
        <v>2025-12-16</v>
      </c>
      <c r="M475" s="84" t="str">
        <f>VLOOKUP(A475,'PAI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5" s="84"/>
      <c r="O475" s="84"/>
      <c r="P475" s="84"/>
      <c r="Q475" s="84"/>
      <c r="S475" s="83" t="s">
        <v>1414</v>
      </c>
      <c r="T475" s="83" t="str">
        <f>VLOOKUP(A475,'PAI 2025 GPS rempl2)'!$A$3:$E$505,4,0)</f>
        <v>Actividad propia</v>
      </c>
      <c r="U475" s="84" t="s">
        <v>1581</v>
      </c>
      <c r="V475" s="31">
        <f>VLOOKUP(S475,'PAI 2025 GPS rempl2)'!$E$4:$P$504,12,0)</f>
        <v>50</v>
      </c>
      <c r="W475" s="150"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6" spans="1:23" x14ac:dyDescent="0.25">
      <c r="A476" s="83" t="s">
        <v>1419</v>
      </c>
      <c r="B476" s="83" t="str">
        <f>VLOOKUP(A476,'PAI 2025 GPS rempl2)'!$A$3:$E$505,4,0)</f>
        <v>Producto</v>
      </c>
      <c r="C476" s="84" t="s">
        <v>1581</v>
      </c>
      <c r="D476" s="84" t="s">
        <v>1583</v>
      </c>
      <c r="E476" s="84" t="s">
        <v>606</v>
      </c>
      <c r="F476" s="84" t="s">
        <v>61</v>
      </c>
      <c r="G476" s="84" t="str">
        <f>VLOOKUP(A476,'PAI 2025 GPS rempl2)'!$E$4:$L$504,8,0)</f>
        <v>FUNCIONAMIENTO</v>
      </c>
      <c r="H476" s="84" t="str">
        <f>VLOOKUP(A476,'PAI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6" s="84">
        <f>VLOOKUP(A476,'PAI 2025 GPS rempl2)'!$A$4:$V$504,17,0)</f>
        <v>100</v>
      </c>
      <c r="J476" s="84" t="str">
        <f>VLOOKUP(A476,'PAI 2025 GPS rempl2)'!$A$4:$V$504,18,0)</f>
        <v>Porcentual</v>
      </c>
      <c r="K476" s="182" t="str">
        <f>VLOOKUP(A476,'PAI 2025 GPS rempl2)'!$A$4:$V$504,20,0)</f>
        <v>2025-01-27</v>
      </c>
      <c r="L476" s="182" t="str">
        <f>VLOOKUP(A476,'PAI 2025 GPS rempl2)'!$A$4:$V$504,21,0)</f>
        <v>2025-12-19</v>
      </c>
      <c r="M476" s="84" t="str">
        <f>VLOOKUP(A476,'PAI 2025 GPS rempl2)'!$A$4:$V$504,22,0)</f>
        <v>100-SECRETARIA GENERAL</v>
      </c>
      <c r="N476" s="84" t="s">
        <v>1795</v>
      </c>
      <c r="O476" s="84" t="s">
        <v>1451</v>
      </c>
      <c r="P476" s="84">
        <v>0</v>
      </c>
      <c r="Q476" s="84" t="s">
        <v>1551</v>
      </c>
      <c r="S476" s="83" t="s">
        <v>1419</v>
      </c>
      <c r="T476" s="83" t="str">
        <f>VLOOKUP(A476,'PAI 2025 GPS rempl2)'!$A$3:$E$505,4,0)</f>
        <v>Producto</v>
      </c>
      <c r="U476" s="84" t="s">
        <v>1581</v>
      </c>
      <c r="V476" s="31">
        <f>VLOOKUP(S476,'PAI 2025 GPS rempl2)'!$E$4:$P$504,12,0)</f>
        <v>25</v>
      </c>
      <c r="W476" s="148">
        <f>(V476*100)/($V$23+$V$26+$V$29+$V$32+$V$35+$V$60+$V$66+$V$69+$V$74+$V$79+$V$86+$V$90+$V$94+$V$97+$V$102+$V$108+$V$115+$V$120+$V$123+$V$128+$V$132+$V$135+$V$139+$V$142+$V$145+$V$156+$V$160+$V$195+$V$202+$V$205+$V$211+$V$216+$V$220+$V$226+$V$231+$V$235+$V$244+$V$248+$V$254+$V$259+$V$262+$V$266+$V$268+$V$282+$V$285+$V$290+$V$292+$V$294+$V$296+$V$299+$V$302+$V$309+$V$316+$V$326+$V$332+$V$344+$V$347+$V$350+$V$354+$V$358+$V$362+$V$367+$V$376+$V$381+$V$386+$V$391+$V$397+$V$405+$V$409+$V$414+$V$418+$V$422+$V$425+$V$434+$V$443+$V$447+$V$454+$V$457+$V$465+$V$469+$V$473+$V$476)</f>
        <v>1.1210762331838564</v>
      </c>
    </row>
    <row r="477" spans="1:23" x14ac:dyDescent="0.25">
      <c r="A477" s="83" t="s">
        <v>1421</v>
      </c>
      <c r="B477" s="83" t="str">
        <f>VLOOKUP(A477,'PAI 2025 GPS rempl2)'!$A$3:$E$505,4,0)</f>
        <v>Actividad propia</v>
      </c>
      <c r="C477" s="84" t="s">
        <v>1581</v>
      </c>
      <c r="D477" s="84" t="s">
        <v>1583</v>
      </c>
      <c r="E477" s="84" t="s">
        <v>606</v>
      </c>
      <c r="F477" s="84"/>
      <c r="G477" s="84" t="str">
        <f>VLOOKUP(A477,'PAI 2025 GPS rempl2)'!$E$4:$L$504,8,0)</f>
        <v>N/A</v>
      </c>
      <c r="H477" s="84" t="str">
        <f>VLOOKUP(A477,'PAI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7" s="84">
        <f>VLOOKUP(A477,'PAI 2025 GPS rempl2)'!$A$4:$V$504,17,0)</f>
        <v>1</v>
      </c>
      <c r="J477" s="84" t="str">
        <f>VLOOKUP(A477,'PAI 2025 GPS rempl2)'!$A$4:$V$504,18,0)</f>
        <v>Númerica</v>
      </c>
      <c r="K477" s="182" t="str">
        <f>VLOOKUP(A477,'PAI 2025 GPS rempl2)'!$A$4:$V$504,20,0)</f>
        <v>2025-01-27</v>
      </c>
      <c r="L477" s="182" t="str">
        <f>VLOOKUP(A477,'PAI 2025 GPS rempl2)'!$A$4:$V$504,21,0)</f>
        <v>2025-02-28</v>
      </c>
      <c r="M477" s="84" t="str">
        <f>VLOOKUP(A477,'PAI 2025 GPS rempl2)'!$A$4:$V$504,22,0)</f>
        <v>100-SECRETARIA GENERAL</v>
      </c>
      <c r="N477" s="84"/>
      <c r="O477" s="84"/>
      <c r="P477" s="84"/>
      <c r="Q477" s="84"/>
      <c r="S477" s="83" t="s">
        <v>1421</v>
      </c>
      <c r="T477" s="83" t="str">
        <f>VLOOKUP(A477,'PAI 2025 GPS rempl2)'!$A$3:$E$505,4,0)</f>
        <v>Actividad propia</v>
      </c>
      <c r="U477" s="84" t="s">
        <v>1581</v>
      </c>
      <c r="V477" s="31">
        <f>VLOOKUP(S477,'PAI 2025 GPS rempl2)'!$E$4:$P$504,12,0)</f>
        <v>10</v>
      </c>
      <c r="W477" s="150" t="e">
        <f>+(V477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8" spans="1:23" x14ac:dyDescent="0.25">
      <c r="A478" s="83" t="s">
        <v>1423</v>
      </c>
      <c r="B478" s="83" t="str">
        <f>VLOOKUP(A478,'PAI 2025 GPS rempl2)'!$A$3:$E$505,4,0)</f>
        <v>Actividad propia</v>
      </c>
      <c r="C478" s="84" t="s">
        <v>1581</v>
      </c>
      <c r="D478" s="84" t="s">
        <v>1583</v>
      </c>
      <c r="E478" s="84" t="s">
        <v>606</v>
      </c>
      <c r="F478" s="84"/>
      <c r="G478" s="84" t="str">
        <f>VLOOKUP(A478,'PAI 2025 GPS rempl2)'!$E$4:$L$504,8,0)</f>
        <v>N/A</v>
      </c>
      <c r="H478" s="84" t="str">
        <f>VLOOKUP(A478,'PAI 2025 GPS rempl2)'!$A$4:$V$504,15,0)</f>
        <v>Elaborar un plan de trabajo con las actividades propuestas dentro de la estrategia para fortalecer la cultura de sostenibilidad de la Entidad (Plan de Trabajo con las actividades de la Estrategia)</v>
      </c>
      <c r="I478" s="84">
        <f>VLOOKUP(A478,'PAI 2025 GPS rempl2)'!$A$4:$V$504,17,0)</f>
        <v>1</v>
      </c>
      <c r="J478" s="84" t="str">
        <f>VLOOKUP(A478,'PAI 2025 GPS rempl2)'!$A$4:$V$504,18,0)</f>
        <v>Númerica</v>
      </c>
      <c r="K478" s="182" t="str">
        <f>VLOOKUP(A478,'PAI 2025 GPS rempl2)'!$A$4:$V$504,20,0)</f>
        <v>2025-03-03</v>
      </c>
      <c r="L478" s="182" t="str">
        <f>VLOOKUP(A478,'PAI 2025 GPS rempl2)'!$A$4:$V$504,21,0)</f>
        <v>2025-07-25</v>
      </c>
      <c r="M478" s="84" t="str">
        <f>VLOOKUP(A478,'PAI 2025 GPS rempl2)'!$A$4:$V$504,22,0)</f>
        <v>100-SECRETARIA GENERAL</v>
      </c>
      <c r="N478" s="84"/>
      <c r="O478" s="84"/>
      <c r="P478" s="84"/>
      <c r="Q478" s="84"/>
      <c r="S478" s="83" t="s">
        <v>1423</v>
      </c>
      <c r="T478" s="83" t="str">
        <f>VLOOKUP(A478,'PAI 2025 GPS rempl2)'!$A$3:$E$505,4,0)</f>
        <v>Actividad propia</v>
      </c>
      <c r="U478" s="84" t="s">
        <v>1581</v>
      </c>
      <c r="V478" s="31">
        <f>VLOOKUP(S478,'PAI 2025 GPS rempl2)'!$E$4:$P$504,12,0)</f>
        <v>30</v>
      </c>
      <c r="W478" s="150"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79" spans="1:23" x14ac:dyDescent="0.25">
      <c r="A479" s="83" t="s">
        <v>1424</v>
      </c>
      <c r="B479" s="83" t="str">
        <f>VLOOKUP(A479,'PAI 2025 GPS rempl2)'!$A$3:$E$505,4,0)</f>
        <v>Actividad propia</v>
      </c>
      <c r="C479" s="84" t="s">
        <v>1581</v>
      </c>
      <c r="D479" s="84" t="s">
        <v>1583</v>
      </c>
      <c r="E479" s="84" t="s">
        <v>606</v>
      </c>
      <c r="F479" s="84"/>
      <c r="G479" s="84" t="str">
        <f>VLOOKUP(A479,'PAI 2025 GPS rempl2)'!$E$4:$L$504,8,0)</f>
        <v>N/A</v>
      </c>
      <c r="H479" s="84" t="str">
        <f>VLOOKUP(A479,'PAI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79" s="84">
        <f>VLOOKUP(A479,'PAI 2025 GPS rempl2)'!$A$4:$V$504,17,0)</f>
        <v>100</v>
      </c>
      <c r="J479" s="84" t="str">
        <f>VLOOKUP(A479,'PAI 2025 GPS rempl2)'!$A$4:$V$504,18,0)</f>
        <v>Porcentual</v>
      </c>
      <c r="K479" s="182" t="str">
        <f>VLOOKUP(A479,'PAI 2025 GPS rempl2)'!$A$4:$V$504,20,0)</f>
        <v>2025-03-03</v>
      </c>
      <c r="L479" s="182" t="str">
        <f>VLOOKUP(A479,'PAI 2025 GPS rempl2)'!$A$4:$V$504,21,0)</f>
        <v>2025-12-19</v>
      </c>
      <c r="M479" s="84" t="str">
        <f>VLOOKUP(A479,'PAI 2025 GPS rempl2)'!$A$4:$V$504,22,0)</f>
        <v>100-SECRETARIA GENERAL</v>
      </c>
      <c r="N479" s="84"/>
      <c r="O479" s="84"/>
      <c r="P479" s="84"/>
      <c r="Q479" s="84"/>
      <c r="S479" s="83" t="s">
        <v>1424</v>
      </c>
      <c r="T479" s="83" t="str">
        <f>VLOOKUP(A479,'PAI 2025 GPS rempl2)'!$A$3:$E$505,4,0)</f>
        <v>Actividad propia</v>
      </c>
      <c r="U479" s="84" t="s">
        <v>1581</v>
      </c>
      <c r="V479" s="31">
        <f>VLOOKUP(S479,'PAI 2025 GPS rempl2)'!$E$4:$P$504,12,0)</f>
        <v>60</v>
      </c>
      <c r="W479" s="150"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$327+$V$328+$V$333+$V$334+$V$345+$V$346+$V$348+$V$349+$V$351+$V$352+$V$353+$V$355+$V$356+$V$357+$V$359+$V$360+$V$361+$V$363+$V$364+$V$365+$V$366+$V$368+$V$369+$V$377+$V$378+$V$379+$V$380+$V$382+$V$383+$V$384+$V$385+$V$387+$V$388+$V$389+$V$390+$V$392+$V$393+$V$394+$V$395+$V$396+$V$398+$V$399+$V$400+$V$401+$V$402+$V$403+$V$404+$V$406+$V$407+$V$408+$V$410+$V$411+$V$412+$V$413+$V$415+$V$417+$V$419+$V$420+$V$421+$V$423+$V$424+$V$426+$V$427+$V$428+$V$435+$V$436+$V$437+$V$438+$V$442+$V$444+$V$448+$V$450+$V$452+$V$455+$V$456+$V$458+$V$460+$V$466+$V$467+$V$468+$V$470+$V$471+$V$472+$V$474+$V$475+#REF!+#REF!+$V$477+$V$478+$V$479+#REF!+#REF!)</f>
        <v>#REF!</v>
      </c>
    </row>
    <row r="480" spans="1:23" x14ac:dyDescent="0.25">
      <c r="A480" s="83" t="s">
        <v>1429</v>
      </c>
      <c r="B480" s="83" t="str">
        <f>VLOOKUP(A480,'PAI 2025 GPS rempl2)'!$A$3:$E$505,4,0)</f>
        <v>Producto</v>
      </c>
      <c r="C480" s="84" t="s">
        <v>1594</v>
      </c>
      <c r="D480" s="84" t="s">
        <v>1593</v>
      </c>
      <c r="E480" s="84" t="s">
        <v>1020</v>
      </c>
      <c r="F480" s="84" t="s">
        <v>11</v>
      </c>
      <c r="G480" s="84" t="str">
        <f>VLOOKUP(A480,'PAI 2025 GPS rempl2)'!$E$4:$L$504,8,0)</f>
        <v>FUNCIONAMIENTO</v>
      </c>
      <c r="H480" s="84" t="str">
        <f>VLOOKUP(A480,'PAI 2025 GPS rempl2)'!$A$4:$V$504,15,0)</f>
        <v>Estrategia para una eficiente y efectiva gestión archivística que garantice la transición al expediente electrónico, implementada (documento con la estrategia definida, seguimiento al plan de trabajo y evidencias de su cumplimiento)</v>
      </c>
      <c r="I480" s="84">
        <f>VLOOKUP(A480,'PAI 2025 GPS rempl2)'!$A$4:$V$504,17,0)</f>
        <v>100</v>
      </c>
      <c r="J480" s="84" t="str">
        <f>VLOOKUP(A480,'PAI 2025 GPS rempl2)'!$A$4:$V$504,18,0)</f>
        <v>Porcentual</v>
      </c>
      <c r="K480" s="182" t="str">
        <f>VLOOKUP(A480,'PAI 2025 GPS rempl2)'!$A$4:$V$504,20,0)</f>
        <v>2025-02-03</v>
      </c>
      <c r="L480" s="182" t="str">
        <f>VLOOKUP(A480,'PAI 2025 GPS rempl2)'!$A$4:$V$504,21,0)</f>
        <v>2025-12-19</v>
      </c>
      <c r="M480" s="84" t="str">
        <f>VLOOKUP(A480,'PAI 2025 GPS rempl2)'!$A$4:$V$504,22,0)</f>
        <v>141-GRUPO DE TRABAJO DE GESTIÓN DOCUMENTAL Y ARCHIVO</v>
      </c>
      <c r="N480" s="84" t="s">
        <v>1454</v>
      </c>
      <c r="O480" s="84" t="s">
        <v>1455</v>
      </c>
      <c r="P480" s="84">
        <v>0</v>
      </c>
      <c r="Q480" s="84" t="s">
        <v>1552</v>
      </c>
      <c r="S480" s="83" t="s">
        <v>1429</v>
      </c>
      <c r="T480" s="83" t="str">
        <f>VLOOKUP(A480,'PAI 2025 GPS rempl2)'!$A$3:$E$505,4,0)</f>
        <v>Producto</v>
      </c>
      <c r="U480" s="84" t="s">
        <v>1594</v>
      </c>
      <c r="V480" s="31">
        <f>VLOOKUP(S480,'PAI 2025 GPS rempl2)'!$E$4:$P$504,12,0)</f>
        <v>30</v>
      </c>
      <c r="W480" s="31">
        <f>+V480</f>
        <v>30</v>
      </c>
    </row>
    <row r="481" spans="1:23" x14ac:dyDescent="0.25">
      <c r="A481" s="83" t="s">
        <v>1431</v>
      </c>
      <c r="B481" s="83" t="str">
        <f>VLOOKUP(A481,'PAI 2025 GPS rempl2)'!$A$3:$E$505,4,0)</f>
        <v>Actividad propia</v>
      </c>
      <c r="C481" s="84" t="s">
        <v>1594</v>
      </c>
      <c r="D481" s="84" t="s">
        <v>1593</v>
      </c>
      <c r="E481" s="84" t="s">
        <v>1020</v>
      </c>
      <c r="F481" s="84"/>
      <c r="G481" s="84" t="str">
        <f>VLOOKUP(A481,'PAI 2025 GPS rempl2)'!$E$4:$L$504,8,0)</f>
        <v>N/A</v>
      </c>
      <c r="H481" s="84" t="str">
        <f>VLOOKUP(A481,'PAI 2025 GPS rempl2)'!$A$4:$V$504,15,0)</f>
        <v>Definir la estrategia que garantizará la transición al expediente electrónico. (Incluye metas, plazos, recursos necesarios y etapas de implementación) (documento con la estrategia definida / único entregable)</v>
      </c>
      <c r="I481" s="84">
        <f>VLOOKUP(A481,'PAI 2025 GPS rempl2)'!$A$4:$V$504,17,0)</f>
        <v>1</v>
      </c>
      <c r="J481" s="84" t="str">
        <f>VLOOKUP(A481,'PAI 2025 GPS rempl2)'!$A$4:$V$504,18,0)</f>
        <v>Númerica</v>
      </c>
      <c r="K481" s="182" t="str">
        <f>VLOOKUP(A481,'PAI 2025 GPS rempl2)'!$A$4:$V$504,20,0)</f>
        <v>2025-02-03</v>
      </c>
      <c r="L481" s="182" t="str">
        <f>VLOOKUP(A481,'PAI 2025 GPS rempl2)'!$A$4:$V$504,21,0)</f>
        <v>2025-04-25</v>
      </c>
      <c r="M481" s="84" t="str">
        <f>VLOOKUP(A481,'PAI 2025 GPS rempl2)'!$A$4:$V$504,22,0)</f>
        <v>141-GRUPO DE TRABAJO DE GESTIÓN DOCUMENTAL Y ARCHIVO</v>
      </c>
      <c r="N481" s="84"/>
      <c r="O481" s="84"/>
      <c r="P481" s="84"/>
      <c r="Q481" s="84"/>
      <c r="S481" s="83" t="s">
        <v>1431</v>
      </c>
      <c r="T481" s="83" t="str">
        <f>VLOOKUP(A481,'PAI 2025 GPS rempl2)'!$A$3:$E$505,4,0)</f>
        <v>Actividad propia</v>
      </c>
      <c r="U481" s="84" t="s">
        <v>1594</v>
      </c>
      <c r="V481" s="31">
        <f>VLOOKUP(S481,'PAI 2025 GPS rempl2)'!$E$4:$P$504,12,0)</f>
        <v>25</v>
      </c>
      <c r="W481" s="31">
        <f>+(V481*100)/(V$274+$V$275+$V$276+$V$278+$V$280+$V$281+$V$481+$V$482+$V$483+$V$485+$V$486+$V$487+$V$489)</f>
        <v>5</v>
      </c>
    </row>
    <row r="482" spans="1:23" x14ac:dyDescent="0.25">
      <c r="A482" s="83" t="s">
        <v>1434</v>
      </c>
      <c r="B482" s="83" t="str">
        <f>VLOOKUP(A482,'PAI 2025 GPS rempl2)'!$A$3:$E$505,4,0)</f>
        <v>Actividad propia</v>
      </c>
      <c r="C482" s="84" t="s">
        <v>1594</v>
      </c>
      <c r="D482" s="84" t="s">
        <v>1593</v>
      </c>
      <c r="E482" s="84" t="s">
        <v>1020</v>
      </c>
      <c r="F482" s="84"/>
      <c r="G482" s="84" t="str">
        <f>VLOOKUP(A482,'PAI 2025 GPS rempl2)'!$E$4:$L$504,8,0)</f>
        <v>N/A</v>
      </c>
      <c r="H482" s="84" t="str">
        <f>VLOOKUP(A482,'PAI 2025 GPS rempl2)'!$A$4:$V$504,15,0)</f>
        <v>Elaborar un plan de trabajo que defina las actividades,  fechas y responsbales, que permitan la implementación de la estrategia definida (plan de trabajo / único entregable)</v>
      </c>
      <c r="I482" s="84">
        <f>VLOOKUP(A482,'PAI 2025 GPS rempl2)'!$A$4:$V$504,17,0)</f>
        <v>1</v>
      </c>
      <c r="J482" s="84" t="str">
        <f>VLOOKUP(A482,'PAI 2025 GPS rempl2)'!$A$4:$V$504,18,0)</f>
        <v>Númerica</v>
      </c>
      <c r="K482" s="182" t="str">
        <f>VLOOKUP(A482,'PAI 2025 GPS rempl2)'!$A$4:$V$504,20,0)</f>
        <v>2025-04-28</v>
      </c>
      <c r="L482" s="182" t="str">
        <f>VLOOKUP(A482,'PAI 2025 GPS rempl2)'!$A$4:$V$504,21,0)</f>
        <v>2025-05-16</v>
      </c>
      <c r="M482" s="84" t="str">
        <f>VLOOKUP(A482,'PAI 2025 GPS rempl2)'!$A$4:$V$504,22,0)</f>
        <v>141-GRUPO DE TRABAJO DE GESTIÓN DOCUMENTAL Y ARCHIVO</v>
      </c>
      <c r="N482" s="84"/>
      <c r="O482" s="84"/>
      <c r="P482" s="84"/>
      <c r="Q482" s="84"/>
      <c r="S482" s="83" t="s">
        <v>1434</v>
      </c>
      <c r="T482" s="83" t="str">
        <f>VLOOKUP(A482,'PAI 2025 GPS rempl2)'!$A$3:$E$505,4,0)</f>
        <v>Actividad propia</v>
      </c>
      <c r="U482" s="84" t="s">
        <v>1594</v>
      </c>
      <c r="V482" s="31">
        <f>VLOOKUP(S482,'PAI 2025 GPS rempl2)'!$E$4:$P$504,12,0)</f>
        <v>25</v>
      </c>
      <c r="W482" s="31">
        <f>+(V482*100)/(V$274+$V$275+$V$276+$V$278+$V$280+$V$281+$V$481+$V$482+$V$483+$V$485+$V$486+$V$487+$V$489)</f>
        <v>5</v>
      </c>
    </row>
    <row r="483" spans="1:23" x14ac:dyDescent="0.25">
      <c r="A483" s="83" t="s">
        <v>1437</v>
      </c>
      <c r="B483" s="83" t="str">
        <f>VLOOKUP(A483,'PAI 2025 GPS rempl2)'!$A$3:$E$505,4,0)</f>
        <v>Actividad propia</v>
      </c>
      <c r="C483" s="84" t="s">
        <v>1594</v>
      </c>
      <c r="D483" s="84" t="s">
        <v>1593</v>
      </c>
      <c r="E483" s="84" t="s">
        <v>1020</v>
      </c>
      <c r="F483" s="84"/>
      <c r="G483" s="84" t="str">
        <f>VLOOKUP(A483,'PAI 2025 GPS rempl2)'!$E$4:$L$504,8,0)</f>
        <v>N/A</v>
      </c>
      <c r="H483" s="84" t="str">
        <f>VLOOKUP(A483,'PAI 2025 GPS rempl2)'!$A$4:$V$504,15,0)</f>
        <v>Ejecutar las actividades del plan de trabajo planificadas para la vigencia 2025 (Seguimiento al plan de trabajo y evidencias de su cumplimiento)</v>
      </c>
      <c r="I483" s="84">
        <f>VLOOKUP(A483,'PAI 2025 GPS rempl2)'!$A$4:$V$504,17,0)</f>
        <v>100</v>
      </c>
      <c r="J483" s="84" t="str">
        <f>VLOOKUP(A483,'PAI 2025 GPS rempl2)'!$A$4:$V$504,18,0)</f>
        <v>Porcentual</v>
      </c>
      <c r="K483" s="182" t="str">
        <f>VLOOKUP(A483,'PAI 2025 GPS rempl2)'!$A$4:$V$504,20,0)</f>
        <v>2025-05-19</v>
      </c>
      <c r="L483" s="182" t="str">
        <f>VLOOKUP(A483,'PAI 2025 GPS rempl2)'!$A$4:$V$504,21,0)</f>
        <v>2025-12-19</v>
      </c>
      <c r="M483" s="84" t="str">
        <f>VLOOKUP(A483,'PAI 2025 GPS rempl2)'!$A$4:$V$504,22,0)</f>
        <v>141-GRUPO DE TRABAJO DE GESTIÓN DOCUMENTAL Y ARCHIVO</v>
      </c>
      <c r="N483" s="84"/>
      <c r="O483" s="84"/>
      <c r="P483" s="84"/>
      <c r="Q483" s="84"/>
      <c r="S483" s="83" t="s">
        <v>1437</v>
      </c>
      <c r="T483" s="83" t="str">
        <f>VLOOKUP(A483,'PAI 2025 GPS rempl2)'!$A$3:$E$505,4,0)</f>
        <v>Actividad propia</v>
      </c>
      <c r="U483" s="84" t="s">
        <v>1594</v>
      </c>
      <c r="V483" s="31">
        <f>VLOOKUP(S483,'PAI 2025 GPS rempl2)'!$E$4:$P$504,12,0)</f>
        <v>50</v>
      </c>
      <c r="W483" s="31">
        <f>+(V483*100)/(V$274+$V$275+$V$276+$V$278+$V$280+$V$281+$V$481+$V$482+$V$483+$V$485+$V$486+$V$487+$V$489)</f>
        <v>10</v>
      </c>
    </row>
    <row r="484" spans="1:23" x14ac:dyDescent="0.25">
      <c r="A484" s="83" t="s">
        <v>1439</v>
      </c>
      <c r="B484" s="83" t="str">
        <f>VLOOKUP(A484,'PAI 2025 GPS rempl2)'!$A$3:$E$505,4,0)</f>
        <v>Producto</v>
      </c>
      <c r="C484" s="84" t="s">
        <v>1594</v>
      </c>
      <c r="D484" s="84" t="s">
        <v>1593</v>
      </c>
      <c r="E484" s="84" t="s">
        <v>1020</v>
      </c>
      <c r="F484" s="84" t="s">
        <v>61</v>
      </c>
      <c r="G484" s="84" t="str">
        <f>VLOOKUP(A484,'PAI 2025 GPS rempl2)'!$E$4:$L$504,8,0)</f>
        <v>FUNCIONAMIENTO</v>
      </c>
      <c r="H484" s="84" t="str">
        <f>VLOOKUP(A484,'PAI 2025 GPS rempl2)'!$A$4:$V$504,15,0)</f>
        <v>Plan Institucional de Archivos publicado y ejecutado (Plan ejecutado con seguimiento / Link de publicación)</v>
      </c>
      <c r="I484" s="84">
        <f>VLOOKUP(A484,'PAI 2025 GPS rempl2)'!$A$4:$V$504,17,0)</f>
        <v>100</v>
      </c>
      <c r="J484" s="84" t="str">
        <f>VLOOKUP(A484,'PAI 2025 GPS rempl2)'!$A$4:$V$504,18,0)</f>
        <v>Porcentual</v>
      </c>
      <c r="K484" s="182" t="str">
        <f>VLOOKUP(A484,'PAI 2025 GPS rempl2)'!$A$4:$V$504,20,0)</f>
        <v>2025-01-14</v>
      </c>
      <c r="L484" s="182" t="str">
        <f>VLOOKUP(A484,'PAI 2025 GPS rempl2)'!$A$4:$V$504,21,0)</f>
        <v>2025-12-19</v>
      </c>
      <c r="M484" s="84" t="str">
        <f>VLOOKUP(A484,'PAI 2025 GPS rempl2)'!$A$4:$V$504,22,0)</f>
        <v>141-GRUPO DE TRABAJO DE GESTIÓN DOCUMENTAL Y ARCHIVO</v>
      </c>
      <c r="N484" s="84" t="s">
        <v>1795</v>
      </c>
      <c r="O484" s="84" t="s">
        <v>1451</v>
      </c>
      <c r="P484" s="84" t="s">
        <v>1631</v>
      </c>
      <c r="Q484" s="84" t="s">
        <v>1551</v>
      </c>
      <c r="S484" s="83" t="s">
        <v>1439</v>
      </c>
      <c r="T484" s="83" t="str">
        <f>VLOOKUP(A484,'PAI 2025 GPS rempl2)'!$A$3:$E$505,4,0)</f>
        <v>Producto</v>
      </c>
      <c r="U484" s="84" t="s">
        <v>1594</v>
      </c>
      <c r="V484" s="31">
        <f>VLOOKUP(S484,'PAI 2025 GPS rempl2)'!$E$4:$P$504,12,0)</f>
        <v>30</v>
      </c>
      <c r="W484" s="31">
        <f>+V484</f>
        <v>30</v>
      </c>
    </row>
    <row r="485" spans="1:23" x14ac:dyDescent="0.25">
      <c r="A485" s="83" t="s">
        <v>1441</v>
      </c>
      <c r="B485" s="83" t="str">
        <f>VLOOKUP(A485,'PAI 2025 GPS rempl2)'!$A$3:$E$505,4,0)</f>
        <v>Actividad propia</v>
      </c>
      <c r="C485" s="84" t="s">
        <v>1594</v>
      </c>
      <c r="D485" s="84" t="s">
        <v>1593</v>
      </c>
      <c r="E485" s="84" t="s">
        <v>1020</v>
      </c>
      <c r="F485" s="84"/>
      <c r="G485" s="84" t="str">
        <f>VLOOKUP(A485,'PAI 2025 GPS rempl2)'!$E$4:$L$504,8,0)</f>
        <v>N/A</v>
      </c>
      <c r="H485" s="84" t="str">
        <f>VLOOKUP(A485,'PAI 2025 GPS rempl2)'!$A$4:$V$504,15,0)</f>
        <v>Actualizar y publicar el Plan Institucional de Archivo 2025 (Documento del Plan Institucional de Archivos, actualizado).)</v>
      </c>
      <c r="I485" s="84">
        <f>VLOOKUP(A485,'PAI 2025 GPS rempl2)'!$A$4:$V$504,17,0)</f>
        <v>1</v>
      </c>
      <c r="J485" s="84" t="str">
        <f>VLOOKUP(A485,'PAI 2025 GPS rempl2)'!$A$4:$V$504,18,0)</f>
        <v>Númerica</v>
      </c>
      <c r="K485" s="182" t="str">
        <f>VLOOKUP(A485,'PAI 2025 GPS rempl2)'!$A$4:$V$504,20,0)</f>
        <v>2025-01-14</v>
      </c>
      <c r="L485" s="182" t="str">
        <f>VLOOKUP(A485,'PAI 2025 GPS rempl2)'!$A$4:$V$504,21,0)</f>
        <v>2025-01-31</v>
      </c>
      <c r="M485" s="84" t="str">
        <f>VLOOKUP(A485,'PAI 2025 GPS rempl2)'!$A$4:$V$504,22,0)</f>
        <v>141-GRUPO DE TRABAJO DE GESTIÓN DOCUMENTAL Y ARCHIVO</v>
      </c>
      <c r="N485" s="84"/>
      <c r="O485" s="84"/>
      <c r="P485" s="84"/>
      <c r="Q485" s="84"/>
      <c r="S485" s="83" t="s">
        <v>1441</v>
      </c>
      <c r="T485" s="83" t="str">
        <f>VLOOKUP(A485,'PAI 2025 GPS rempl2)'!$A$3:$E$505,4,0)</f>
        <v>Actividad propia</v>
      </c>
      <c r="U485" s="84" t="s">
        <v>1594</v>
      </c>
      <c r="V485" s="31">
        <f>VLOOKUP(S485,'PAI 2025 GPS rempl2)'!$E$4:$P$504,12,0)</f>
        <v>30</v>
      </c>
      <c r="W485" s="31">
        <f>+(V485*100)/(V$274+$V$275+$V$276+$V$278+$V$280+$V$281+$V$481+$V$482+$V$483+$V$485+$V$486+$V$487+$V$489)</f>
        <v>6</v>
      </c>
    </row>
    <row r="486" spans="1:23" x14ac:dyDescent="0.25">
      <c r="A486" s="83" t="s">
        <v>1443</v>
      </c>
      <c r="B486" s="83" t="str">
        <f>VLOOKUP(A486,'PAI 2025 GPS rempl2)'!$A$3:$E$505,4,0)</f>
        <v>Actividad propia</v>
      </c>
      <c r="C486" s="84" t="s">
        <v>1594</v>
      </c>
      <c r="D486" s="84" t="s">
        <v>1593</v>
      </c>
      <c r="E486" s="84" t="s">
        <v>1020</v>
      </c>
      <c r="F486" s="84"/>
      <c r="G486" s="84" t="str">
        <f>VLOOKUP(A486,'PAI 2025 GPS rempl2)'!$E$4:$L$504,8,0)</f>
        <v>N/A</v>
      </c>
      <c r="H486" s="84" t="str">
        <f>VLOOKUP(A486,'PAI 2025 GPS rempl2)'!$A$4:$V$504,15,0)</f>
        <v>Formular el plan institucional de Archivo (Documento de Plan de Trabajo para el seguimiento de la ejecución)</v>
      </c>
      <c r="I486" s="84">
        <f>VLOOKUP(A486,'PAI 2025 GPS rempl2)'!$A$4:$V$504,17,0)</f>
        <v>1</v>
      </c>
      <c r="J486" s="84" t="str">
        <f>VLOOKUP(A486,'PAI 2025 GPS rempl2)'!$A$4:$V$504,18,0)</f>
        <v>Númerica</v>
      </c>
      <c r="K486" s="182" t="str">
        <f>VLOOKUP(A486,'PAI 2025 GPS rempl2)'!$A$4:$V$504,20,0)</f>
        <v>2025-01-14</v>
      </c>
      <c r="L486" s="182" t="str">
        <f>VLOOKUP(A486,'PAI 2025 GPS rempl2)'!$A$4:$V$504,21,0)</f>
        <v>2025-01-31</v>
      </c>
      <c r="M486" s="84" t="str">
        <f>VLOOKUP(A486,'PAI 2025 GPS rempl2)'!$A$4:$V$504,22,0)</f>
        <v>141-GRUPO DE TRABAJO DE GESTIÓN DOCUMENTAL Y ARCHIVO</v>
      </c>
      <c r="N486" s="84"/>
      <c r="O486" s="84"/>
      <c r="P486" s="84"/>
      <c r="Q486" s="84"/>
      <c r="S486" s="83" t="s">
        <v>1443</v>
      </c>
      <c r="T486" s="83" t="str">
        <f>VLOOKUP(A486,'PAI 2025 GPS rempl2)'!$A$3:$E$505,4,0)</f>
        <v>Actividad propia</v>
      </c>
      <c r="U486" s="84" t="s">
        <v>1594</v>
      </c>
      <c r="V486" s="31">
        <f>VLOOKUP(S486,'PAI 2025 GPS rempl2)'!$E$4:$P$504,12,0)</f>
        <v>30</v>
      </c>
      <c r="W486" s="31">
        <f>+(V486*100)/(V$274+$V$275+$V$276+$V$278+$V$280+$V$281+$V$481+$V$482+$V$483+$V$485+$V$486+$V$487+$V$489)</f>
        <v>6</v>
      </c>
    </row>
    <row r="487" spans="1:23" x14ac:dyDescent="0.25">
      <c r="A487" s="83" t="s">
        <v>1445</v>
      </c>
      <c r="B487" s="83" t="str">
        <f>VLOOKUP(A487,'PAI 2025 GPS rempl2)'!$A$3:$E$505,4,0)</f>
        <v>Actividad propia</v>
      </c>
      <c r="C487" s="84" t="s">
        <v>1594</v>
      </c>
      <c r="D487" s="84" t="s">
        <v>1593</v>
      </c>
      <c r="E487" s="84" t="s">
        <v>1020</v>
      </c>
      <c r="F487" s="84"/>
      <c r="G487" s="84" t="str">
        <f>VLOOKUP(A487,'PAI 2025 GPS rempl2)'!$E$4:$L$504,8,0)</f>
        <v>N/A</v>
      </c>
      <c r="H487" s="84" t="str">
        <f>VLOOKUP(A487,'PAI 2025 GPS rempl2)'!$A$4:$V$504,15,0)</f>
        <v>Ejecutar el Plan de Trabajo del Plan Institucional de Archivos 2025 (informes de avance de ejecución del plan de trabajo)</v>
      </c>
      <c r="I487" s="84">
        <f>VLOOKUP(A487,'PAI 2025 GPS rempl2)'!$A$4:$V$504,17,0)</f>
        <v>100</v>
      </c>
      <c r="J487" s="84" t="str">
        <f>VLOOKUP(A487,'PAI 2025 GPS rempl2)'!$A$4:$V$504,18,0)</f>
        <v>Porcentual</v>
      </c>
      <c r="K487" s="182" t="str">
        <f>VLOOKUP(A487,'PAI 2025 GPS rempl2)'!$A$4:$V$504,20,0)</f>
        <v>2025-02-03</v>
      </c>
      <c r="L487" s="182" t="str">
        <f>VLOOKUP(A487,'PAI 2025 GPS rempl2)'!$A$4:$V$504,21,0)</f>
        <v>2025-12-19</v>
      </c>
      <c r="M487" s="84" t="str">
        <f>VLOOKUP(A487,'PAI 2025 GPS rempl2)'!$A$4:$V$504,22,0)</f>
        <v>141-GRUPO DE TRABAJO DE GESTIÓN DOCUMENTAL Y ARCHIVO</v>
      </c>
      <c r="N487" s="84"/>
      <c r="O487" s="84"/>
      <c r="P487" s="84"/>
      <c r="Q487" s="84"/>
      <c r="S487" s="83" t="s">
        <v>1445</v>
      </c>
      <c r="T487" s="83" t="str">
        <f>VLOOKUP(A487,'PAI 2025 GPS rempl2)'!$A$3:$E$505,4,0)</f>
        <v>Actividad propia</v>
      </c>
      <c r="U487" s="84" t="s">
        <v>1594</v>
      </c>
      <c r="V487" s="31">
        <f>VLOOKUP(S487,'PAI 2025 GPS rempl2)'!$E$4:$P$504,12,0)</f>
        <v>40</v>
      </c>
      <c r="W487" s="31">
        <f>+(V487*100)/(V$274+$V$275+$V$276+$V$278+$V$280+$V$281+$V$481+$V$482+$V$483+$V$485+$V$486+$V$487+$V$489)</f>
        <v>8</v>
      </c>
    </row>
    <row r="488" spans="1:23" x14ac:dyDescent="0.25">
      <c r="A488" s="83" t="s">
        <v>1447</v>
      </c>
      <c r="B488" s="83" t="str">
        <f>VLOOKUP(A488,'PAI 2025 GPS rempl2)'!$A$3:$E$505,4,0)</f>
        <v>Producto</v>
      </c>
      <c r="C488" s="84" t="s">
        <v>1594</v>
      </c>
      <c r="D488" s="84" t="s">
        <v>1593</v>
      </c>
      <c r="E488" s="84" t="s">
        <v>1020</v>
      </c>
      <c r="F488" s="84" t="s">
        <v>9</v>
      </c>
      <c r="G488" s="84" t="str">
        <f>VLOOKUP(A488,'PAI 2025 GPS rempl2)'!$E$4:$L$504,8,0)</f>
        <v>C-3599-0200-0005-53105b</v>
      </c>
      <c r="H488" s="84" t="str">
        <f>VLOOKUP(A488,'PAI 2025 GPS rempl2)'!$A$4:$V$504,15,0)</f>
        <v>Servicios complementarios de gestión documental con radicados de entrada, traslados y salidas, realizados.(Informe anual de servicios complementarios de gestión documental)</v>
      </c>
      <c r="I488" s="84">
        <f>VLOOKUP(A488,'PAI 2025 GPS rempl2)'!$A$4:$V$504,17,0)</f>
        <v>3357800</v>
      </c>
      <c r="J488" s="84" t="str">
        <f>VLOOKUP(A488,'PAI 2025 GPS rempl2)'!$A$4:$V$504,18,0)</f>
        <v>Númerica</v>
      </c>
      <c r="K488" s="182" t="str">
        <f>VLOOKUP(A488,'PAI 2025 GPS rempl2)'!$A$4:$V$504,20,0)</f>
        <v>2025-01-02</v>
      </c>
      <c r="L488" s="182" t="str">
        <f>VLOOKUP(A488,'PAI 2025 GPS rempl2)'!$A$4:$V$504,21,0)</f>
        <v>2025-12-31</v>
      </c>
      <c r="M488" s="84" t="str">
        <f>VLOOKUP(A488,'PAI 2025 GPS rempl2)'!$A$4:$V$504,22,0)</f>
        <v>141-GRUPO DE TRABAJO DE GESTIÓN DOCUMENTAL Y ARCHIVO</v>
      </c>
      <c r="N488" s="84" t="s">
        <v>1458</v>
      </c>
      <c r="O488" s="84" t="s">
        <v>1496</v>
      </c>
      <c r="P488" s="84">
        <v>0</v>
      </c>
      <c r="Q488" s="84" t="s">
        <v>1551</v>
      </c>
      <c r="S488" s="83" t="s">
        <v>1447</v>
      </c>
      <c r="T488" s="83" t="str">
        <f>VLOOKUP(A488,'PAI 2025 GPS rempl2)'!$A$3:$E$505,4,0)</f>
        <v>Producto</v>
      </c>
      <c r="U488" s="84" t="s">
        <v>1594</v>
      </c>
      <c r="V488" s="31">
        <f>VLOOKUP(S488,'PAI 2025 GPS rempl2)'!$E$4:$P$504,12,0)</f>
        <v>40</v>
      </c>
      <c r="W488" s="31">
        <f>+V488</f>
        <v>40</v>
      </c>
    </row>
    <row r="489" spans="1:23" x14ac:dyDescent="0.25">
      <c r="A489" s="83" t="s">
        <v>1449</v>
      </c>
      <c r="B489" s="83" t="str">
        <f>VLOOKUP(A489,'PAI 2025 GPS rempl2)'!$A$3:$E$505,4,0)</f>
        <v>Actividad propia</v>
      </c>
      <c r="C489" s="84" t="s">
        <v>1594</v>
      </c>
      <c r="D489" s="84" t="s">
        <v>1593</v>
      </c>
      <c r="E489" s="84" t="s">
        <v>1020</v>
      </c>
      <c r="F489" s="84"/>
      <c r="G489" s="84" t="str">
        <f>VLOOKUP(A489,'PAI 2025 GPS rempl2)'!$E$4:$L$504,8,0)</f>
        <v>N/A</v>
      </c>
      <c r="H489" s="84" t="str">
        <f>VLOOKUP(A489,'PAI 2025 GPS rempl2)'!$A$4:$V$504,15,0)</f>
        <v>Realizar los servicios complementarios de gestión a los documentos internos y externos radicados en la entidad (Informes de servicios complementarios de gestión documental)</v>
      </c>
      <c r="I489" s="84">
        <f>VLOOKUP(A489,'PAI 2025 GPS rempl2)'!$A$4:$V$504,17,0)</f>
        <v>3357800</v>
      </c>
      <c r="J489" s="84" t="str">
        <f>VLOOKUP(A489,'PAI 2025 GPS rempl2)'!$A$4:$V$504,18,0)</f>
        <v>Númerica</v>
      </c>
      <c r="K489" s="182" t="str">
        <f>VLOOKUP(A489,'PAI 2025 GPS rempl2)'!$A$4:$V$504,20,0)</f>
        <v>2025-01-02</v>
      </c>
      <c r="L489" s="182" t="str">
        <f>VLOOKUP(A489,'PAI 2025 GPS rempl2)'!$A$4:$V$504,21,0)</f>
        <v>2025-12-31</v>
      </c>
      <c r="M489" s="84" t="str">
        <f>VLOOKUP(A489,'PAI 2025 GPS rempl2)'!$A$4:$V$504,22,0)</f>
        <v>141-GRUPO DE TRABAJO DE GESTIÓN DOCUMENTAL Y ARCHIVO</v>
      </c>
      <c r="N489" s="84"/>
      <c r="O489" s="84"/>
      <c r="P489" s="84"/>
      <c r="Q489" s="84"/>
      <c r="S489" s="83" t="s">
        <v>1449</v>
      </c>
      <c r="T489" s="83" t="str">
        <f>VLOOKUP(A489,'PAI 2025 GPS rempl2)'!$A$3:$E$505,4,0)</f>
        <v>Actividad propia</v>
      </c>
      <c r="U489" s="84" t="s">
        <v>1594</v>
      </c>
      <c r="V489" s="31">
        <f>VLOOKUP(S489,'PAI 2025 GPS rempl2)'!$E$4:$P$504,12,0)</f>
        <v>100</v>
      </c>
      <c r="W489" s="31">
        <f>+(V489*100)/(V$274+$V$275+$V$276+$V$278+$V$280+$V$281+$V$481+$V$482+$V$483+$V$485+$V$486+$V$487+$V$489)</f>
        <v>20</v>
      </c>
    </row>
    <row r="490" spans="1:23" x14ac:dyDescent="0.25">
      <c r="P490" s="84"/>
      <c r="Q490" s="84"/>
    </row>
  </sheetData>
  <autoFilter ref="A2:AA2" xr:uid="{E7BCF3A1-0F57-454D-9148-9DA532812E2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C507"/>
  <sheetViews>
    <sheetView topLeftCell="P1" zoomScale="80" zoomScaleNormal="160" workbookViewId="0">
      <selection activeCell="U5" sqref="U5"/>
    </sheetView>
  </sheetViews>
  <sheetFormatPr baseColWidth="10" defaultColWidth="9.140625" defaultRowHeight="34.5" customHeight="1" x14ac:dyDescent="0.25"/>
  <cols>
    <col min="1" max="1" width="10.5703125" style="36" customWidth="1"/>
    <col min="2" max="2" width="12.28515625" style="36" hidden="1" customWidth="1"/>
    <col min="3" max="3" width="44.85546875" style="36" customWidth="1"/>
    <col min="4" max="4" width="13.140625" style="36" customWidth="1"/>
    <col min="5" max="5" width="17.85546875" style="36" customWidth="1"/>
    <col min="6" max="6" width="9.85546875" style="36" customWidth="1"/>
    <col min="7" max="7" width="13.85546875" style="36" customWidth="1"/>
    <col min="8" max="8" width="24.85546875" style="36" customWidth="1"/>
    <col min="9" max="9" width="50" style="36" customWidth="1"/>
    <col min="10" max="11" width="47.5703125" style="36" customWidth="1"/>
    <col min="12" max="12" width="14.5703125" style="36" hidden="1" customWidth="1"/>
    <col min="13" max="13" width="24.42578125" style="36" customWidth="1"/>
    <col min="14" max="14" width="48.140625" style="36" customWidth="1"/>
    <col min="15" max="15" width="26.85546875" style="36" customWidth="1"/>
    <col min="16" max="16" width="61.140625" style="36" customWidth="1"/>
    <col min="17" max="17" width="14.28515625" style="36" customWidth="1"/>
    <col min="18" max="18" width="12.28515625" style="177" customWidth="1"/>
    <col min="19" max="19" width="12.140625" style="36" customWidth="1"/>
    <col min="20" max="20" width="50.5703125" style="36" customWidth="1"/>
    <col min="21" max="22" width="14.140625" style="167" customWidth="1"/>
    <col min="23" max="23" width="56.42578125" style="36" customWidth="1"/>
    <col min="24" max="24" width="67" style="36" customWidth="1"/>
    <col min="25" max="16384" width="9.140625" style="36"/>
  </cols>
  <sheetData>
    <row r="1" spans="1:26 16383:16383" s="62" customFormat="1" ht="19.5" customHeight="1" x14ac:dyDescent="0.25">
      <c r="R1" s="173"/>
      <c r="U1" s="164"/>
      <c r="V1" s="164"/>
    </row>
    <row r="2" spans="1:26 16383:16383" s="63" customFormat="1" ht="19.5" customHeight="1" x14ac:dyDescent="0.25">
      <c r="B2" s="62"/>
      <c r="E2" s="70" t="str">
        <f>+'PAI 2025 GPS rempl2)'!B2</f>
        <v>PLAN DE ACCION CONSOLIDADO 2025 VERSION 18  2025-08-04 09:00:00</v>
      </c>
      <c r="F2" s="64"/>
      <c r="L2" s="65"/>
      <c r="M2" s="65"/>
      <c r="N2" s="65"/>
      <c r="O2" s="65"/>
      <c r="P2" s="65"/>
      <c r="Q2" s="65"/>
      <c r="R2" s="174"/>
      <c r="S2" s="65"/>
      <c r="T2" s="65"/>
      <c r="U2" s="165"/>
      <c r="V2" s="165"/>
      <c r="W2" s="65"/>
      <c r="X2" s="65"/>
      <c r="Y2" s="65"/>
      <c r="Z2" s="65"/>
    </row>
    <row r="3" spans="1:26 16383:16383" s="62" customFormat="1" ht="19.5" customHeight="1" x14ac:dyDescent="0.25">
      <c r="E3" s="70"/>
      <c r="R3" s="173"/>
      <c r="U3" s="164"/>
      <c r="V3" s="164"/>
    </row>
    <row r="4" spans="1:26 16383:16383" s="62" customFormat="1" ht="19.5" customHeight="1" thickBot="1" x14ac:dyDescent="0.3">
      <c r="R4" s="173"/>
      <c r="U4" s="164"/>
      <c r="V4" s="164"/>
    </row>
    <row r="5" spans="1:26 16383:16383" s="69" customFormat="1" ht="34.5" customHeight="1" x14ac:dyDescent="0.25">
      <c r="B5" s="62" t="s">
        <v>1883</v>
      </c>
      <c r="C5" s="66" t="s">
        <v>1564</v>
      </c>
      <c r="D5" s="67" t="s">
        <v>1565</v>
      </c>
      <c r="E5" s="67" t="s">
        <v>485</v>
      </c>
      <c r="F5" s="67" t="s">
        <v>486</v>
      </c>
      <c r="G5" s="67" t="s">
        <v>1566</v>
      </c>
      <c r="H5" s="67" t="s">
        <v>0</v>
      </c>
      <c r="I5" s="67" t="s">
        <v>1567</v>
      </c>
      <c r="J5" s="67" t="s">
        <v>487</v>
      </c>
      <c r="K5" s="67" t="s">
        <v>1568</v>
      </c>
      <c r="L5" s="67" t="s">
        <v>1569</v>
      </c>
      <c r="M5" s="67" t="s">
        <v>1</v>
      </c>
      <c r="N5" s="67" t="s">
        <v>488</v>
      </c>
      <c r="O5" s="67" t="s">
        <v>1570</v>
      </c>
      <c r="P5" s="67" t="s">
        <v>489</v>
      </c>
      <c r="Q5" s="67" t="s">
        <v>1571</v>
      </c>
      <c r="R5" s="175" t="s">
        <v>3</v>
      </c>
      <c r="S5" s="67" t="s">
        <v>4</v>
      </c>
      <c r="T5" s="67" t="s">
        <v>490</v>
      </c>
      <c r="U5" s="166" t="s">
        <v>5</v>
      </c>
      <c r="V5" s="166" t="s">
        <v>6</v>
      </c>
      <c r="W5" s="68" t="s">
        <v>7</v>
      </c>
    </row>
    <row r="6" spans="1:26 16383:16383" ht="88.5" customHeight="1" x14ac:dyDescent="0.25">
      <c r="A6" s="179" t="s">
        <v>541</v>
      </c>
      <c r="B6" s="71" t="s">
        <v>541</v>
      </c>
      <c r="C6" s="179" t="s">
        <v>540</v>
      </c>
      <c r="D6" s="179">
        <v>0</v>
      </c>
      <c r="E6" s="179" t="s">
        <v>492</v>
      </c>
      <c r="F6" s="179" t="s">
        <v>541</v>
      </c>
      <c r="G6" s="179" t="s">
        <v>511</v>
      </c>
      <c r="H6" s="179" t="s">
        <v>12</v>
      </c>
      <c r="I6" s="179" t="s">
        <v>1452</v>
      </c>
      <c r="J6" s="179" t="s">
        <v>1453</v>
      </c>
      <c r="K6" s="179" t="s">
        <v>1551</v>
      </c>
      <c r="L6" s="162" t="s">
        <v>1837</v>
      </c>
      <c r="M6" s="179" t="s">
        <v>52</v>
      </c>
      <c r="N6" s="179" t="s">
        <v>542</v>
      </c>
      <c r="O6" s="179" t="s">
        <v>1601</v>
      </c>
      <c r="P6" s="179" t="s">
        <v>394</v>
      </c>
      <c r="Q6" s="179">
        <v>20</v>
      </c>
      <c r="R6" s="179">
        <v>100</v>
      </c>
      <c r="S6" s="179" t="s">
        <v>525</v>
      </c>
      <c r="T6" s="179" t="s">
        <v>526</v>
      </c>
      <c r="U6" s="180">
        <v>45691</v>
      </c>
      <c r="V6" s="180">
        <v>46003</v>
      </c>
      <c r="W6" s="180" t="s">
        <v>540</v>
      </c>
    </row>
    <row r="7" spans="1:26 16383:16383" ht="45" x14ac:dyDescent="0.25">
      <c r="A7" s="162" t="s">
        <v>543</v>
      </c>
      <c r="B7" s="71" t="s">
        <v>543</v>
      </c>
      <c r="C7" s="162" t="s">
        <v>540</v>
      </c>
      <c r="D7" s="162">
        <v>0</v>
      </c>
      <c r="E7" s="162" t="s">
        <v>499</v>
      </c>
      <c r="F7" s="162" t="s">
        <v>543</v>
      </c>
      <c r="G7" s="162" t="s">
        <v>19</v>
      </c>
      <c r="H7" s="162" t="s">
        <v>1814</v>
      </c>
      <c r="I7" s="162" t="s">
        <v>1814</v>
      </c>
      <c r="J7" s="162" t="s">
        <v>1814</v>
      </c>
      <c r="K7" s="162" t="s">
        <v>1814</v>
      </c>
      <c r="L7" s="162" t="s">
        <v>19</v>
      </c>
      <c r="M7" s="162" t="s">
        <v>19</v>
      </c>
      <c r="N7" s="162" t="s">
        <v>19</v>
      </c>
      <c r="O7" s="162" t="s">
        <v>19</v>
      </c>
      <c r="P7" s="162" t="s">
        <v>395</v>
      </c>
      <c r="Q7" s="162">
        <v>20</v>
      </c>
      <c r="R7" s="162">
        <v>1</v>
      </c>
      <c r="S7" s="162" t="s">
        <v>497</v>
      </c>
      <c r="T7" s="162" t="s">
        <v>544</v>
      </c>
      <c r="U7" s="169">
        <v>45691</v>
      </c>
      <c r="V7" s="169">
        <v>45716</v>
      </c>
      <c r="W7" s="162" t="s">
        <v>540</v>
      </c>
    </row>
    <row r="8" spans="1:26 16383:16383" ht="60" x14ac:dyDescent="0.25">
      <c r="A8" s="162" t="s">
        <v>545</v>
      </c>
      <c r="B8" s="71" t="s">
        <v>545</v>
      </c>
      <c r="C8" s="162" t="s">
        <v>540</v>
      </c>
      <c r="D8" s="162">
        <v>0</v>
      </c>
      <c r="E8" s="162" t="s">
        <v>499</v>
      </c>
      <c r="F8" s="162" t="s">
        <v>545</v>
      </c>
      <c r="G8" s="162" t="s">
        <v>19</v>
      </c>
      <c r="H8" s="162" t="s">
        <v>1814</v>
      </c>
      <c r="I8" s="162" t="s">
        <v>1814</v>
      </c>
      <c r="J8" s="162" t="s">
        <v>1814</v>
      </c>
      <c r="K8" s="162" t="s">
        <v>1814</v>
      </c>
      <c r="L8" s="162" t="s">
        <v>19</v>
      </c>
      <c r="M8" s="162" t="s">
        <v>19</v>
      </c>
      <c r="N8" s="162" t="s">
        <v>19</v>
      </c>
      <c r="O8" s="162" t="s">
        <v>19</v>
      </c>
      <c r="P8" s="162" t="s">
        <v>396</v>
      </c>
      <c r="Q8" s="162">
        <v>80</v>
      </c>
      <c r="R8" s="162">
        <v>100</v>
      </c>
      <c r="S8" s="162" t="s">
        <v>525</v>
      </c>
      <c r="T8" s="162" t="s">
        <v>526</v>
      </c>
      <c r="U8" s="169">
        <v>45719</v>
      </c>
      <c r="V8" s="169">
        <v>46003</v>
      </c>
      <c r="W8" s="162" t="s">
        <v>540</v>
      </c>
    </row>
    <row r="9" spans="1:26 16383:16383" ht="34.5" customHeight="1" x14ac:dyDescent="0.25">
      <c r="A9" s="179" t="s">
        <v>546</v>
      </c>
      <c r="B9" s="179" t="s">
        <v>546</v>
      </c>
      <c r="C9" s="179" t="s">
        <v>540</v>
      </c>
      <c r="D9" s="179">
        <v>0</v>
      </c>
      <c r="E9" s="179" t="s">
        <v>492</v>
      </c>
      <c r="F9" s="179" t="s">
        <v>546</v>
      </c>
      <c r="G9" s="179" t="s">
        <v>511</v>
      </c>
      <c r="H9" s="179" t="s">
        <v>12</v>
      </c>
      <c r="I9" s="179" t="s">
        <v>1452</v>
      </c>
      <c r="J9" s="179" t="s">
        <v>1453</v>
      </c>
      <c r="K9" s="179" t="s">
        <v>1551</v>
      </c>
      <c r="L9" s="179" t="s">
        <v>495</v>
      </c>
      <c r="M9" s="179" t="s">
        <v>52</v>
      </c>
      <c r="N9" s="179" t="s">
        <v>542</v>
      </c>
      <c r="O9" s="179">
        <v>0</v>
      </c>
      <c r="P9" s="179" t="s">
        <v>397</v>
      </c>
      <c r="Q9" s="179">
        <v>20</v>
      </c>
      <c r="R9" s="179">
        <v>100</v>
      </c>
      <c r="S9" s="180" t="s">
        <v>525</v>
      </c>
      <c r="T9" s="180" t="s">
        <v>526</v>
      </c>
      <c r="U9" s="180">
        <v>45691</v>
      </c>
      <c r="V9" s="169">
        <v>46003</v>
      </c>
      <c r="W9" s="162" t="s">
        <v>540</v>
      </c>
      <c r="XFC9" s="178"/>
    </row>
    <row r="10" spans="1:26 16383:16383" ht="60" x14ac:dyDescent="0.25">
      <c r="A10" s="162" t="s">
        <v>547</v>
      </c>
      <c r="B10" s="71" t="s">
        <v>547</v>
      </c>
      <c r="C10" s="162" t="s">
        <v>540</v>
      </c>
      <c r="D10" s="162">
        <v>0</v>
      </c>
      <c r="E10" s="162" t="s">
        <v>499</v>
      </c>
      <c r="F10" s="162" t="s">
        <v>547</v>
      </c>
      <c r="G10" s="162" t="s">
        <v>19</v>
      </c>
      <c r="H10" s="162" t="s">
        <v>1814</v>
      </c>
      <c r="I10" s="162" t="s">
        <v>1814</v>
      </c>
      <c r="J10" s="162" t="s">
        <v>1814</v>
      </c>
      <c r="K10" s="162" t="s">
        <v>1814</v>
      </c>
      <c r="L10" s="162" t="s">
        <v>19</v>
      </c>
      <c r="M10" s="162" t="s">
        <v>19</v>
      </c>
      <c r="N10" s="162" t="s">
        <v>19</v>
      </c>
      <c r="O10" s="162" t="s">
        <v>19</v>
      </c>
      <c r="P10" s="162" t="s">
        <v>398</v>
      </c>
      <c r="Q10" s="162">
        <v>20</v>
      </c>
      <c r="R10" s="162">
        <v>1</v>
      </c>
      <c r="S10" s="162" t="s">
        <v>497</v>
      </c>
      <c r="T10" s="162" t="s">
        <v>544</v>
      </c>
      <c r="U10" s="169">
        <v>45691</v>
      </c>
      <c r="V10" s="169">
        <v>45745</v>
      </c>
      <c r="W10" s="162" t="s">
        <v>540</v>
      </c>
    </row>
    <row r="11" spans="1:26 16383:16383" ht="60" x14ac:dyDescent="0.25">
      <c r="A11" s="162" t="s">
        <v>548</v>
      </c>
      <c r="B11" s="71" t="s">
        <v>548</v>
      </c>
      <c r="C11" s="162" t="s">
        <v>540</v>
      </c>
      <c r="D11" s="162">
        <v>0</v>
      </c>
      <c r="E11" s="162" t="s">
        <v>499</v>
      </c>
      <c r="F11" s="162" t="s">
        <v>548</v>
      </c>
      <c r="G11" s="162" t="s">
        <v>19</v>
      </c>
      <c r="H11" s="162" t="s">
        <v>1814</v>
      </c>
      <c r="I11" s="162" t="s">
        <v>1814</v>
      </c>
      <c r="J11" s="162" t="s">
        <v>1814</v>
      </c>
      <c r="K11" s="162" t="s">
        <v>1814</v>
      </c>
      <c r="L11" s="162" t="s">
        <v>19</v>
      </c>
      <c r="M11" s="162" t="s">
        <v>19</v>
      </c>
      <c r="N11" s="162" t="s">
        <v>19</v>
      </c>
      <c r="O11" s="162" t="s">
        <v>19</v>
      </c>
      <c r="P11" s="162" t="s">
        <v>399</v>
      </c>
      <c r="Q11" s="162">
        <v>80</v>
      </c>
      <c r="R11" s="162">
        <v>100</v>
      </c>
      <c r="S11" s="162" t="s">
        <v>525</v>
      </c>
      <c r="T11" s="162" t="s">
        <v>526</v>
      </c>
      <c r="U11" s="169">
        <v>45719</v>
      </c>
      <c r="V11" s="169">
        <v>46003</v>
      </c>
      <c r="W11" s="162" t="s">
        <v>540</v>
      </c>
    </row>
    <row r="12" spans="1:26 16383:16383" ht="34.5" customHeight="1" x14ac:dyDescent="0.25">
      <c r="A12" s="179" t="s">
        <v>549</v>
      </c>
      <c r="B12" s="179" t="s">
        <v>549</v>
      </c>
      <c r="C12" s="179" t="s">
        <v>540</v>
      </c>
      <c r="D12" s="179">
        <v>0</v>
      </c>
      <c r="E12" s="179" t="s">
        <v>492</v>
      </c>
      <c r="F12" s="179" t="s">
        <v>549</v>
      </c>
      <c r="G12" s="179" t="s">
        <v>494</v>
      </c>
      <c r="H12" s="179" t="s">
        <v>61</v>
      </c>
      <c r="I12" s="179" t="s">
        <v>1795</v>
      </c>
      <c r="J12" s="179" t="s">
        <v>1451</v>
      </c>
      <c r="K12" s="179" t="s">
        <v>1551</v>
      </c>
      <c r="L12" s="179" t="s">
        <v>495</v>
      </c>
      <c r="M12" s="179" t="s">
        <v>52</v>
      </c>
      <c r="N12" s="179" t="s">
        <v>1495</v>
      </c>
      <c r="O12" s="179" t="s">
        <v>1602</v>
      </c>
      <c r="P12" s="179" t="s">
        <v>427</v>
      </c>
      <c r="Q12" s="179">
        <v>20</v>
      </c>
      <c r="R12" s="179">
        <v>100</v>
      </c>
      <c r="S12" s="180" t="s">
        <v>525</v>
      </c>
      <c r="T12" s="180" t="s">
        <v>526</v>
      </c>
      <c r="U12" s="180">
        <v>45670</v>
      </c>
      <c r="V12" s="169">
        <v>46003</v>
      </c>
      <c r="W12" s="162" t="s">
        <v>540</v>
      </c>
      <c r="XFC12" s="178"/>
    </row>
    <row r="13" spans="1:26 16383:16383" ht="75" x14ac:dyDescent="0.25">
      <c r="A13" s="162" t="s">
        <v>550</v>
      </c>
      <c r="B13" s="71" t="s">
        <v>550</v>
      </c>
      <c r="C13" s="162" t="s">
        <v>540</v>
      </c>
      <c r="D13" s="162">
        <v>0</v>
      </c>
      <c r="E13" s="162" t="s">
        <v>499</v>
      </c>
      <c r="F13" s="162" t="s">
        <v>550</v>
      </c>
      <c r="G13" s="162" t="s">
        <v>19</v>
      </c>
      <c r="H13" s="162" t="s">
        <v>1814</v>
      </c>
      <c r="I13" s="162" t="s">
        <v>1814</v>
      </c>
      <c r="J13" s="162" t="s">
        <v>1814</v>
      </c>
      <c r="K13" s="162" t="s">
        <v>1814</v>
      </c>
      <c r="L13" s="162" t="s">
        <v>19</v>
      </c>
      <c r="M13" s="162" t="s">
        <v>19</v>
      </c>
      <c r="N13" s="162" t="s">
        <v>19</v>
      </c>
      <c r="O13" s="162" t="s">
        <v>19</v>
      </c>
      <c r="P13" s="162" t="s">
        <v>428</v>
      </c>
      <c r="Q13" s="162">
        <v>20</v>
      </c>
      <c r="R13" s="162">
        <v>1</v>
      </c>
      <c r="S13" s="162" t="s">
        <v>497</v>
      </c>
      <c r="T13" s="162" t="s">
        <v>544</v>
      </c>
      <c r="U13" s="169">
        <v>45670</v>
      </c>
      <c r="V13" s="169">
        <v>45688</v>
      </c>
      <c r="W13" s="162" t="s">
        <v>540</v>
      </c>
    </row>
    <row r="14" spans="1:26 16383:16383" ht="60" x14ac:dyDescent="0.25">
      <c r="A14" s="162" t="s">
        <v>551</v>
      </c>
      <c r="B14" s="71" t="s">
        <v>551</v>
      </c>
      <c r="C14" s="162" t="s">
        <v>540</v>
      </c>
      <c r="D14" s="162">
        <v>0</v>
      </c>
      <c r="E14" s="162" t="s">
        <v>499</v>
      </c>
      <c r="F14" s="162" t="s">
        <v>551</v>
      </c>
      <c r="G14" s="162" t="s">
        <v>19</v>
      </c>
      <c r="H14" s="162" t="s">
        <v>1814</v>
      </c>
      <c r="I14" s="162" t="s">
        <v>1814</v>
      </c>
      <c r="J14" s="162" t="s">
        <v>1814</v>
      </c>
      <c r="K14" s="162" t="s">
        <v>1814</v>
      </c>
      <c r="L14" s="162" t="s">
        <v>19</v>
      </c>
      <c r="M14" s="162" t="s">
        <v>19</v>
      </c>
      <c r="N14" s="162" t="s">
        <v>19</v>
      </c>
      <c r="O14" s="162" t="s">
        <v>19</v>
      </c>
      <c r="P14" s="162" t="s">
        <v>429</v>
      </c>
      <c r="Q14" s="162">
        <v>80</v>
      </c>
      <c r="R14" s="162">
        <v>100</v>
      </c>
      <c r="S14" s="162" t="s">
        <v>525</v>
      </c>
      <c r="T14" s="162" t="s">
        <v>526</v>
      </c>
      <c r="U14" s="169">
        <v>45691</v>
      </c>
      <c r="V14" s="169">
        <v>46003</v>
      </c>
      <c r="W14" s="162" t="s">
        <v>540</v>
      </c>
    </row>
    <row r="15" spans="1:26 16383:16383" ht="34.5" customHeight="1" x14ac:dyDescent="0.25">
      <c r="A15" s="179" t="s">
        <v>552</v>
      </c>
      <c r="B15" s="179" t="s">
        <v>552</v>
      </c>
      <c r="C15" s="179" t="s">
        <v>540</v>
      </c>
      <c r="D15" s="179">
        <v>0</v>
      </c>
      <c r="E15" s="179" t="s">
        <v>492</v>
      </c>
      <c r="F15" s="179" t="s">
        <v>552</v>
      </c>
      <c r="G15" s="179" t="s">
        <v>494</v>
      </c>
      <c r="H15" s="179" t="s">
        <v>61</v>
      </c>
      <c r="I15" s="179" t="s">
        <v>1795</v>
      </c>
      <c r="J15" s="179" t="s">
        <v>1451</v>
      </c>
      <c r="K15" s="179" t="s">
        <v>1551</v>
      </c>
      <c r="L15" s="179" t="s">
        <v>495</v>
      </c>
      <c r="M15" s="179" t="s">
        <v>52</v>
      </c>
      <c r="N15" s="179" t="s">
        <v>1495</v>
      </c>
      <c r="O15" s="179" t="s">
        <v>1600</v>
      </c>
      <c r="P15" s="179" t="s">
        <v>430</v>
      </c>
      <c r="Q15" s="179">
        <v>20</v>
      </c>
      <c r="R15" s="179">
        <v>100</v>
      </c>
      <c r="S15" s="180" t="s">
        <v>525</v>
      </c>
      <c r="T15" s="180" t="s">
        <v>553</v>
      </c>
      <c r="U15" s="180">
        <v>45684</v>
      </c>
      <c r="V15" s="169">
        <v>46003</v>
      </c>
      <c r="W15" s="162" t="s">
        <v>540</v>
      </c>
      <c r="XFC15" s="178"/>
    </row>
    <row r="16" spans="1:26 16383:16383" ht="60" x14ac:dyDescent="0.25">
      <c r="A16" s="162" t="s">
        <v>554</v>
      </c>
      <c r="B16" s="71" t="s">
        <v>554</v>
      </c>
      <c r="C16" s="162" t="s">
        <v>540</v>
      </c>
      <c r="D16" s="162">
        <v>0</v>
      </c>
      <c r="E16" s="162" t="s">
        <v>499</v>
      </c>
      <c r="F16" s="162" t="s">
        <v>554</v>
      </c>
      <c r="G16" s="162" t="s">
        <v>19</v>
      </c>
      <c r="H16" s="162" t="s">
        <v>1814</v>
      </c>
      <c r="I16" s="162" t="s">
        <v>1814</v>
      </c>
      <c r="J16" s="162" t="s">
        <v>1814</v>
      </c>
      <c r="K16" s="162" t="s">
        <v>1814</v>
      </c>
      <c r="L16" s="162" t="s">
        <v>19</v>
      </c>
      <c r="M16" s="162" t="s">
        <v>19</v>
      </c>
      <c r="N16" s="162" t="s">
        <v>19</v>
      </c>
      <c r="O16" s="162" t="s">
        <v>19</v>
      </c>
      <c r="P16" s="162" t="s">
        <v>431</v>
      </c>
      <c r="Q16" s="162">
        <v>40</v>
      </c>
      <c r="R16" s="162">
        <v>1</v>
      </c>
      <c r="S16" s="162" t="s">
        <v>497</v>
      </c>
      <c r="T16" s="162" t="s">
        <v>555</v>
      </c>
      <c r="U16" s="169">
        <v>45684</v>
      </c>
      <c r="V16" s="169">
        <v>45777</v>
      </c>
      <c r="W16" s="162" t="s">
        <v>540</v>
      </c>
    </row>
    <row r="17" spans="1:23 16383:16383" ht="75" x14ac:dyDescent="0.25">
      <c r="A17" s="162" t="s">
        <v>556</v>
      </c>
      <c r="B17" s="71" t="s">
        <v>556</v>
      </c>
      <c r="C17" s="162" t="s">
        <v>540</v>
      </c>
      <c r="D17" s="162">
        <v>0</v>
      </c>
      <c r="E17" s="162" t="s">
        <v>499</v>
      </c>
      <c r="F17" s="162" t="s">
        <v>556</v>
      </c>
      <c r="G17" s="162" t="s">
        <v>19</v>
      </c>
      <c r="H17" s="162" t="s">
        <v>1814</v>
      </c>
      <c r="I17" s="162" t="s">
        <v>1814</v>
      </c>
      <c r="J17" s="162" t="s">
        <v>1814</v>
      </c>
      <c r="K17" s="162" t="s">
        <v>1814</v>
      </c>
      <c r="L17" s="162" t="s">
        <v>19</v>
      </c>
      <c r="M17" s="162" t="s">
        <v>19</v>
      </c>
      <c r="N17" s="162" t="s">
        <v>19</v>
      </c>
      <c r="O17" s="162" t="s">
        <v>19</v>
      </c>
      <c r="P17" s="162" t="s">
        <v>432</v>
      </c>
      <c r="Q17" s="162">
        <v>60</v>
      </c>
      <c r="R17" s="162">
        <v>100</v>
      </c>
      <c r="S17" s="162" t="s">
        <v>525</v>
      </c>
      <c r="T17" s="162" t="s">
        <v>553</v>
      </c>
      <c r="U17" s="169">
        <v>45748</v>
      </c>
      <c r="V17" s="169">
        <v>46003</v>
      </c>
      <c r="W17" s="162" t="s">
        <v>540</v>
      </c>
    </row>
    <row r="18" spans="1:23 16383:16383" ht="34.5" customHeight="1" x14ac:dyDescent="0.25">
      <c r="A18" s="179" t="s">
        <v>557</v>
      </c>
      <c r="B18" s="179" t="s">
        <v>557</v>
      </c>
      <c r="C18" s="179" t="s">
        <v>540</v>
      </c>
      <c r="D18" s="179">
        <v>0</v>
      </c>
      <c r="E18" s="179" t="s">
        <v>492</v>
      </c>
      <c r="F18" s="179" t="s">
        <v>557</v>
      </c>
      <c r="G18" s="179" t="s">
        <v>511</v>
      </c>
      <c r="H18" s="179" t="s">
        <v>11</v>
      </c>
      <c r="I18" s="179" t="s">
        <v>1454</v>
      </c>
      <c r="J18" s="179" t="s">
        <v>1455</v>
      </c>
      <c r="K18" s="179" t="s">
        <v>1552</v>
      </c>
      <c r="L18" s="179" t="s">
        <v>495</v>
      </c>
      <c r="M18" s="179" t="s">
        <v>52</v>
      </c>
      <c r="N18" s="179" t="s">
        <v>542</v>
      </c>
      <c r="O18" s="179" t="s">
        <v>1600</v>
      </c>
      <c r="P18" s="179" t="s">
        <v>400</v>
      </c>
      <c r="Q18" s="179">
        <v>20</v>
      </c>
      <c r="R18" s="179">
        <v>100</v>
      </c>
      <c r="S18" s="180" t="s">
        <v>525</v>
      </c>
      <c r="T18" s="180" t="s">
        <v>526</v>
      </c>
      <c r="U18" s="180">
        <v>45670</v>
      </c>
      <c r="V18" s="169">
        <v>46003</v>
      </c>
      <c r="W18" s="162" t="s">
        <v>540</v>
      </c>
      <c r="XFC18" s="178"/>
    </row>
    <row r="19" spans="1:23 16383:16383" ht="45" x14ac:dyDescent="0.25">
      <c r="A19" s="162" t="s">
        <v>559</v>
      </c>
      <c r="B19" s="71" t="s">
        <v>559</v>
      </c>
      <c r="C19" s="162" t="s">
        <v>540</v>
      </c>
      <c r="D19" s="162">
        <v>0</v>
      </c>
      <c r="E19" s="162" t="s">
        <v>499</v>
      </c>
      <c r="F19" s="162" t="s">
        <v>559</v>
      </c>
      <c r="G19" s="162" t="s">
        <v>19</v>
      </c>
      <c r="H19" s="162" t="s">
        <v>1814</v>
      </c>
      <c r="I19" s="162" t="s">
        <v>1814</v>
      </c>
      <c r="J19" s="162" t="s">
        <v>1814</v>
      </c>
      <c r="K19" s="162" t="s">
        <v>1814</v>
      </c>
      <c r="L19" s="162" t="s">
        <v>19</v>
      </c>
      <c r="M19" s="162" t="s">
        <v>19</v>
      </c>
      <c r="N19" s="162" t="s">
        <v>19</v>
      </c>
      <c r="O19" s="162" t="s">
        <v>19</v>
      </c>
      <c r="P19" s="162" t="s">
        <v>401</v>
      </c>
      <c r="Q19" s="162">
        <v>20</v>
      </c>
      <c r="R19" s="162">
        <v>1</v>
      </c>
      <c r="S19" s="162" t="s">
        <v>497</v>
      </c>
      <c r="T19" s="162" t="s">
        <v>544</v>
      </c>
      <c r="U19" s="169">
        <v>45670</v>
      </c>
      <c r="V19" s="169">
        <v>45688</v>
      </c>
      <c r="W19" s="162" t="s">
        <v>540</v>
      </c>
    </row>
    <row r="20" spans="1:23 16383:16383" ht="45" x14ac:dyDescent="0.25">
      <c r="A20" s="162" t="s">
        <v>560</v>
      </c>
      <c r="B20" s="71" t="s">
        <v>560</v>
      </c>
      <c r="C20" s="162" t="s">
        <v>540</v>
      </c>
      <c r="D20" s="162">
        <v>0</v>
      </c>
      <c r="E20" s="162" t="s">
        <v>499</v>
      </c>
      <c r="F20" s="162" t="s">
        <v>560</v>
      </c>
      <c r="G20" s="162" t="s">
        <v>19</v>
      </c>
      <c r="H20" s="162" t="s">
        <v>1814</v>
      </c>
      <c r="I20" s="162" t="s">
        <v>1814</v>
      </c>
      <c r="J20" s="162" t="s">
        <v>1814</v>
      </c>
      <c r="K20" s="162" t="s">
        <v>1814</v>
      </c>
      <c r="L20" s="162" t="s">
        <v>19</v>
      </c>
      <c r="M20" s="162" t="s">
        <v>19</v>
      </c>
      <c r="N20" s="162" t="s">
        <v>19</v>
      </c>
      <c r="O20" s="162" t="s">
        <v>19</v>
      </c>
      <c r="P20" s="162" t="s">
        <v>402</v>
      </c>
      <c r="Q20" s="162">
        <v>80</v>
      </c>
      <c r="R20" s="162">
        <v>100</v>
      </c>
      <c r="S20" s="162" t="s">
        <v>525</v>
      </c>
      <c r="T20" s="162" t="s">
        <v>526</v>
      </c>
      <c r="U20" s="169">
        <v>45691</v>
      </c>
      <c r="V20" s="169">
        <v>46003</v>
      </c>
      <c r="W20" s="162" t="s">
        <v>540</v>
      </c>
    </row>
    <row r="21" spans="1:23 16383:16383" ht="34.5" customHeight="1" x14ac:dyDescent="0.25">
      <c r="A21" s="179" t="s">
        <v>562</v>
      </c>
      <c r="B21" s="179" t="s">
        <v>562</v>
      </c>
      <c r="C21" s="179" t="s">
        <v>561</v>
      </c>
      <c r="D21" s="179">
        <v>0</v>
      </c>
      <c r="E21" s="179" t="s">
        <v>492</v>
      </c>
      <c r="F21" s="179" t="s">
        <v>562</v>
      </c>
      <c r="G21" s="179" t="s">
        <v>511</v>
      </c>
      <c r="H21" s="179" t="s">
        <v>12</v>
      </c>
      <c r="I21" s="179" t="s">
        <v>1452</v>
      </c>
      <c r="J21" s="179" t="s">
        <v>1453</v>
      </c>
      <c r="K21" s="179" t="s">
        <v>1551</v>
      </c>
      <c r="L21" s="179" t="s">
        <v>495</v>
      </c>
      <c r="M21" s="179" t="s">
        <v>19</v>
      </c>
      <c r="N21" s="179" t="s">
        <v>496</v>
      </c>
      <c r="O21" s="179">
        <v>0</v>
      </c>
      <c r="P21" s="179" t="s">
        <v>71</v>
      </c>
      <c r="Q21" s="179">
        <v>15</v>
      </c>
      <c r="R21" s="179">
        <v>100</v>
      </c>
      <c r="S21" s="180" t="s">
        <v>525</v>
      </c>
      <c r="T21" s="180" t="s">
        <v>563</v>
      </c>
      <c r="U21" s="180">
        <v>45691</v>
      </c>
      <c r="V21" s="169">
        <v>45989</v>
      </c>
      <c r="W21" s="162" t="s">
        <v>561</v>
      </c>
      <c r="XFC21" s="178"/>
    </row>
    <row r="22" spans="1:23 16383:16383" ht="75" x14ac:dyDescent="0.25">
      <c r="A22" s="162" t="s">
        <v>564</v>
      </c>
      <c r="B22" s="71" t="s">
        <v>564</v>
      </c>
      <c r="C22" s="162" t="s">
        <v>561</v>
      </c>
      <c r="D22" s="162">
        <v>0</v>
      </c>
      <c r="E22" s="162" t="s">
        <v>499</v>
      </c>
      <c r="F22" s="162" t="s">
        <v>564</v>
      </c>
      <c r="G22" s="162" t="s">
        <v>19</v>
      </c>
      <c r="H22" s="162" t="s">
        <v>1814</v>
      </c>
      <c r="I22" s="162" t="s">
        <v>1814</v>
      </c>
      <c r="J22" s="162" t="s">
        <v>1814</v>
      </c>
      <c r="K22" s="162" t="s">
        <v>1814</v>
      </c>
      <c r="L22" s="162" t="s">
        <v>19</v>
      </c>
      <c r="M22" s="162" t="s">
        <v>19</v>
      </c>
      <c r="N22" s="162" t="s">
        <v>19</v>
      </c>
      <c r="O22" s="162" t="s">
        <v>19</v>
      </c>
      <c r="P22" s="162" t="s">
        <v>72</v>
      </c>
      <c r="Q22" s="162">
        <v>25</v>
      </c>
      <c r="R22" s="162">
        <v>100</v>
      </c>
      <c r="S22" s="162" t="s">
        <v>525</v>
      </c>
      <c r="T22" s="162" t="s">
        <v>565</v>
      </c>
      <c r="U22" s="169">
        <v>45691</v>
      </c>
      <c r="V22" s="169">
        <v>45989</v>
      </c>
      <c r="W22" s="162" t="s">
        <v>561</v>
      </c>
    </row>
    <row r="23" spans="1:23 16383:16383" ht="45" x14ac:dyDescent="0.25">
      <c r="A23" s="162" t="s">
        <v>566</v>
      </c>
      <c r="B23" s="71" t="s">
        <v>566</v>
      </c>
      <c r="C23" s="162" t="s">
        <v>561</v>
      </c>
      <c r="D23" s="162">
        <v>0</v>
      </c>
      <c r="E23" s="162" t="s">
        <v>499</v>
      </c>
      <c r="F23" s="162" t="s">
        <v>566</v>
      </c>
      <c r="G23" s="162" t="s">
        <v>19</v>
      </c>
      <c r="H23" s="162" t="s">
        <v>1814</v>
      </c>
      <c r="I23" s="162" t="s">
        <v>1814</v>
      </c>
      <c r="J23" s="162" t="s">
        <v>1814</v>
      </c>
      <c r="K23" s="162" t="s">
        <v>1814</v>
      </c>
      <c r="L23" s="162" t="s">
        <v>19</v>
      </c>
      <c r="M23" s="162" t="s">
        <v>19</v>
      </c>
      <c r="N23" s="162" t="s">
        <v>19</v>
      </c>
      <c r="O23" s="162" t="s">
        <v>19</v>
      </c>
      <c r="P23" s="162" t="s">
        <v>73</v>
      </c>
      <c r="Q23" s="162">
        <v>25</v>
      </c>
      <c r="R23" s="162">
        <v>1</v>
      </c>
      <c r="S23" s="162" t="s">
        <v>497</v>
      </c>
      <c r="T23" s="162" t="s">
        <v>567</v>
      </c>
      <c r="U23" s="169">
        <v>45748</v>
      </c>
      <c r="V23" s="169">
        <v>45777</v>
      </c>
      <c r="W23" s="162" t="s">
        <v>561</v>
      </c>
    </row>
    <row r="24" spans="1:23 16383:16383" ht="60" x14ac:dyDescent="0.25">
      <c r="A24" s="162" t="s">
        <v>568</v>
      </c>
      <c r="B24" s="71" t="s">
        <v>568</v>
      </c>
      <c r="C24" s="162" t="s">
        <v>561</v>
      </c>
      <c r="D24" s="162">
        <v>0</v>
      </c>
      <c r="E24" s="162" t="s">
        <v>499</v>
      </c>
      <c r="F24" s="162" t="s">
        <v>568</v>
      </c>
      <c r="G24" s="162" t="s">
        <v>19</v>
      </c>
      <c r="H24" s="162" t="s">
        <v>1814</v>
      </c>
      <c r="I24" s="162" t="s">
        <v>1814</v>
      </c>
      <c r="J24" s="162" t="s">
        <v>1814</v>
      </c>
      <c r="K24" s="162" t="s">
        <v>1814</v>
      </c>
      <c r="L24" s="162" t="s">
        <v>19</v>
      </c>
      <c r="M24" s="162" t="s">
        <v>19</v>
      </c>
      <c r="N24" s="162" t="s">
        <v>19</v>
      </c>
      <c r="O24" s="162" t="s">
        <v>19</v>
      </c>
      <c r="P24" s="162" t="s">
        <v>74</v>
      </c>
      <c r="Q24" s="162">
        <v>25</v>
      </c>
      <c r="R24" s="162">
        <v>1</v>
      </c>
      <c r="S24" s="162" t="s">
        <v>497</v>
      </c>
      <c r="T24" s="162" t="s">
        <v>569</v>
      </c>
      <c r="U24" s="169">
        <v>45811</v>
      </c>
      <c r="V24" s="169">
        <v>45839</v>
      </c>
      <c r="W24" s="162" t="s">
        <v>561</v>
      </c>
    </row>
    <row r="25" spans="1:23 16383:16383" ht="30" x14ac:dyDescent="0.25">
      <c r="A25" s="162" t="s">
        <v>570</v>
      </c>
      <c r="B25" s="71" t="s">
        <v>570</v>
      </c>
      <c r="C25" s="162" t="s">
        <v>561</v>
      </c>
      <c r="D25" s="162">
        <v>0</v>
      </c>
      <c r="E25" s="162" t="s">
        <v>499</v>
      </c>
      <c r="F25" s="162" t="s">
        <v>570</v>
      </c>
      <c r="G25" s="162" t="s">
        <v>19</v>
      </c>
      <c r="H25" s="162" t="s">
        <v>1814</v>
      </c>
      <c r="I25" s="162" t="s">
        <v>1814</v>
      </c>
      <c r="J25" s="162" t="s">
        <v>1814</v>
      </c>
      <c r="K25" s="162" t="s">
        <v>1814</v>
      </c>
      <c r="L25" s="162" t="s">
        <v>19</v>
      </c>
      <c r="M25" s="162" t="s">
        <v>19</v>
      </c>
      <c r="N25" s="162" t="s">
        <v>19</v>
      </c>
      <c r="O25" s="162" t="s">
        <v>19</v>
      </c>
      <c r="P25" s="162" t="s">
        <v>75</v>
      </c>
      <c r="Q25" s="162">
        <v>25</v>
      </c>
      <c r="R25" s="162">
        <v>6</v>
      </c>
      <c r="S25" s="162" t="s">
        <v>497</v>
      </c>
      <c r="T25" s="162" t="s">
        <v>571</v>
      </c>
      <c r="U25" s="169">
        <v>45811</v>
      </c>
      <c r="V25" s="169">
        <v>45989</v>
      </c>
      <c r="W25" s="162" t="s">
        <v>561</v>
      </c>
    </row>
    <row r="26" spans="1:23 16383:16383" ht="34.5" customHeight="1" x14ac:dyDescent="0.25">
      <c r="A26" s="179" t="s">
        <v>572</v>
      </c>
      <c r="B26" s="179" t="s">
        <v>572</v>
      </c>
      <c r="C26" s="179" t="s">
        <v>561</v>
      </c>
      <c r="D26" s="179">
        <v>0</v>
      </c>
      <c r="E26" s="179" t="s">
        <v>492</v>
      </c>
      <c r="F26" s="179" t="s">
        <v>572</v>
      </c>
      <c r="G26" s="179" t="s">
        <v>494</v>
      </c>
      <c r="H26" s="179" t="s">
        <v>61</v>
      </c>
      <c r="I26" s="179" t="s">
        <v>1795</v>
      </c>
      <c r="J26" s="179" t="s">
        <v>1451</v>
      </c>
      <c r="K26" s="179" t="s">
        <v>1551</v>
      </c>
      <c r="L26" s="179" t="s">
        <v>495</v>
      </c>
      <c r="M26" s="179" t="s">
        <v>19</v>
      </c>
      <c r="N26" s="179" t="s">
        <v>496</v>
      </c>
      <c r="O26" s="179" t="s">
        <v>1603</v>
      </c>
      <c r="P26" s="179" t="s">
        <v>76</v>
      </c>
      <c r="Q26" s="179">
        <v>17</v>
      </c>
      <c r="R26" s="179">
        <v>1</v>
      </c>
      <c r="S26" s="180" t="s">
        <v>497</v>
      </c>
      <c r="T26" s="180" t="s">
        <v>573</v>
      </c>
      <c r="U26" s="180">
        <v>45677</v>
      </c>
      <c r="V26" s="169">
        <v>45716</v>
      </c>
      <c r="W26" s="162" t="s">
        <v>561</v>
      </c>
      <c r="XFC26" s="178"/>
    </row>
    <row r="27" spans="1:23 16383:16383" ht="30" x14ac:dyDescent="0.25">
      <c r="A27" s="162" t="s">
        <v>574</v>
      </c>
      <c r="B27" s="71" t="s">
        <v>574</v>
      </c>
      <c r="C27" s="162" t="s">
        <v>561</v>
      </c>
      <c r="D27" s="162">
        <v>0</v>
      </c>
      <c r="E27" s="162" t="s">
        <v>499</v>
      </c>
      <c r="F27" s="162" t="s">
        <v>574</v>
      </c>
      <c r="G27" s="162" t="s">
        <v>19</v>
      </c>
      <c r="H27" s="162" t="s">
        <v>1814</v>
      </c>
      <c r="I27" s="162" t="s">
        <v>1814</v>
      </c>
      <c r="J27" s="162" t="s">
        <v>1814</v>
      </c>
      <c r="K27" s="162" t="s">
        <v>1814</v>
      </c>
      <c r="L27" s="162" t="s">
        <v>19</v>
      </c>
      <c r="M27" s="162" t="s">
        <v>19</v>
      </c>
      <c r="N27" s="162" t="s">
        <v>19</v>
      </c>
      <c r="O27" s="162" t="s">
        <v>19</v>
      </c>
      <c r="P27" s="162" t="s">
        <v>77</v>
      </c>
      <c r="Q27" s="162">
        <v>60</v>
      </c>
      <c r="R27" s="162">
        <v>1</v>
      </c>
      <c r="S27" s="162" t="s">
        <v>497</v>
      </c>
      <c r="T27" s="162" t="s">
        <v>575</v>
      </c>
      <c r="U27" s="169">
        <v>45677</v>
      </c>
      <c r="V27" s="169">
        <v>45688</v>
      </c>
      <c r="W27" s="162" t="s">
        <v>561</v>
      </c>
    </row>
    <row r="28" spans="1:23 16383:16383" ht="30" x14ac:dyDescent="0.25">
      <c r="A28" s="162" t="s">
        <v>576</v>
      </c>
      <c r="B28" s="71" t="s">
        <v>576</v>
      </c>
      <c r="C28" s="162" t="s">
        <v>561</v>
      </c>
      <c r="D28" s="162">
        <v>0</v>
      </c>
      <c r="E28" s="162" t="s">
        <v>499</v>
      </c>
      <c r="F28" s="162" t="s">
        <v>576</v>
      </c>
      <c r="G28" s="162" t="s">
        <v>19</v>
      </c>
      <c r="H28" s="162" t="s">
        <v>1814</v>
      </c>
      <c r="I28" s="162" t="s">
        <v>1814</v>
      </c>
      <c r="J28" s="162" t="s">
        <v>1814</v>
      </c>
      <c r="K28" s="162" t="s">
        <v>1814</v>
      </c>
      <c r="L28" s="162" t="s">
        <v>19</v>
      </c>
      <c r="M28" s="162" t="s">
        <v>19</v>
      </c>
      <c r="N28" s="162" t="s">
        <v>19</v>
      </c>
      <c r="O28" s="162" t="s">
        <v>19</v>
      </c>
      <c r="P28" s="162" t="s">
        <v>78</v>
      </c>
      <c r="Q28" s="162">
        <v>40</v>
      </c>
      <c r="R28" s="162">
        <v>1</v>
      </c>
      <c r="S28" s="162" t="s">
        <v>497</v>
      </c>
      <c r="T28" s="162" t="s">
        <v>577</v>
      </c>
      <c r="U28" s="169">
        <v>45691</v>
      </c>
      <c r="V28" s="169">
        <v>45716</v>
      </c>
      <c r="W28" s="162" t="s">
        <v>561</v>
      </c>
    </row>
    <row r="29" spans="1:23 16383:16383" ht="34.5" customHeight="1" x14ac:dyDescent="0.25">
      <c r="A29" s="179" t="s">
        <v>578</v>
      </c>
      <c r="B29" s="179" t="s">
        <v>578</v>
      </c>
      <c r="C29" s="179" t="s">
        <v>561</v>
      </c>
      <c r="D29" s="179">
        <v>0</v>
      </c>
      <c r="E29" s="179" t="s">
        <v>492</v>
      </c>
      <c r="F29" s="179" t="s">
        <v>578</v>
      </c>
      <c r="G29" s="179" t="s">
        <v>494</v>
      </c>
      <c r="H29" s="179" t="s">
        <v>61</v>
      </c>
      <c r="I29" s="179" t="s">
        <v>1795</v>
      </c>
      <c r="J29" s="179" t="s">
        <v>1451</v>
      </c>
      <c r="K29" s="179" t="s">
        <v>1551</v>
      </c>
      <c r="L29" s="179" t="s">
        <v>495</v>
      </c>
      <c r="M29" s="179" t="s">
        <v>19</v>
      </c>
      <c r="N29" s="179" t="s">
        <v>496</v>
      </c>
      <c r="O29" s="179">
        <v>0</v>
      </c>
      <c r="P29" s="179" t="s">
        <v>79</v>
      </c>
      <c r="Q29" s="179">
        <v>17</v>
      </c>
      <c r="R29" s="179">
        <v>1</v>
      </c>
      <c r="S29" s="180" t="s">
        <v>497</v>
      </c>
      <c r="T29" s="180" t="s">
        <v>579</v>
      </c>
      <c r="U29" s="180">
        <v>45677</v>
      </c>
      <c r="V29" s="169">
        <v>46013</v>
      </c>
      <c r="W29" s="162" t="s">
        <v>561</v>
      </c>
      <c r="XFC29" s="178"/>
    </row>
    <row r="30" spans="1:23 16383:16383" ht="45" x14ac:dyDescent="0.25">
      <c r="A30" s="162" t="s">
        <v>580</v>
      </c>
      <c r="B30" s="71" t="s">
        <v>580</v>
      </c>
      <c r="C30" s="162" t="s">
        <v>561</v>
      </c>
      <c r="D30" s="162">
        <v>0</v>
      </c>
      <c r="E30" s="162" t="s">
        <v>499</v>
      </c>
      <c r="F30" s="162" t="s">
        <v>580</v>
      </c>
      <c r="G30" s="162" t="s">
        <v>19</v>
      </c>
      <c r="H30" s="162" t="s">
        <v>1814</v>
      </c>
      <c r="I30" s="162" t="s">
        <v>1814</v>
      </c>
      <c r="J30" s="162" t="s">
        <v>1814</v>
      </c>
      <c r="K30" s="162" t="s">
        <v>1814</v>
      </c>
      <c r="L30" s="162" t="s">
        <v>19</v>
      </c>
      <c r="M30" s="162" t="s">
        <v>19</v>
      </c>
      <c r="N30" s="162" t="s">
        <v>19</v>
      </c>
      <c r="O30" s="162" t="s">
        <v>19</v>
      </c>
      <c r="P30" s="162" t="s">
        <v>80</v>
      </c>
      <c r="Q30" s="162">
        <v>80</v>
      </c>
      <c r="R30" s="162">
        <v>1</v>
      </c>
      <c r="S30" s="162" t="s">
        <v>497</v>
      </c>
      <c r="T30" s="162" t="s">
        <v>579</v>
      </c>
      <c r="U30" s="169">
        <v>45677</v>
      </c>
      <c r="V30" s="169">
        <v>45688</v>
      </c>
      <c r="W30" s="162" t="s">
        <v>561</v>
      </c>
    </row>
    <row r="31" spans="1:23 16383:16383" ht="45" x14ac:dyDescent="0.25">
      <c r="A31" s="162" t="s">
        <v>581</v>
      </c>
      <c r="B31" s="71" t="s">
        <v>581</v>
      </c>
      <c r="C31" s="162" t="s">
        <v>561</v>
      </c>
      <c r="D31" s="162">
        <v>0</v>
      </c>
      <c r="E31" s="162" t="s">
        <v>499</v>
      </c>
      <c r="F31" s="162" t="s">
        <v>581</v>
      </c>
      <c r="G31" s="162" t="s">
        <v>19</v>
      </c>
      <c r="H31" s="162" t="s">
        <v>1814</v>
      </c>
      <c r="I31" s="162" t="s">
        <v>1814</v>
      </c>
      <c r="J31" s="162" t="s">
        <v>1814</v>
      </c>
      <c r="K31" s="162" t="s">
        <v>1814</v>
      </c>
      <c r="L31" s="162" t="s">
        <v>19</v>
      </c>
      <c r="M31" s="162" t="s">
        <v>19</v>
      </c>
      <c r="N31" s="162" t="s">
        <v>19</v>
      </c>
      <c r="O31" s="162" t="s">
        <v>19</v>
      </c>
      <c r="P31" s="162" t="s">
        <v>81</v>
      </c>
      <c r="Q31" s="162">
        <v>20</v>
      </c>
      <c r="R31" s="162">
        <v>100</v>
      </c>
      <c r="S31" s="162" t="s">
        <v>525</v>
      </c>
      <c r="T31" s="162" t="s">
        <v>582</v>
      </c>
      <c r="U31" s="169">
        <v>45691</v>
      </c>
      <c r="V31" s="169">
        <v>46013</v>
      </c>
      <c r="W31" s="162" t="s">
        <v>561</v>
      </c>
    </row>
    <row r="32" spans="1:23 16383:16383" ht="34.5" customHeight="1" x14ac:dyDescent="0.25">
      <c r="A32" s="179" t="s">
        <v>583</v>
      </c>
      <c r="B32" s="179" t="s">
        <v>583</v>
      </c>
      <c r="C32" s="179" t="s">
        <v>561</v>
      </c>
      <c r="D32" s="179">
        <v>0</v>
      </c>
      <c r="E32" s="179" t="s">
        <v>492</v>
      </c>
      <c r="F32" s="179" t="s">
        <v>583</v>
      </c>
      <c r="G32" s="179" t="s">
        <v>494</v>
      </c>
      <c r="H32" s="179" t="s">
        <v>61</v>
      </c>
      <c r="I32" s="179" t="s">
        <v>1795</v>
      </c>
      <c r="J32" s="179" t="s">
        <v>1451</v>
      </c>
      <c r="K32" s="179" t="s">
        <v>1551</v>
      </c>
      <c r="L32" s="179" t="s">
        <v>495</v>
      </c>
      <c r="M32" s="179" t="s">
        <v>20</v>
      </c>
      <c r="N32" s="179" t="s">
        <v>496</v>
      </c>
      <c r="O32" s="179" t="s">
        <v>1600</v>
      </c>
      <c r="P32" s="179" t="s">
        <v>82</v>
      </c>
      <c r="Q32" s="179">
        <v>17</v>
      </c>
      <c r="R32" s="179">
        <v>100</v>
      </c>
      <c r="S32" s="180" t="s">
        <v>525</v>
      </c>
      <c r="T32" s="180" t="s">
        <v>584</v>
      </c>
      <c r="U32" s="180">
        <v>45670</v>
      </c>
      <c r="V32" s="169">
        <v>46013</v>
      </c>
      <c r="W32" s="162" t="s">
        <v>561</v>
      </c>
      <c r="XFC32" s="178"/>
    </row>
    <row r="33" spans="1:23 16383:16383" ht="75" x14ac:dyDescent="0.25">
      <c r="A33" s="162" t="s">
        <v>585</v>
      </c>
      <c r="B33" s="71" t="s">
        <v>585</v>
      </c>
      <c r="C33" s="162" t="s">
        <v>561</v>
      </c>
      <c r="D33" s="162">
        <v>0</v>
      </c>
      <c r="E33" s="162" t="s">
        <v>499</v>
      </c>
      <c r="F33" s="162" t="s">
        <v>585</v>
      </c>
      <c r="G33" s="162" t="s">
        <v>19</v>
      </c>
      <c r="H33" s="162" t="s">
        <v>1814</v>
      </c>
      <c r="I33" s="162" t="s">
        <v>1814</v>
      </c>
      <c r="J33" s="162" t="s">
        <v>1814</v>
      </c>
      <c r="K33" s="162" t="s">
        <v>1814</v>
      </c>
      <c r="L33" s="162" t="s">
        <v>19</v>
      </c>
      <c r="M33" s="162" t="s">
        <v>19</v>
      </c>
      <c r="N33" s="162" t="s">
        <v>19</v>
      </c>
      <c r="O33" s="162" t="s">
        <v>19</v>
      </c>
      <c r="P33" s="162" t="s">
        <v>83</v>
      </c>
      <c r="Q33" s="162">
        <v>15</v>
      </c>
      <c r="R33" s="162">
        <v>1</v>
      </c>
      <c r="S33" s="162" t="s">
        <v>497</v>
      </c>
      <c r="T33" s="162" t="s">
        <v>586</v>
      </c>
      <c r="U33" s="169">
        <v>45670</v>
      </c>
      <c r="V33" s="169">
        <v>45688</v>
      </c>
      <c r="W33" s="162" t="s">
        <v>561</v>
      </c>
    </row>
    <row r="34" spans="1:23 16383:16383" ht="60" x14ac:dyDescent="0.25">
      <c r="A34" s="162" t="s">
        <v>587</v>
      </c>
      <c r="B34" s="71" t="s">
        <v>587</v>
      </c>
      <c r="C34" s="162" t="s">
        <v>561</v>
      </c>
      <c r="D34" s="162">
        <v>0</v>
      </c>
      <c r="E34" s="162" t="s">
        <v>499</v>
      </c>
      <c r="F34" s="162" t="s">
        <v>587</v>
      </c>
      <c r="G34" s="162" t="s">
        <v>19</v>
      </c>
      <c r="H34" s="162" t="s">
        <v>1814</v>
      </c>
      <c r="I34" s="162" t="s">
        <v>1814</v>
      </c>
      <c r="J34" s="162" t="s">
        <v>1814</v>
      </c>
      <c r="K34" s="162" t="s">
        <v>1814</v>
      </c>
      <c r="L34" s="162" t="s">
        <v>19</v>
      </c>
      <c r="M34" s="162" t="s">
        <v>19</v>
      </c>
      <c r="N34" s="162" t="s">
        <v>19</v>
      </c>
      <c r="O34" s="162" t="s">
        <v>19</v>
      </c>
      <c r="P34" s="162" t="s">
        <v>84</v>
      </c>
      <c r="Q34" s="162">
        <v>15</v>
      </c>
      <c r="R34" s="162">
        <v>1</v>
      </c>
      <c r="S34" s="162" t="s">
        <v>497</v>
      </c>
      <c r="T34" s="162" t="s">
        <v>588</v>
      </c>
      <c r="U34" s="169">
        <v>45670</v>
      </c>
      <c r="V34" s="169">
        <v>45688</v>
      </c>
      <c r="W34" s="162" t="s">
        <v>561</v>
      </c>
    </row>
    <row r="35" spans="1:23 16383:16383" ht="75" x14ac:dyDescent="0.25">
      <c r="A35" s="162" t="s">
        <v>589</v>
      </c>
      <c r="B35" s="71" t="s">
        <v>589</v>
      </c>
      <c r="C35" s="162" t="s">
        <v>561</v>
      </c>
      <c r="D35" s="162">
        <v>0</v>
      </c>
      <c r="E35" s="162" t="s">
        <v>499</v>
      </c>
      <c r="F35" s="162" t="s">
        <v>589</v>
      </c>
      <c r="G35" s="162" t="s">
        <v>19</v>
      </c>
      <c r="H35" s="162" t="s">
        <v>1814</v>
      </c>
      <c r="I35" s="162" t="s">
        <v>1814</v>
      </c>
      <c r="J35" s="162" t="s">
        <v>1814</v>
      </c>
      <c r="K35" s="162" t="s">
        <v>1814</v>
      </c>
      <c r="L35" s="162" t="s">
        <v>19</v>
      </c>
      <c r="M35" s="162" t="s">
        <v>19</v>
      </c>
      <c r="N35" s="162" t="s">
        <v>19</v>
      </c>
      <c r="O35" s="162" t="s">
        <v>19</v>
      </c>
      <c r="P35" s="162" t="s">
        <v>85</v>
      </c>
      <c r="Q35" s="162">
        <v>70</v>
      </c>
      <c r="R35" s="162">
        <v>100</v>
      </c>
      <c r="S35" s="162" t="s">
        <v>525</v>
      </c>
      <c r="T35" s="162" t="s">
        <v>582</v>
      </c>
      <c r="U35" s="169">
        <v>45691</v>
      </c>
      <c r="V35" s="169">
        <v>46013</v>
      </c>
      <c r="W35" s="162" t="s">
        <v>561</v>
      </c>
    </row>
    <row r="36" spans="1:23 16383:16383" ht="34.5" customHeight="1" x14ac:dyDescent="0.25">
      <c r="A36" s="179" t="s">
        <v>590</v>
      </c>
      <c r="B36" s="179" t="s">
        <v>590</v>
      </c>
      <c r="C36" s="179" t="s">
        <v>561</v>
      </c>
      <c r="D36" s="179">
        <v>0</v>
      </c>
      <c r="E36" s="179" t="s">
        <v>492</v>
      </c>
      <c r="F36" s="179" t="s">
        <v>590</v>
      </c>
      <c r="G36" s="179" t="s">
        <v>494</v>
      </c>
      <c r="H36" s="179" t="s">
        <v>61</v>
      </c>
      <c r="I36" s="179" t="s">
        <v>1795</v>
      </c>
      <c r="J36" s="179" t="s">
        <v>1451</v>
      </c>
      <c r="K36" s="179" t="s">
        <v>1551</v>
      </c>
      <c r="L36" s="179" t="s">
        <v>495</v>
      </c>
      <c r="M36" s="179" t="s">
        <v>20</v>
      </c>
      <c r="N36" s="179" t="s">
        <v>496</v>
      </c>
      <c r="O36" s="179" t="s">
        <v>1600</v>
      </c>
      <c r="P36" s="179" t="s">
        <v>86</v>
      </c>
      <c r="Q36" s="179">
        <v>17</v>
      </c>
      <c r="R36" s="179">
        <v>100</v>
      </c>
      <c r="S36" s="180" t="s">
        <v>525</v>
      </c>
      <c r="T36" s="180" t="s">
        <v>591</v>
      </c>
      <c r="U36" s="180">
        <v>45670</v>
      </c>
      <c r="V36" s="169">
        <v>46013</v>
      </c>
      <c r="W36" s="162" t="s">
        <v>561</v>
      </c>
      <c r="XFC36" s="178"/>
    </row>
    <row r="37" spans="1:23 16383:16383" ht="60" x14ac:dyDescent="0.25">
      <c r="A37" s="162" t="s">
        <v>592</v>
      </c>
      <c r="B37" s="71" t="s">
        <v>592</v>
      </c>
      <c r="C37" s="162" t="s">
        <v>561</v>
      </c>
      <c r="D37" s="162">
        <v>0</v>
      </c>
      <c r="E37" s="162" t="s">
        <v>499</v>
      </c>
      <c r="F37" s="162" t="s">
        <v>592</v>
      </c>
      <c r="G37" s="162" t="s">
        <v>19</v>
      </c>
      <c r="H37" s="162" t="s">
        <v>1814</v>
      </c>
      <c r="I37" s="162" t="s">
        <v>1814</v>
      </c>
      <c r="J37" s="162" t="s">
        <v>1814</v>
      </c>
      <c r="K37" s="162" t="s">
        <v>1814</v>
      </c>
      <c r="L37" s="162" t="s">
        <v>19</v>
      </c>
      <c r="M37" s="162" t="s">
        <v>19</v>
      </c>
      <c r="N37" s="162" t="s">
        <v>19</v>
      </c>
      <c r="O37" s="162" t="s">
        <v>19</v>
      </c>
      <c r="P37" s="162" t="s">
        <v>87</v>
      </c>
      <c r="Q37" s="162">
        <v>15</v>
      </c>
      <c r="R37" s="162">
        <v>1</v>
      </c>
      <c r="S37" s="162" t="s">
        <v>497</v>
      </c>
      <c r="T37" s="162" t="s">
        <v>593</v>
      </c>
      <c r="U37" s="169">
        <v>45670</v>
      </c>
      <c r="V37" s="169">
        <v>45688</v>
      </c>
      <c r="W37" s="162" t="s">
        <v>561</v>
      </c>
    </row>
    <row r="38" spans="1:23 16383:16383" ht="45" x14ac:dyDescent="0.25">
      <c r="A38" s="162" t="s">
        <v>594</v>
      </c>
      <c r="B38" s="71" t="s">
        <v>594</v>
      </c>
      <c r="C38" s="162" t="s">
        <v>561</v>
      </c>
      <c r="D38" s="162">
        <v>0</v>
      </c>
      <c r="E38" s="162" t="s">
        <v>499</v>
      </c>
      <c r="F38" s="162" t="s">
        <v>594</v>
      </c>
      <c r="G38" s="162" t="s">
        <v>19</v>
      </c>
      <c r="H38" s="162" t="s">
        <v>1814</v>
      </c>
      <c r="I38" s="162" t="s">
        <v>1814</v>
      </c>
      <c r="J38" s="162" t="s">
        <v>1814</v>
      </c>
      <c r="K38" s="162" t="s">
        <v>1814</v>
      </c>
      <c r="L38" s="162" t="s">
        <v>19</v>
      </c>
      <c r="M38" s="162" t="s">
        <v>19</v>
      </c>
      <c r="N38" s="162" t="s">
        <v>19</v>
      </c>
      <c r="O38" s="162" t="s">
        <v>19</v>
      </c>
      <c r="P38" s="162" t="s">
        <v>88</v>
      </c>
      <c r="Q38" s="162">
        <v>15</v>
      </c>
      <c r="R38" s="162">
        <v>1</v>
      </c>
      <c r="S38" s="162" t="s">
        <v>497</v>
      </c>
      <c r="T38" s="162" t="s">
        <v>595</v>
      </c>
      <c r="U38" s="169">
        <v>45670</v>
      </c>
      <c r="V38" s="169">
        <v>45688</v>
      </c>
      <c r="W38" s="162" t="s">
        <v>561</v>
      </c>
    </row>
    <row r="39" spans="1:23 16383:16383" ht="45" x14ac:dyDescent="0.25">
      <c r="A39" s="162" t="s">
        <v>596</v>
      </c>
      <c r="B39" s="71" t="s">
        <v>596</v>
      </c>
      <c r="C39" s="162" t="s">
        <v>561</v>
      </c>
      <c r="D39" s="162">
        <v>0</v>
      </c>
      <c r="E39" s="162" t="s">
        <v>499</v>
      </c>
      <c r="F39" s="162" t="s">
        <v>596</v>
      </c>
      <c r="G39" s="162" t="s">
        <v>19</v>
      </c>
      <c r="H39" s="162" t="s">
        <v>1814</v>
      </c>
      <c r="I39" s="162" t="s">
        <v>1814</v>
      </c>
      <c r="J39" s="162" t="s">
        <v>1814</v>
      </c>
      <c r="K39" s="162" t="s">
        <v>1814</v>
      </c>
      <c r="L39" s="162" t="s">
        <v>19</v>
      </c>
      <c r="M39" s="162" t="s">
        <v>19</v>
      </c>
      <c r="N39" s="162" t="s">
        <v>19</v>
      </c>
      <c r="O39" s="162" t="s">
        <v>19</v>
      </c>
      <c r="P39" s="162" t="s">
        <v>89</v>
      </c>
      <c r="Q39" s="162">
        <v>70</v>
      </c>
      <c r="R39" s="162">
        <v>100</v>
      </c>
      <c r="S39" s="162" t="s">
        <v>525</v>
      </c>
      <c r="T39" s="162" t="s">
        <v>582</v>
      </c>
      <c r="U39" s="169">
        <v>45691</v>
      </c>
      <c r="V39" s="169">
        <v>46013</v>
      </c>
      <c r="W39" s="162" t="s">
        <v>561</v>
      </c>
    </row>
    <row r="40" spans="1:23 16383:16383" ht="34.5" customHeight="1" x14ac:dyDescent="0.25">
      <c r="A40" s="179" t="s">
        <v>597</v>
      </c>
      <c r="B40" s="179" t="s">
        <v>597</v>
      </c>
      <c r="C40" s="179" t="s">
        <v>561</v>
      </c>
      <c r="D40" s="179">
        <v>0</v>
      </c>
      <c r="E40" s="179" t="s">
        <v>492</v>
      </c>
      <c r="F40" s="179" t="s">
        <v>597</v>
      </c>
      <c r="G40" s="179" t="s">
        <v>494</v>
      </c>
      <c r="H40" s="179" t="s">
        <v>61</v>
      </c>
      <c r="I40" s="179" t="s">
        <v>1795</v>
      </c>
      <c r="J40" s="179" t="s">
        <v>1451</v>
      </c>
      <c r="K40" s="179" t="s">
        <v>1551</v>
      </c>
      <c r="L40" s="179" t="s">
        <v>495</v>
      </c>
      <c r="M40" s="179" t="s">
        <v>20</v>
      </c>
      <c r="N40" s="179" t="s">
        <v>496</v>
      </c>
      <c r="O40" s="179" t="s">
        <v>1600</v>
      </c>
      <c r="P40" s="179" t="s">
        <v>90</v>
      </c>
      <c r="Q40" s="179">
        <v>17</v>
      </c>
      <c r="R40" s="179">
        <v>100</v>
      </c>
      <c r="S40" s="180" t="s">
        <v>525</v>
      </c>
      <c r="T40" s="180" t="s">
        <v>598</v>
      </c>
      <c r="U40" s="180">
        <v>45670</v>
      </c>
      <c r="V40" s="169">
        <v>46013</v>
      </c>
      <c r="W40" s="162" t="s">
        <v>561</v>
      </c>
      <c r="XFC40" s="178"/>
    </row>
    <row r="41" spans="1:23 16383:16383" ht="30" x14ac:dyDescent="0.25">
      <c r="A41" s="162" t="s">
        <v>599</v>
      </c>
      <c r="B41" s="71" t="s">
        <v>599</v>
      </c>
      <c r="C41" s="162" t="s">
        <v>561</v>
      </c>
      <c r="D41" s="162">
        <v>0</v>
      </c>
      <c r="E41" s="162" t="s">
        <v>499</v>
      </c>
      <c r="F41" s="162" t="s">
        <v>599</v>
      </c>
      <c r="G41" s="162" t="s">
        <v>19</v>
      </c>
      <c r="H41" s="162" t="s">
        <v>1814</v>
      </c>
      <c r="I41" s="162" t="s">
        <v>1814</v>
      </c>
      <c r="J41" s="162" t="s">
        <v>1814</v>
      </c>
      <c r="K41" s="162" t="s">
        <v>1814</v>
      </c>
      <c r="L41" s="162" t="s">
        <v>19</v>
      </c>
      <c r="M41" s="162" t="s">
        <v>19</v>
      </c>
      <c r="N41" s="162" t="s">
        <v>19</v>
      </c>
      <c r="O41" s="162" t="s">
        <v>19</v>
      </c>
      <c r="P41" s="162" t="s">
        <v>91</v>
      </c>
      <c r="Q41" s="162">
        <v>30</v>
      </c>
      <c r="R41" s="162">
        <v>1</v>
      </c>
      <c r="S41" s="162" t="s">
        <v>525</v>
      </c>
      <c r="T41" s="162" t="s">
        <v>600</v>
      </c>
      <c r="U41" s="169">
        <v>45670</v>
      </c>
      <c r="V41" s="169">
        <v>45688</v>
      </c>
      <c r="W41" s="162" t="s">
        <v>561</v>
      </c>
    </row>
    <row r="42" spans="1:23 16383:16383" ht="75" x14ac:dyDescent="0.25">
      <c r="A42" s="162" t="s">
        <v>601</v>
      </c>
      <c r="B42" s="71" t="s">
        <v>601</v>
      </c>
      <c r="C42" s="162" t="s">
        <v>561</v>
      </c>
      <c r="D42" s="162">
        <v>0</v>
      </c>
      <c r="E42" s="162" t="s">
        <v>499</v>
      </c>
      <c r="F42" s="162" t="s">
        <v>601</v>
      </c>
      <c r="G42" s="162" t="s">
        <v>19</v>
      </c>
      <c r="H42" s="162" t="s">
        <v>1814</v>
      </c>
      <c r="I42" s="162" t="s">
        <v>1814</v>
      </c>
      <c r="J42" s="162" t="s">
        <v>1814</v>
      </c>
      <c r="K42" s="162" t="s">
        <v>1814</v>
      </c>
      <c r="L42" s="162" t="s">
        <v>19</v>
      </c>
      <c r="M42" s="162" t="s">
        <v>19</v>
      </c>
      <c r="N42" s="162" t="s">
        <v>19</v>
      </c>
      <c r="O42" s="162" t="s">
        <v>19</v>
      </c>
      <c r="P42" s="162" t="s">
        <v>92</v>
      </c>
      <c r="Q42" s="162">
        <v>70</v>
      </c>
      <c r="R42" s="162">
        <v>100</v>
      </c>
      <c r="S42" s="162" t="s">
        <v>525</v>
      </c>
      <c r="T42" s="162" t="s">
        <v>602</v>
      </c>
      <c r="U42" s="169">
        <v>45691</v>
      </c>
      <c r="V42" s="169">
        <v>46013</v>
      </c>
      <c r="W42" s="162" t="s">
        <v>561</v>
      </c>
    </row>
    <row r="43" spans="1:23 16383:16383" ht="34.5" customHeight="1" x14ac:dyDescent="0.25">
      <c r="A43" s="179" t="s">
        <v>604</v>
      </c>
      <c r="B43" s="179" t="s">
        <v>604</v>
      </c>
      <c r="C43" s="179" t="s">
        <v>603</v>
      </c>
      <c r="D43" s="179">
        <v>0</v>
      </c>
      <c r="E43" s="179" t="s">
        <v>492</v>
      </c>
      <c r="F43" s="179" t="s">
        <v>604</v>
      </c>
      <c r="G43" s="179" t="s">
        <v>511</v>
      </c>
      <c r="H43" s="179" t="s">
        <v>61</v>
      </c>
      <c r="I43" s="179" t="s">
        <v>1795</v>
      </c>
      <c r="J43" s="179" t="s">
        <v>1451</v>
      </c>
      <c r="K43" s="179" t="s">
        <v>1551</v>
      </c>
      <c r="L43" s="179" t="s">
        <v>495</v>
      </c>
      <c r="M43" s="179" t="s">
        <v>20</v>
      </c>
      <c r="N43" s="179" t="s">
        <v>606</v>
      </c>
      <c r="O43" s="179">
        <v>0</v>
      </c>
      <c r="P43" s="179" t="s">
        <v>169</v>
      </c>
      <c r="Q43" s="179">
        <v>100</v>
      </c>
      <c r="R43" s="179">
        <v>100</v>
      </c>
      <c r="S43" s="180" t="s">
        <v>525</v>
      </c>
      <c r="T43" s="180" t="s">
        <v>607</v>
      </c>
      <c r="U43" s="180">
        <v>45659</v>
      </c>
      <c r="V43" s="169">
        <v>46013</v>
      </c>
      <c r="W43" s="162" t="s">
        <v>603</v>
      </c>
      <c r="XFC43" s="178"/>
    </row>
    <row r="44" spans="1:23 16383:16383" ht="120" x14ac:dyDescent="0.25">
      <c r="A44" s="162" t="s">
        <v>608</v>
      </c>
      <c r="B44" s="71" t="s">
        <v>608</v>
      </c>
      <c r="C44" s="162" t="s">
        <v>603</v>
      </c>
      <c r="D44" s="162">
        <v>0</v>
      </c>
      <c r="E44" s="162" t="s">
        <v>499</v>
      </c>
      <c r="F44" s="162" t="s">
        <v>608</v>
      </c>
      <c r="G44" s="162" t="s">
        <v>19</v>
      </c>
      <c r="H44" s="162" t="s">
        <v>1814</v>
      </c>
      <c r="I44" s="162" t="s">
        <v>1814</v>
      </c>
      <c r="J44" s="162" t="s">
        <v>1814</v>
      </c>
      <c r="K44" s="162" t="s">
        <v>1814</v>
      </c>
      <c r="L44" s="162" t="s">
        <v>19</v>
      </c>
      <c r="M44" s="162" t="s">
        <v>19</v>
      </c>
      <c r="N44" s="162" t="s">
        <v>19</v>
      </c>
      <c r="O44" s="162" t="s">
        <v>19</v>
      </c>
      <c r="P44" s="162" t="s">
        <v>170</v>
      </c>
      <c r="Q44" s="162">
        <v>25</v>
      </c>
      <c r="R44" s="162">
        <v>100</v>
      </c>
      <c r="S44" s="162" t="s">
        <v>525</v>
      </c>
      <c r="T44" s="162" t="s">
        <v>609</v>
      </c>
      <c r="U44" s="169">
        <v>45659</v>
      </c>
      <c r="V44" s="169">
        <v>46013</v>
      </c>
      <c r="W44" s="162" t="s">
        <v>603</v>
      </c>
    </row>
    <row r="45" spans="1:23 16383:16383" ht="135" x14ac:dyDescent="0.25">
      <c r="A45" s="162" t="s">
        <v>610</v>
      </c>
      <c r="B45" s="71" t="s">
        <v>610</v>
      </c>
      <c r="C45" s="162" t="s">
        <v>603</v>
      </c>
      <c r="D45" s="162">
        <v>0</v>
      </c>
      <c r="E45" s="162" t="s">
        <v>499</v>
      </c>
      <c r="F45" s="162" t="s">
        <v>610</v>
      </c>
      <c r="G45" s="162" t="s">
        <v>19</v>
      </c>
      <c r="H45" s="162" t="s">
        <v>1814</v>
      </c>
      <c r="I45" s="162" t="s">
        <v>1814</v>
      </c>
      <c r="J45" s="162" t="s">
        <v>1814</v>
      </c>
      <c r="K45" s="162" t="s">
        <v>1814</v>
      </c>
      <c r="L45" s="162" t="s">
        <v>19</v>
      </c>
      <c r="M45" s="162" t="s">
        <v>19</v>
      </c>
      <c r="N45" s="162" t="s">
        <v>19</v>
      </c>
      <c r="O45" s="162" t="s">
        <v>19</v>
      </c>
      <c r="P45" s="162" t="s">
        <v>171</v>
      </c>
      <c r="Q45" s="162">
        <v>25</v>
      </c>
      <c r="R45" s="162">
        <v>100</v>
      </c>
      <c r="S45" s="162" t="s">
        <v>525</v>
      </c>
      <c r="T45" s="162" t="s">
        <v>611</v>
      </c>
      <c r="U45" s="169">
        <v>45659</v>
      </c>
      <c r="V45" s="169">
        <v>46013</v>
      </c>
      <c r="W45" s="162" t="s">
        <v>603</v>
      </c>
    </row>
    <row r="46" spans="1:23 16383:16383" ht="75" x14ac:dyDescent="0.25">
      <c r="A46" s="162" t="s">
        <v>612</v>
      </c>
      <c r="B46" s="71" t="s">
        <v>612</v>
      </c>
      <c r="C46" s="162" t="s">
        <v>603</v>
      </c>
      <c r="D46" s="162">
        <v>0</v>
      </c>
      <c r="E46" s="162" t="s">
        <v>499</v>
      </c>
      <c r="F46" s="162" t="s">
        <v>612</v>
      </c>
      <c r="G46" s="162" t="s">
        <v>19</v>
      </c>
      <c r="H46" s="162" t="s">
        <v>1814</v>
      </c>
      <c r="I46" s="162" t="s">
        <v>1814</v>
      </c>
      <c r="J46" s="162" t="s">
        <v>1814</v>
      </c>
      <c r="K46" s="162" t="s">
        <v>1814</v>
      </c>
      <c r="L46" s="162" t="s">
        <v>19</v>
      </c>
      <c r="M46" s="162" t="s">
        <v>19</v>
      </c>
      <c r="N46" s="162" t="s">
        <v>19</v>
      </c>
      <c r="O46" s="162" t="s">
        <v>19</v>
      </c>
      <c r="P46" s="162" t="s">
        <v>172</v>
      </c>
      <c r="Q46" s="162">
        <v>10</v>
      </c>
      <c r="R46" s="162">
        <v>1</v>
      </c>
      <c r="S46" s="162" t="s">
        <v>497</v>
      </c>
      <c r="T46" s="162" t="s">
        <v>613</v>
      </c>
      <c r="U46" s="169">
        <v>45717</v>
      </c>
      <c r="V46" s="169">
        <v>45839</v>
      </c>
      <c r="W46" s="162" t="s">
        <v>603</v>
      </c>
    </row>
    <row r="47" spans="1:23 16383:16383" ht="45" x14ac:dyDescent="0.25">
      <c r="A47" s="162" t="s">
        <v>614</v>
      </c>
      <c r="B47" s="71" t="s">
        <v>614</v>
      </c>
      <c r="C47" s="162" t="s">
        <v>603</v>
      </c>
      <c r="D47" s="162">
        <v>0</v>
      </c>
      <c r="E47" s="162" t="s">
        <v>499</v>
      </c>
      <c r="F47" s="162" t="s">
        <v>614</v>
      </c>
      <c r="G47" s="162" t="s">
        <v>19</v>
      </c>
      <c r="H47" s="162" t="s">
        <v>1814</v>
      </c>
      <c r="I47" s="162" t="s">
        <v>1814</v>
      </c>
      <c r="J47" s="162" t="s">
        <v>1814</v>
      </c>
      <c r="K47" s="162" t="s">
        <v>1814</v>
      </c>
      <c r="L47" s="162" t="s">
        <v>19</v>
      </c>
      <c r="M47" s="162" t="s">
        <v>19</v>
      </c>
      <c r="N47" s="162" t="s">
        <v>19</v>
      </c>
      <c r="O47" s="162" t="s">
        <v>19</v>
      </c>
      <c r="P47" s="162" t="s">
        <v>173</v>
      </c>
      <c r="Q47" s="162">
        <v>20</v>
      </c>
      <c r="R47" s="162">
        <v>1</v>
      </c>
      <c r="S47" s="162" t="s">
        <v>497</v>
      </c>
      <c r="T47" s="162" t="s">
        <v>615</v>
      </c>
      <c r="U47" s="169">
        <v>45779</v>
      </c>
      <c r="V47" s="169">
        <v>45835</v>
      </c>
      <c r="W47" s="162" t="s">
        <v>603</v>
      </c>
    </row>
    <row r="48" spans="1:23 16383:16383" ht="45" x14ac:dyDescent="0.25">
      <c r="A48" s="162" t="s">
        <v>616</v>
      </c>
      <c r="B48" s="71" t="s">
        <v>616</v>
      </c>
      <c r="C48" s="162" t="s">
        <v>603</v>
      </c>
      <c r="D48" s="162">
        <v>0</v>
      </c>
      <c r="E48" s="162" t="s">
        <v>499</v>
      </c>
      <c r="F48" s="162" t="s">
        <v>616</v>
      </c>
      <c r="G48" s="162" t="s">
        <v>19</v>
      </c>
      <c r="H48" s="162" t="s">
        <v>1814</v>
      </c>
      <c r="I48" s="162" t="s">
        <v>1814</v>
      </c>
      <c r="J48" s="162" t="s">
        <v>1814</v>
      </c>
      <c r="K48" s="162" t="s">
        <v>1814</v>
      </c>
      <c r="L48" s="162" t="s">
        <v>19</v>
      </c>
      <c r="M48" s="162" t="s">
        <v>19</v>
      </c>
      <c r="N48" s="162" t="s">
        <v>19</v>
      </c>
      <c r="O48" s="162" t="s">
        <v>19</v>
      </c>
      <c r="P48" s="162" t="s">
        <v>174</v>
      </c>
      <c r="Q48" s="162">
        <v>20</v>
      </c>
      <c r="R48" s="162">
        <v>1</v>
      </c>
      <c r="S48" s="162" t="s">
        <v>497</v>
      </c>
      <c r="T48" s="162" t="s">
        <v>617</v>
      </c>
      <c r="U48" s="169">
        <v>45931</v>
      </c>
      <c r="V48" s="169">
        <v>46013</v>
      </c>
      <c r="W48" s="162" t="s">
        <v>603</v>
      </c>
    </row>
    <row r="49" spans="1:23 16383:16383" ht="34.5" customHeight="1" x14ac:dyDescent="0.25">
      <c r="A49" s="179" t="s">
        <v>619</v>
      </c>
      <c r="B49" s="179" t="s">
        <v>619</v>
      </c>
      <c r="C49" s="179" t="s">
        <v>618</v>
      </c>
      <c r="D49" s="179">
        <v>0</v>
      </c>
      <c r="E49" s="179" t="s">
        <v>492</v>
      </c>
      <c r="F49" s="179" t="s">
        <v>619</v>
      </c>
      <c r="G49" s="179" t="s">
        <v>494</v>
      </c>
      <c r="H49" s="179" t="s">
        <v>12</v>
      </c>
      <c r="I49" s="179" t="s">
        <v>1452</v>
      </c>
      <c r="J49" s="179" t="s">
        <v>1453</v>
      </c>
      <c r="K49" s="179" t="s">
        <v>1551</v>
      </c>
      <c r="L49" s="179" t="s">
        <v>495</v>
      </c>
      <c r="M49" s="179" t="s">
        <v>22</v>
      </c>
      <c r="N49" s="179" t="s">
        <v>620</v>
      </c>
      <c r="O49" s="179" t="s">
        <v>1604</v>
      </c>
      <c r="P49" s="179" t="s">
        <v>410</v>
      </c>
      <c r="Q49" s="179">
        <v>30</v>
      </c>
      <c r="R49" s="179">
        <v>100</v>
      </c>
      <c r="S49" s="180" t="s">
        <v>525</v>
      </c>
      <c r="T49" s="180" t="s">
        <v>621</v>
      </c>
      <c r="U49" s="180">
        <v>45691</v>
      </c>
      <c r="V49" s="169">
        <v>46022</v>
      </c>
      <c r="W49" s="162" t="s">
        <v>618</v>
      </c>
      <c r="XFC49" s="178"/>
    </row>
    <row r="50" spans="1:23 16383:16383" ht="60" x14ac:dyDescent="0.25">
      <c r="A50" s="162" t="s">
        <v>622</v>
      </c>
      <c r="B50" s="71" t="s">
        <v>622</v>
      </c>
      <c r="C50" s="162" t="s">
        <v>618</v>
      </c>
      <c r="D50" s="162">
        <v>0</v>
      </c>
      <c r="E50" s="162" t="s">
        <v>499</v>
      </c>
      <c r="F50" s="162" t="s">
        <v>622</v>
      </c>
      <c r="G50" s="162" t="s">
        <v>19</v>
      </c>
      <c r="H50" s="162" t="s">
        <v>1814</v>
      </c>
      <c r="I50" s="162" t="s">
        <v>1814</v>
      </c>
      <c r="J50" s="162" t="s">
        <v>1814</v>
      </c>
      <c r="K50" s="162" t="s">
        <v>1814</v>
      </c>
      <c r="L50" s="162" t="s">
        <v>19</v>
      </c>
      <c r="M50" s="162" t="s">
        <v>19</v>
      </c>
      <c r="N50" s="162" t="s">
        <v>19</v>
      </c>
      <c r="O50" s="162" t="s">
        <v>19</v>
      </c>
      <c r="P50" s="162" t="s">
        <v>411</v>
      </c>
      <c r="Q50" s="162">
        <v>80</v>
      </c>
      <c r="R50" s="162">
        <v>100</v>
      </c>
      <c r="S50" s="162" t="s">
        <v>525</v>
      </c>
      <c r="T50" s="162" t="s">
        <v>623</v>
      </c>
      <c r="U50" s="169">
        <v>45691</v>
      </c>
      <c r="V50" s="169">
        <v>46022</v>
      </c>
      <c r="W50" s="162" t="s">
        <v>618</v>
      </c>
    </row>
    <row r="51" spans="1:23 16383:16383" ht="45" x14ac:dyDescent="0.25">
      <c r="A51" s="162" t="s">
        <v>624</v>
      </c>
      <c r="B51" s="71" t="s">
        <v>624</v>
      </c>
      <c r="C51" s="162" t="s">
        <v>618</v>
      </c>
      <c r="D51" s="162">
        <v>0</v>
      </c>
      <c r="E51" s="162" t="s">
        <v>499</v>
      </c>
      <c r="F51" s="162" t="s">
        <v>624</v>
      </c>
      <c r="G51" s="162" t="s">
        <v>19</v>
      </c>
      <c r="H51" s="162" t="s">
        <v>1814</v>
      </c>
      <c r="I51" s="162" t="s">
        <v>1814</v>
      </c>
      <c r="J51" s="162" t="s">
        <v>1814</v>
      </c>
      <c r="K51" s="162" t="s">
        <v>1814</v>
      </c>
      <c r="L51" s="162" t="s">
        <v>19</v>
      </c>
      <c r="M51" s="162" t="s">
        <v>19</v>
      </c>
      <c r="N51" s="162" t="s">
        <v>19</v>
      </c>
      <c r="O51" s="162" t="s">
        <v>19</v>
      </c>
      <c r="P51" s="162" t="s">
        <v>412</v>
      </c>
      <c r="Q51" s="162">
        <v>20</v>
      </c>
      <c r="R51" s="162">
        <v>100</v>
      </c>
      <c r="S51" s="162" t="s">
        <v>525</v>
      </c>
      <c r="T51" s="162" t="s">
        <v>625</v>
      </c>
      <c r="U51" s="169">
        <v>45993</v>
      </c>
      <c r="V51" s="169">
        <v>46022</v>
      </c>
      <c r="W51" s="162" t="s">
        <v>618</v>
      </c>
    </row>
    <row r="52" spans="1:23 16383:16383" ht="34.5" customHeight="1" x14ac:dyDescent="0.25">
      <c r="A52" s="179" t="s">
        <v>626</v>
      </c>
      <c r="B52" s="179" t="s">
        <v>626</v>
      </c>
      <c r="C52" s="179" t="s">
        <v>618</v>
      </c>
      <c r="D52" s="179">
        <v>0</v>
      </c>
      <c r="E52" s="179" t="s">
        <v>492</v>
      </c>
      <c r="F52" s="179" t="s">
        <v>626</v>
      </c>
      <c r="G52" s="179" t="s">
        <v>494</v>
      </c>
      <c r="H52" s="179" t="s">
        <v>12</v>
      </c>
      <c r="I52" s="179" t="s">
        <v>1452</v>
      </c>
      <c r="J52" s="179" t="s">
        <v>1453</v>
      </c>
      <c r="K52" s="179" t="s">
        <v>1551</v>
      </c>
      <c r="L52" s="179" t="s">
        <v>495</v>
      </c>
      <c r="M52" s="179" t="s">
        <v>22</v>
      </c>
      <c r="N52" s="179" t="s">
        <v>620</v>
      </c>
      <c r="O52" s="179">
        <v>0</v>
      </c>
      <c r="P52" s="179" t="s">
        <v>413</v>
      </c>
      <c r="Q52" s="179">
        <v>20</v>
      </c>
      <c r="R52" s="179">
        <v>100</v>
      </c>
      <c r="S52" s="180" t="s">
        <v>525</v>
      </c>
      <c r="T52" s="180" t="s">
        <v>627</v>
      </c>
      <c r="U52" s="180">
        <v>45691</v>
      </c>
      <c r="V52" s="169">
        <v>46003</v>
      </c>
      <c r="W52" s="162" t="s">
        <v>618</v>
      </c>
      <c r="XFC52" s="178"/>
    </row>
    <row r="53" spans="1:23 16383:16383" ht="45" x14ac:dyDescent="0.25">
      <c r="A53" s="162" t="s">
        <v>628</v>
      </c>
      <c r="B53" s="71" t="s">
        <v>628</v>
      </c>
      <c r="C53" s="162" t="s">
        <v>618</v>
      </c>
      <c r="D53" s="162">
        <v>0</v>
      </c>
      <c r="E53" s="162" t="s">
        <v>499</v>
      </c>
      <c r="F53" s="162" t="s">
        <v>628</v>
      </c>
      <c r="G53" s="162" t="s">
        <v>19</v>
      </c>
      <c r="H53" s="162" t="s">
        <v>1814</v>
      </c>
      <c r="I53" s="162" t="s">
        <v>1814</v>
      </c>
      <c r="J53" s="162" t="s">
        <v>1814</v>
      </c>
      <c r="K53" s="162" t="s">
        <v>1814</v>
      </c>
      <c r="L53" s="162" t="s">
        <v>19</v>
      </c>
      <c r="M53" s="162" t="s">
        <v>19</v>
      </c>
      <c r="N53" s="162" t="s">
        <v>19</v>
      </c>
      <c r="O53" s="162" t="s">
        <v>19</v>
      </c>
      <c r="P53" s="162" t="s">
        <v>414</v>
      </c>
      <c r="Q53" s="162">
        <v>20</v>
      </c>
      <c r="R53" s="162">
        <v>1</v>
      </c>
      <c r="S53" s="162" t="s">
        <v>497</v>
      </c>
      <c r="T53" s="162" t="s">
        <v>629</v>
      </c>
      <c r="U53" s="169">
        <v>45691</v>
      </c>
      <c r="V53" s="169">
        <v>45744</v>
      </c>
      <c r="W53" s="162" t="s">
        <v>618</v>
      </c>
    </row>
    <row r="54" spans="1:23 16383:16383" ht="45" x14ac:dyDescent="0.25">
      <c r="A54" s="162" t="s">
        <v>630</v>
      </c>
      <c r="B54" s="71" t="s">
        <v>630</v>
      </c>
      <c r="C54" s="162" t="s">
        <v>618</v>
      </c>
      <c r="D54" s="162">
        <v>0</v>
      </c>
      <c r="E54" s="162" t="s">
        <v>499</v>
      </c>
      <c r="F54" s="162" t="s">
        <v>630</v>
      </c>
      <c r="G54" s="162" t="s">
        <v>19</v>
      </c>
      <c r="H54" s="162" t="s">
        <v>1814</v>
      </c>
      <c r="I54" s="162" t="s">
        <v>1814</v>
      </c>
      <c r="J54" s="162" t="s">
        <v>1814</v>
      </c>
      <c r="K54" s="162" t="s">
        <v>1814</v>
      </c>
      <c r="L54" s="162" t="s">
        <v>19</v>
      </c>
      <c r="M54" s="162" t="s">
        <v>19</v>
      </c>
      <c r="N54" s="162" t="s">
        <v>19</v>
      </c>
      <c r="O54" s="162" t="s">
        <v>19</v>
      </c>
      <c r="P54" s="162" t="s">
        <v>415</v>
      </c>
      <c r="Q54" s="162">
        <v>30</v>
      </c>
      <c r="R54" s="162">
        <v>100</v>
      </c>
      <c r="S54" s="162" t="s">
        <v>525</v>
      </c>
      <c r="T54" s="162" t="s">
        <v>631</v>
      </c>
      <c r="U54" s="169">
        <v>45748</v>
      </c>
      <c r="V54" s="169">
        <v>45777</v>
      </c>
      <c r="W54" s="162" t="s">
        <v>618</v>
      </c>
    </row>
    <row r="55" spans="1:23 16383:16383" ht="45" x14ac:dyDescent="0.25">
      <c r="A55" s="162" t="s">
        <v>632</v>
      </c>
      <c r="B55" s="71" t="s">
        <v>632</v>
      </c>
      <c r="C55" s="162" t="s">
        <v>618</v>
      </c>
      <c r="D55" s="162">
        <v>0</v>
      </c>
      <c r="E55" s="162" t="s">
        <v>499</v>
      </c>
      <c r="F55" s="162" t="s">
        <v>632</v>
      </c>
      <c r="G55" s="162" t="s">
        <v>19</v>
      </c>
      <c r="H55" s="162" t="s">
        <v>1814</v>
      </c>
      <c r="I55" s="162" t="s">
        <v>1814</v>
      </c>
      <c r="J55" s="162" t="s">
        <v>1814</v>
      </c>
      <c r="K55" s="162" t="s">
        <v>1814</v>
      </c>
      <c r="L55" s="162" t="s">
        <v>19</v>
      </c>
      <c r="M55" s="162" t="s">
        <v>19</v>
      </c>
      <c r="N55" s="162" t="s">
        <v>19</v>
      </c>
      <c r="O55" s="162" t="s">
        <v>19</v>
      </c>
      <c r="P55" s="162" t="s">
        <v>416</v>
      </c>
      <c r="Q55" s="162">
        <v>40</v>
      </c>
      <c r="R55" s="162">
        <v>3</v>
      </c>
      <c r="S55" s="162" t="s">
        <v>497</v>
      </c>
      <c r="T55" s="162" t="s">
        <v>633</v>
      </c>
      <c r="U55" s="169">
        <v>45748</v>
      </c>
      <c r="V55" s="169">
        <v>45982</v>
      </c>
      <c r="W55" s="162" t="s">
        <v>618</v>
      </c>
    </row>
    <row r="56" spans="1:23 16383:16383" ht="60" x14ac:dyDescent="0.25">
      <c r="A56" s="162" t="s">
        <v>634</v>
      </c>
      <c r="B56" s="71" t="s">
        <v>634</v>
      </c>
      <c r="C56" s="162" t="s">
        <v>618</v>
      </c>
      <c r="D56" s="162">
        <v>0</v>
      </c>
      <c r="E56" s="162" t="s">
        <v>499</v>
      </c>
      <c r="F56" s="162" t="s">
        <v>634</v>
      </c>
      <c r="G56" s="162" t="s">
        <v>19</v>
      </c>
      <c r="H56" s="162" t="s">
        <v>1814</v>
      </c>
      <c r="I56" s="162" t="s">
        <v>1814</v>
      </c>
      <c r="J56" s="162" t="s">
        <v>1814</v>
      </c>
      <c r="K56" s="162" t="s">
        <v>1814</v>
      </c>
      <c r="L56" s="162" t="s">
        <v>19</v>
      </c>
      <c r="M56" s="162" t="s">
        <v>19</v>
      </c>
      <c r="N56" s="162" t="s">
        <v>19</v>
      </c>
      <c r="O56" s="162" t="s">
        <v>19</v>
      </c>
      <c r="P56" s="162" t="s">
        <v>417</v>
      </c>
      <c r="Q56" s="162">
        <v>10</v>
      </c>
      <c r="R56" s="162">
        <v>1</v>
      </c>
      <c r="S56" s="162" t="s">
        <v>497</v>
      </c>
      <c r="T56" s="162" t="s">
        <v>635</v>
      </c>
      <c r="U56" s="169">
        <v>45985</v>
      </c>
      <c r="V56" s="169">
        <v>46003</v>
      </c>
      <c r="W56" s="162" t="s">
        <v>618</v>
      </c>
    </row>
    <row r="57" spans="1:23 16383:16383" ht="34.5" customHeight="1" x14ac:dyDescent="0.25">
      <c r="A57" s="179" t="s">
        <v>636</v>
      </c>
      <c r="B57" s="179" t="s">
        <v>636</v>
      </c>
      <c r="C57" s="179" t="s">
        <v>618</v>
      </c>
      <c r="D57" s="179">
        <v>0</v>
      </c>
      <c r="E57" s="179" t="s">
        <v>492</v>
      </c>
      <c r="F57" s="179" t="s">
        <v>636</v>
      </c>
      <c r="G57" s="179" t="s">
        <v>494</v>
      </c>
      <c r="H57" s="179" t="s">
        <v>10</v>
      </c>
      <c r="I57" s="179" t="s">
        <v>1456</v>
      </c>
      <c r="J57" s="179" t="s">
        <v>1457</v>
      </c>
      <c r="K57" s="179" t="s">
        <v>1553</v>
      </c>
      <c r="L57" s="179" t="s">
        <v>495</v>
      </c>
      <c r="M57" s="179" t="s">
        <v>22</v>
      </c>
      <c r="N57" s="179" t="s">
        <v>620</v>
      </c>
      <c r="O57" s="179">
        <v>0</v>
      </c>
      <c r="P57" s="179" t="s">
        <v>418</v>
      </c>
      <c r="Q57" s="179">
        <v>30</v>
      </c>
      <c r="R57" s="179">
        <v>100</v>
      </c>
      <c r="S57" s="180" t="s">
        <v>525</v>
      </c>
      <c r="T57" s="180" t="s">
        <v>627</v>
      </c>
      <c r="U57" s="180">
        <v>45672</v>
      </c>
      <c r="V57" s="169">
        <v>46022</v>
      </c>
      <c r="W57" s="162" t="s">
        <v>618</v>
      </c>
      <c r="XFC57" s="178"/>
    </row>
    <row r="58" spans="1:23 16383:16383" ht="60" x14ac:dyDescent="0.25">
      <c r="A58" s="162" t="s">
        <v>637</v>
      </c>
      <c r="B58" s="71" t="s">
        <v>637</v>
      </c>
      <c r="C58" s="162" t="s">
        <v>618</v>
      </c>
      <c r="D58" s="162">
        <v>0</v>
      </c>
      <c r="E58" s="162" t="s">
        <v>499</v>
      </c>
      <c r="F58" s="162" t="s">
        <v>637</v>
      </c>
      <c r="G58" s="162" t="s">
        <v>19</v>
      </c>
      <c r="H58" s="162" t="s">
        <v>1814</v>
      </c>
      <c r="I58" s="162" t="s">
        <v>1814</v>
      </c>
      <c r="J58" s="162" t="s">
        <v>1814</v>
      </c>
      <c r="K58" s="162" t="s">
        <v>1814</v>
      </c>
      <c r="L58" s="162" t="s">
        <v>19</v>
      </c>
      <c r="M58" s="162" t="s">
        <v>19</v>
      </c>
      <c r="N58" s="162" t="s">
        <v>19</v>
      </c>
      <c r="O58" s="162" t="s">
        <v>19</v>
      </c>
      <c r="P58" s="162" t="s">
        <v>419</v>
      </c>
      <c r="Q58" s="162">
        <v>30</v>
      </c>
      <c r="R58" s="162">
        <v>1</v>
      </c>
      <c r="S58" s="162" t="s">
        <v>497</v>
      </c>
      <c r="T58" s="162" t="s">
        <v>638</v>
      </c>
      <c r="U58" s="169">
        <v>45672</v>
      </c>
      <c r="V58" s="169">
        <v>45716</v>
      </c>
      <c r="W58" s="162" t="s">
        <v>618</v>
      </c>
    </row>
    <row r="59" spans="1:23 16383:16383" ht="60" x14ac:dyDescent="0.25">
      <c r="A59" s="162" t="s">
        <v>639</v>
      </c>
      <c r="B59" s="71" t="s">
        <v>639</v>
      </c>
      <c r="C59" s="162" t="s">
        <v>618</v>
      </c>
      <c r="D59" s="162">
        <v>0</v>
      </c>
      <c r="E59" s="162" t="s">
        <v>499</v>
      </c>
      <c r="F59" s="162" t="s">
        <v>639</v>
      </c>
      <c r="G59" s="162" t="s">
        <v>19</v>
      </c>
      <c r="H59" s="162" t="s">
        <v>1814</v>
      </c>
      <c r="I59" s="162" t="s">
        <v>1814</v>
      </c>
      <c r="J59" s="162" t="s">
        <v>1814</v>
      </c>
      <c r="K59" s="162" t="s">
        <v>1814</v>
      </c>
      <c r="L59" s="162" t="s">
        <v>19</v>
      </c>
      <c r="M59" s="162" t="s">
        <v>19</v>
      </c>
      <c r="N59" s="162" t="s">
        <v>19</v>
      </c>
      <c r="O59" s="162" t="s">
        <v>19</v>
      </c>
      <c r="P59" s="162" t="s">
        <v>420</v>
      </c>
      <c r="Q59" s="162">
        <v>40</v>
      </c>
      <c r="R59" s="162">
        <v>3</v>
      </c>
      <c r="S59" s="162" t="s">
        <v>497</v>
      </c>
      <c r="T59" s="162" t="s">
        <v>640</v>
      </c>
      <c r="U59" s="169">
        <v>45720</v>
      </c>
      <c r="V59" s="169">
        <v>45989</v>
      </c>
      <c r="W59" s="162" t="s">
        <v>618</v>
      </c>
    </row>
    <row r="60" spans="1:23 16383:16383" ht="60" x14ac:dyDescent="0.25">
      <c r="A60" s="162" t="s">
        <v>641</v>
      </c>
      <c r="B60" s="71" t="s">
        <v>641</v>
      </c>
      <c r="C60" s="162" t="s">
        <v>618</v>
      </c>
      <c r="D60" s="162">
        <v>0</v>
      </c>
      <c r="E60" s="162" t="s">
        <v>499</v>
      </c>
      <c r="F60" s="162" t="s">
        <v>641</v>
      </c>
      <c r="G60" s="162" t="s">
        <v>19</v>
      </c>
      <c r="H60" s="162" t="s">
        <v>1814</v>
      </c>
      <c r="I60" s="162" t="s">
        <v>1814</v>
      </c>
      <c r="J60" s="162" t="s">
        <v>1814</v>
      </c>
      <c r="K60" s="162" t="s">
        <v>1814</v>
      </c>
      <c r="L60" s="162" t="s">
        <v>19</v>
      </c>
      <c r="M60" s="162" t="s">
        <v>19</v>
      </c>
      <c r="N60" s="162" t="s">
        <v>19</v>
      </c>
      <c r="O60" s="162" t="s">
        <v>19</v>
      </c>
      <c r="P60" s="162" t="s">
        <v>421</v>
      </c>
      <c r="Q60" s="162">
        <v>20</v>
      </c>
      <c r="R60" s="162">
        <v>4</v>
      </c>
      <c r="S60" s="162" t="s">
        <v>497</v>
      </c>
      <c r="T60" s="162" t="s">
        <v>642</v>
      </c>
      <c r="U60" s="169">
        <v>45730</v>
      </c>
      <c r="V60" s="169">
        <v>46022</v>
      </c>
      <c r="W60" s="162" t="s">
        <v>618</v>
      </c>
    </row>
    <row r="61" spans="1:23 16383:16383" ht="30" x14ac:dyDescent="0.25">
      <c r="A61" s="162" t="s">
        <v>643</v>
      </c>
      <c r="B61" s="71" t="s">
        <v>643</v>
      </c>
      <c r="C61" s="162" t="s">
        <v>618</v>
      </c>
      <c r="D61" s="162">
        <v>0</v>
      </c>
      <c r="E61" s="162" t="s">
        <v>499</v>
      </c>
      <c r="F61" s="162" t="s">
        <v>643</v>
      </c>
      <c r="G61" s="162" t="s">
        <v>19</v>
      </c>
      <c r="H61" s="162" t="s">
        <v>1814</v>
      </c>
      <c r="I61" s="162" t="s">
        <v>1814</v>
      </c>
      <c r="J61" s="162" t="s">
        <v>1814</v>
      </c>
      <c r="K61" s="162" t="s">
        <v>1814</v>
      </c>
      <c r="L61" s="162" t="s">
        <v>19</v>
      </c>
      <c r="M61" s="162" t="s">
        <v>19</v>
      </c>
      <c r="N61" s="162" t="s">
        <v>19</v>
      </c>
      <c r="O61" s="162" t="s">
        <v>19</v>
      </c>
      <c r="P61" s="162" t="s">
        <v>422</v>
      </c>
      <c r="Q61" s="162">
        <v>10</v>
      </c>
      <c r="R61" s="162">
        <v>2</v>
      </c>
      <c r="S61" s="162" t="s">
        <v>497</v>
      </c>
      <c r="T61" s="162" t="s">
        <v>644</v>
      </c>
      <c r="U61" s="169">
        <v>45839</v>
      </c>
      <c r="V61" s="169">
        <v>46022</v>
      </c>
      <c r="W61" s="162" t="s">
        <v>618</v>
      </c>
    </row>
    <row r="62" spans="1:23 16383:16383" ht="34.5" customHeight="1" x14ac:dyDescent="0.25">
      <c r="A62" s="179" t="s">
        <v>645</v>
      </c>
      <c r="B62" s="179" t="s">
        <v>645</v>
      </c>
      <c r="C62" s="179" t="s">
        <v>618</v>
      </c>
      <c r="D62" s="179">
        <v>0</v>
      </c>
      <c r="E62" s="179" t="s">
        <v>492</v>
      </c>
      <c r="F62" s="179" t="s">
        <v>645</v>
      </c>
      <c r="G62" s="179" t="s">
        <v>511</v>
      </c>
      <c r="H62" s="179" t="s">
        <v>12</v>
      </c>
      <c r="I62" s="179" t="s">
        <v>1452</v>
      </c>
      <c r="J62" s="179" t="s">
        <v>1453</v>
      </c>
      <c r="K62" s="179" t="s">
        <v>1551</v>
      </c>
      <c r="L62" s="179" t="s">
        <v>495</v>
      </c>
      <c r="M62" s="179" t="s">
        <v>22</v>
      </c>
      <c r="N62" s="179" t="s">
        <v>646</v>
      </c>
      <c r="O62" s="179">
        <v>0</v>
      </c>
      <c r="P62" s="179" t="s">
        <v>208</v>
      </c>
      <c r="Q62" s="179">
        <v>20</v>
      </c>
      <c r="R62" s="179">
        <v>100</v>
      </c>
      <c r="S62" s="180" t="s">
        <v>525</v>
      </c>
      <c r="T62" s="180" t="s">
        <v>647</v>
      </c>
      <c r="U62" s="180">
        <v>45695</v>
      </c>
      <c r="V62" s="169">
        <v>46010</v>
      </c>
      <c r="W62" s="162" t="s">
        <v>618</v>
      </c>
      <c r="XFC62" s="178"/>
    </row>
    <row r="63" spans="1:23 16383:16383" ht="60" x14ac:dyDescent="0.25">
      <c r="A63" s="162" t="s">
        <v>648</v>
      </c>
      <c r="B63" s="71" t="s">
        <v>648</v>
      </c>
      <c r="C63" s="162" t="s">
        <v>618</v>
      </c>
      <c r="D63" s="162">
        <v>0</v>
      </c>
      <c r="E63" s="162" t="s">
        <v>499</v>
      </c>
      <c r="F63" s="162" t="s">
        <v>648</v>
      </c>
      <c r="G63" s="162" t="s">
        <v>19</v>
      </c>
      <c r="H63" s="162" t="s">
        <v>1814</v>
      </c>
      <c r="I63" s="162" t="s">
        <v>1814</v>
      </c>
      <c r="J63" s="162" t="s">
        <v>1814</v>
      </c>
      <c r="K63" s="162" t="s">
        <v>1814</v>
      </c>
      <c r="L63" s="162" t="s">
        <v>19</v>
      </c>
      <c r="M63" s="162" t="s">
        <v>19</v>
      </c>
      <c r="N63" s="162" t="s">
        <v>19</v>
      </c>
      <c r="O63" s="162" t="s">
        <v>19</v>
      </c>
      <c r="P63" s="162" t="s">
        <v>209</v>
      </c>
      <c r="Q63" s="162">
        <v>10</v>
      </c>
      <c r="R63" s="162">
        <v>1</v>
      </c>
      <c r="S63" s="162" t="s">
        <v>497</v>
      </c>
      <c r="T63" s="162" t="s">
        <v>649</v>
      </c>
      <c r="U63" s="169">
        <v>45695</v>
      </c>
      <c r="V63" s="169">
        <v>45758</v>
      </c>
      <c r="W63" s="162" t="s">
        <v>618</v>
      </c>
    </row>
    <row r="64" spans="1:23 16383:16383" ht="75" x14ac:dyDescent="0.25">
      <c r="A64" s="162" t="s">
        <v>650</v>
      </c>
      <c r="B64" s="71" t="s">
        <v>650</v>
      </c>
      <c r="C64" s="162" t="s">
        <v>618</v>
      </c>
      <c r="D64" s="162">
        <v>0</v>
      </c>
      <c r="E64" s="162" t="s">
        <v>499</v>
      </c>
      <c r="F64" s="162" t="s">
        <v>650</v>
      </c>
      <c r="G64" s="162" t="s">
        <v>19</v>
      </c>
      <c r="H64" s="162" t="s">
        <v>1814</v>
      </c>
      <c r="I64" s="162" t="s">
        <v>1814</v>
      </c>
      <c r="J64" s="162" t="s">
        <v>1814</v>
      </c>
      <c r="K64" s="162" t="s">
        <v>1814</v>
      </c>
      <c r="L64" s="162" t="s">
        <v>19</v>
      </c>
      <c r="M64" s="162" t="s">
        <v>19</v>
      </c>
      <c r="N64" s="162" t="s">
        <v>19</v>
      </c>
      <c r="O64" s="162" t="s">
        <v>19</v>
      </c>
      <c r="P64" s="162" t="s">
        <v>210</v>
      </c>
      <c r="Q64" s="162">
        <v>10</v>
      </c>
      <c r="R64" s="162">
        <v>1</v>
      </c>
      <c r="S64" s="162" t="s">
        <v>497</v>
      </c>
      <c r="T64" s="162" t="s">
        <v>651</v>
      </c>
      <c r="U64" s="169">
        <v>45695</v>
      </c>
      <c r="V64" s="169">
        <v>45747</v>
      </c>
      <c r="W64" s="162" t="s">
        <v>618</v>
      </c>
    </row>
    <row r="65" spans="1:23 16383:16383" ht="90" x14ac:dyDescent="0.25">
      <c r="A65" s="162" t="s">
        <v>652</v>
      </c>
      <c r="B65" s="71" t="s">
        <v>652</v>
      </c>
      <c r="C65" s="162" t="s">
        <v>618</v>
      </c>
      <c r="D65" s="162">
        <v>0</v>
      </c>
      <c r="E65" s="162" t="s">
        <v>499</v>
      </c>
      <c r="F65" s="162" t="s">
        <v>652</v>
      </c>
      <c r="G65" s="162" t="s">
        <v>19</v>
      </c>
      <c r="H65" s="162" t="s">
        <v>1814</v>
      </c>
      <c r="I65" s="162" t="s">
        <v>1814</v>
      </c>
      <c r="J65" s="162" t="s">
        <v>1814</v>
      </c>
      <c r="K65" s="162" t="s">
        <v>1814</v>
      </c>
      <c r="L65" s="162" t="s">
        <v>19</v>
      </c>
      <c r="M65" s="162" t="s">
        <v>19</v>
      </c>
      <c r="N65" s="162" t="s">
        <v>19</v>
      </c>
      <c r="O65" s="162" t="s">
        <v>19</v>
      </c>
      <c r="P65" s="162" t="s">
        <v>211</v>
      </c>
      <c r="Q65" s="162">
        <v>30</v>
      </c>
      <c r="R65" s="162">
        <v>100</v>
      </c>
      <c r="S65" s="162" t="s">
        <v>525</v>
      </c>
      <c r="T65" s="162" t="s">
        <v>653</v>
      </c>
      <c r="U65" s="169">
        <v>45748</v>
      </c>
      <c r="V65" s="169">
        <v>45961</v>
      </c>
      <c r="W65" s="162" t="s">
        <v>618</v>
      </c>
    </row>
    <row r="66" spans="1:23 16383:16383" ht="75" x14ac:dyDescent="0.25">
      <c r="A66" s="162" t="s">
        <v>654</v>
      </c>
      <c r="B66" s="71" t="s">
        <v>654</v>
      </c>
      <c r="C66" s="162" t="s">
        <v>618</v>
      </c>
      <c r="D66" s="162">
        <v>0</v>
      </c>
      <c r="E66" s="162" t="s">
        <v>499</v>
      </c>
      <c r="F66" s="162" t="s">
        <v>654</v>
      </c>
      <c r="G66" s="162" t="s">
        <v>19</v>
      </c>
      <c r="H66" s="162" t="s">
        <v>1814</v>
      </c>
      <c r="I66" s="162" t="s">
        <v>1814</v>
      </c>
      <c r="J66" s="162" t="s">
        <v>1814</v>
      </c>
      <c r="K66" s="162" t="s">
        <v>1814</v>
      </c>
      <c r="L66" s="162" t="s">
        <v>19</v>
      </c>
      <c r="M66" s="162" t="s">
        <v>19</v>
      </c>
      <c r="N66" s="162" t="s">
        <v>19</v>
      </c>
      <c r="O66" s="162" t="s">
        <v>19</v>
      </c>
      <c r="P66" s="162" t="s">
        <v>212</v>
      </c>
      <c r="Q66" s="162">
        <v>30</v>
      </c>
      <c r="R66" s="162">
        <v>100</v>
      </c>
      <c r="S66" s="162" t="s">
        <v>525</v>
      </c>
      <c r="T66" s="162" t="s">
        <v>655</v>
      </c>
      <c r="U66" s="169">
        <v>45769</v>
      </c>
      <c r="V66" s="169">
        <v>45982</v>
      </c>
      <c r="W66" s="162" t="s">
        <v>618</v>
      </c>
    </row>
    <row r="67" spans="1:23 16383:16383" ht="75" x14ac:dyDescent="0.25">
      <c r="A67" s="162" t="s">
        <v>656</v>
      </c>
      <c r="B67" s="71" t="s">
        <v>656</v>
      </c>
      <c r="C67" s="162" t="s">
        <v>618</v>
      </c>
      <c r="D67" s="162">
        <v>0</v>
      </c>
      <c r="E67" s="162" t="s">
        <v>499</v>
      </c>
      <c r="F67" s="162" t="s">
        <v>656</v>
      </c>
      <c r="G67" s="162" t="s">
        <v>19</v>
      </c>
      <c r="H67" s="162" t="s">
        <v>1814</v>
      </c>
      <c r="I67" s="162" t="s">
        <v>1814</v>
      </c>
      <c r="J67" s="162" t="s">
        <v>1814</v>
      </c>
      <c r="K67" s="162" t="s">
        <v>1814</v>
      </c>
      <c r="L67" s="162" t="s">
        <v>19</v>
      </c>
      <c r="M67" s="162" t="s">
        <v>19</v>
      </c>
      <c r="N67" s="162" t="s">
        <v>19</v>
      </c>
      <c r="O67" s="162" t="s">
        <v>19</v>
      </c>
      <c r="P67" s="162" t="s">
        <v>213</v>
      </c>
      <c r="Q67" s="162">
        <v>10</v>
      </c>
      <c r="R67" s="162">
        <v>3</v>
      </c>
      <c r="S67" s="162" t="s">
        <v>497</v>
      </c>
      <c r="T67" s="162" t="s">
        <v>657</v>
      </c>
      <c r="U67" s="169">
        <v>45965</v>
      </c>
      <c r="V67" s="169">
        <v>45979</v>
      </c>
      <c r="W67" s="162" t="s">
        <v>618</v>
      </c>
    </row>
    <row r="68" spans="1:23 16383:16383" ht="60" x14ac:dyDescent="0.25">
      <c r="A68" s="162" t="s">
        <v>658</v>
      </c>
      <c r="B68" s="71" t="s">
        <v>658</v>
      </c>
      <c r="C68" s="162" t="s">
        <v>618</v>
      </c>
      <c r="D68" s="162">
        <v>0</v>
      </c>
      <c r="E68" s="162" t="s">
        <v>499</v>
      </c>
      <c r="F68" s="162" t="s">
        <v>658</v>
      </c>
      <c r="G68" s="162" t="s">
        <v>19</v>
      </c>
      <c r="H68" s="162" t="s">
        <v>1814</v>
      </c>
      <c r="I68" s="162" t="s">
        <v>1814</v>
      </c>
      <c r="J68" s="162" t="s">
        <v>1814</v>
      </c>
      <c r="K68" s="162" t="s">
        <v>1814</v>
      </c>
      <c r="L68" s="162" t="s">
        <v>19</v>
      </c>
      <c r="M68" s="162" t="s">
        <v>19</v>
      </c>
      <c r="N68" s="162" t="s">
        <v>19</v>
      </c>
      <c r="O68" s="162" t="s">
        <v>19</v>
      </c>
      <c r="P68" s="162" t="s">
        <v>214</v>
      </c>
      <c r="Q68" s="162">
        <v>10</v>
      </c>
      <c r="R68" s="162">
        <v>3</v>
      </c>
      <c r="S68" s="162" t="s">
        <v>497</v>
      </c>
      <c r="T68" s="162" t="s">
        <v>659</v>
      </c>
      <c r="U68" s="169">
        <v>45992</v>
      </c>
      <c r="V68" s="169">
        <v>46010</v>
      </c>
      <c r="W68" s="162" t="s">
        <v>618</v>
      </c>
    </row>
    <row r="69" spans="1:23 16383:16383" ht="34.5" customHeight="1" x14ac:dyDescent="0.25">
      <c r="A69" s="179" t="s">
        <v>661</v>
      </c>
      <c r="B69" s="179" t="s">
        <v>661</v>
      </c>
      <c r="C69" s="179" t="s">
        <v>660</v>
      </c>
      <c r="D69" s="179">
        <v>0</v>
      </c>
      <c r="E69" s="179" t="s">
        <v>492</v>
      </c>
      <c r="F69" s="179" t="s">
        <v>661</v>
      </c>
      <c r="G69" s="179" t="s">
        <v>494</v>
      </c>
      <c r="H69" s="179" t="s">
        <v>10</v>
      </c>
      <c r="I69" s="179" t="s">
        <v>1456</v>
      </c>
      <c r="J69" s="179" t="s">
        <v>1457</v>
      </c>
      <c r="K69" s="179" t="s">
        <v>1796</v>
      </c>
      <c r="L69" s="179" t="s">
        <v>495</v>
      </c>
      <c r="M69" s="179" t="s">
        <v>20</v>
      </c>
      <c r="N69" s="179" t="s">
        <v>646</v>
      </c>
      <c r="O69" s="179" t="s">
        <v>1605</v>
      </c>
      <c r="P69" s="179" t="s">
        <v>272</v>
      </c>
      <c r="Q69" s="179">
        <v>40</v>
      </c>
      <c r="R69" s="179">
        <v>80</v>
      </c>
      <c r="S69" s="180" t="s">
        <v>497</v>
      </c>
      <c r="T69" s="180" t="s">
        <v>662</v>
      </c>
      <c r="U69" s="180">
        <v>45706</v>
      </c>
      <c r="V69" s="169">
        <v>45989</v>
      </c>
      <c r="W69" s="162" t="s">
        <v>660</v>
      </c>
      <c r="XFC69" s="178"/>
    </row>
    <row r="70" spans="1:23 16383:16383" ht="45" x14ac:dyDescent="0.25">
      <c r="A70" s="162" t="s">
        <v>663</v>
      </c>
      <c r="B70" s="71" t="s">
        <v>663</v>
      </c>
      <c r="C70" s="162" t="s">
        <v>660</v>
      </c>
      <c r="D70" s="162">
        <v>0</v>
      </c>
      <c r="E70" s="162" t="s">
        <v>499</v>
      </c>
      <c r="F70" s="162" t="s">
        <v>663</v>
      </c>
      <c r="G70" s="162" t="s">
        <v>19</v>
      </c>
      <c r="H70" s="162" t="s">
        <v>1814</v>
      </c>
      <c r="I70" s="162" t="s">
        <v>1814</v>
      </c>
      <c r="J70" s="162" t="s">
        <v>1814</v>
      </c>
      <c r="K70" s="162" t="s">
        <v>1814</v>
      </c>
      <c r="L70" s="162" t="s">
        <v>19</v>
      </c>
      <c r="M70" s="162" t="s">
        <v>19</v>
      </c>
      <c r="N70" s="162" t="s">
        <v>19</v>
      </c>
      <c r="O70" s="162" t="s">
        <v>19</v>
      </c>
      <c r="P70" s="162" t="s">
        <v>27</v>
      </c>
      <c r="Q70" s="162">
        <v>15</v>
      </c>
      <c r="R70" s="162">
        <v>1</v>
      </c>
      <c r="S70" s="162" t="s">
        <v>497</v>
      </c>
      <c r="T70" s="162" t="s">
        <v>664</v>
      </c>
      <c r="U70" s="169">
        <v>45706</v>
      </c>
      <c r="V70" s="169">
        <v>45747</v>
      </c>
      <c r="W70" s="162" t="s">
        <v>660</v>
      </c>
    </row>
    <row r="71" spans="1:23 16383:16383" ht="30" x14ac:dyDescent="0.25">
      <c r="A71" s="162" t="s">
        <v>665</v>
      </c>
      <c r="B71" s="71" t="s">
        <v>665</v>
      </c>
      <c r="C71" s="162" t="s">
        <v>660</v>
      </c>
      <c r="D71" s="162">
        <v>0</v>
      </c>
      <c r="E71" s="162" t="s">
        <v>499</v>
      </c>
      <c r="F71" s="162" t="s">
        <v>665</v>
      </c>
      <c r="G71" s="162" t="s">
        <v>19</v>
      </c>
      <c r="H71" s="162" t="s">
        <v>1814</v>
      </c>
      <c r="I71" s="162" t="s">
        <v>1814</v>
      </c>
      <c r="J71" s="162" t="s">
        <v>1814</v>
      </c>
      <c r="K71" s="162" t="s">
        <v>1814</v>
      </c>
      <c r="L71" s="162" t="s">
        <v>19</v>
      </c>
      <c r="M71" s="162" t="s">
        <v>19</v>
      </c>
      <c r="N71" s="162" t="s">
        <v>19</v>
      </c>
      <c r="O71" s="162" t="s">
        <v>19</v>
      </c>
      <c r="P71" s="162" t="s">
        <v>273</v>
      </c>
      <c r="Q71" s="162">
        <v>25</v>
      </c>
      <c r="R71" s="162">
        <v>1</v>
      </c>
      <c r="S71" s="162" t="s">
        <v>497</v>
      </c>
      <c r="T71" s="162" t="s">
        <v>666</v>
      </c>
      <c r="U71" s="169">
        <v>45748</v>
      </c>
      <c r="V71" s="169">
        <v>45777</v>
      </c>
      <c r="W71" s="162" t="s">
        <v>660</v>
      </c>
    </row>
    <row r="72" spans="1:23 16383:16383" ht="45" x14ac:dyDescent="0.25">
      <c r="A72" s="162" t="s">
        <v>667</v>
      </c>
      <c r="B72" s="71" t="s">
        <v>667</v>
      </c>
      <c r="C72" s="162" t="s">
        <v>660</v>
      </c>
      <c r="D72" s="162">
        <v>0</v>
      </c>
      <c r="E72" s="162" t="s">
        <v>499</v>
      </c>
      <c r="F72" s="162" t="s">
        <v>667</v>
      </c>
      <c r="G72" s="162" t="s">
        <v>19</v>
      </c>
      <c r="H72" s="162" t="s">
        <v>1814</v>
      </c>
      <c r="I72" s="162" t="s">
        <v>1814</v>
      </c>
      <c r="J72" s="162" t="s">
        <v>1814</v>
      </c>
      <c r="K72" s="162" t="s">
        <v>1814</v>
      </c>
      <c r="L72" s="162" t="s">
        <v>19</v>
      </c>
      <c r="M72" s="162" t="s">
        <v>19</v>
      </c>
      <c r="N72" s="162" t="s">
        <v>19</v>
      </c>
      <c r="O72" s="162" t="s">
        <v>19</v>
      </c>
      <c r="P72" s="162" t="s">
        <v>28</v>
      </c>
      <c r="Q72" s="162">
        <v>60</v>
      </c>
      <c r="R72" s="162">
        <v>80</v>
      </c>
      <c r="S72" s="162" t="s">
        <v>497</v>
      </c>
      <c r="T72" s="162" t="s">
        <v>662</v>
      </c>
      <c r="U72" s="169">
        <v>45755</v>
      </c>
      <c r="V72" s="169">
        <v>45989</v>
      </c>
      <c r="W72" s="162" t="s">
        <v>660</v>
      </c>
    </row>
    <row r="73" spans="1:23 16383:16383" ht="34.5" customHeight="1" x14ac:dyDescent="0.25">
      <c r="A73" s="179" t="s">
        <v>668</v>
      </c>
      <c r="B73" s="179" t="s">
        <v>668</v>
      </c>
      <c r="C73" s="179" t="s">
        <v>660</v>
      </c>
      <c r="D73" s="179">
        <v>0</v>
      </c>
      <c r="E73" s="179" t="s">
        <v>492</v>
      </c>
      <c r="F73" s="179" t="s">
        <v>668</v>
      </c>
      <c r="G73" s="179" t="s">
        <v>494</v>
      </c>
      <c r="H73" s="179" t="s">
        <v>10</v>
      </c>
      <c r="I73" s="179" t="s">
        <v>1456</v>
      </c>
      <c r="J73" s="179" t="s">
        <v>1457</v>
      </c>
      <c r="K73" s="179" t="s">
        <v>1553</v>
      </c>
      <c r="L73" s="179" t="s">
        <v>495</v>
      </c>
      <c r="M73" s="179" t="s">
        <v>29</v>
      </c>
      <c r="N73" s="179" t="s">
        <v>646</v>
      </c>
      <c r="O73" s="179" t="s">
        <v>1606</v>
      </c>
      <c r="P73" s="179" t="s">
        <v>274</v>
      </c>
      <c r="Q73" s="179">
        <v>40</v>
      </c>
      <c r="R73" s="179">
        <v>40</v>
      </c>
      <c r="S73" s="180" t="s">
        <v>497</v>
      </c>
      <c r="T73" s="180" t="s">
        <v>670</v>
      </c>
      <c r="U73" s="180">
        <v>45671</v>
      </c>
      <c r="V73" s="169">
        <v>45989</v>
      </c>
      <c r="W73" s="162" t="s">
        <v>660</v>
      </c>
      <c r="XFC73" s="178"/>
    </row>
    <row r="74" spans="1:23 16383:16383" ht="45" x14ac:dyDescent="0.25">
      <c r="A74" s="162" t="s">
        <v>671</v>
      </c>
      <c r="B74" s="71" t="s">
        <v>671</v>
      </c>
      <c r="C74" s="162" t="s">
        <v>660</v>
      </c>
      <c r="D74" s="162">
        <v>0</v>
      </c>
      <c r="E74" s="162" t="s">
        <v>499</v>
      </c>
      <c r="F74" s="162" t="s">
        <v>671</v>
      </c>
      <c r="G74" s="162" t="s">
        <v>19</v>
      </c>
      <c r="H74" s="162" t="s">
        <v>1814</v>
      </c>
      <c r="I74" s="162" t="s">
        <v>1814</v>
      </c>
      <c r="J74" s="162" t="s">
        <v>1814</v>
      </c>
      <c r="K74" s="162" t="s">
        <v>1814</v>
      </c>
      <c r="L74" s="162" t="s">
        <v>19</v>
      </c>
      <c r="M74" s="162" t="s">
        <v>19</v>
      </c>
      <c r="N74" s="162" t="s">
        <v>19</v>
      </c>
      <c r="O74" s="162" t="s">
        <v>19</v>
      </c>
      <c r="P74" s="162" t="s">
        <v>275</v>
      </c>
      <c r="Q74" s="162">
        <v>15</v>
      </c>
      <c r="R74" s="162">
        <v>1</v>
      </c>
      <c r="S74" s="162" t="s">
        <v>497</v>
      </c>
      <c r="T74" s="162" t="s">
        <v>672</v>
      </c>
      <c r="U74" s="169">
        <v>45671</v>
      </c>
      <c r="V74" s="169">
        <v>45695</v>
      </c>
      <c r="W74" s="162" t="s">
        <v>660</v>
      </c>
    </row>
    <row r="75" spans="1:23 16383:16383" ht="30" x14ac:dyDescent="0.25">
      <c r="A75" s="162" t="s">
        <v>673</v>
      </c>
      <c r="B75" s="71" t="s">
        <v>673</v>
      </c>
      <c r="C75" s="162" t="s">
        <v>660</v>
      </c>
      <c r="D75" s="162">
        <v>0</v>
      </c>
      <c r="E75" s="162" t="s">
        <v>499</v>
      </c>
      <c r="F75" s="162" t="s">
        <v>673</v>
      </c>
      <c r="G75" s="162" t="s">
        <v>19</v>
      </c>
      <c r="H75" s="162" t="s">
        <v>1814</v>
      </c>
      <c r="I75" s="162" t="s">
        <v>1814</v>
      </c>
      <c r="J75" s="162" t="s">
        <v>1814</v>
      </c>
      <c r="K75" s="162" t="s">
        <v>1814</v>
      </c>
      <c r="L75" s="162" t="s">
        <v>19</v>
      </c>
      <c r="M75" s="162" t="s">
        <v>19</v>
      </c>
      <c r="N75" s="162" t="s">
        <v>19</v>
      </c>
      <c r="O75" s="162" t="s">
        <v>19</v>
      </c>
      <c r="P75" s="162" t="s">
        <v>30</v>
      </c>
      <c r="Q75" s="162">
        <v>15</v>
      </c>
      <c r="R75" s="162">
        <v>4</v>
      </c>
      <c r="S75" s="162" t="s">
        <v>497</v>
      </c>
      <c r="T75" s="162" t="s">
        <v>674</v>
      </c>
      <c r="U75" s="169">
        <v>45671</v>
      </c>
      <c r="V75" s="169">
        <v>45961</v>
      </c>
      <c r="W75" s="162" t="s">
        <v>660</v>
      </c>
    </row>
    <row r="76" spans="1:23 16383:16383" ht="45" x14ac:dyDescent="0.25">
      <c r="A76" s="162" t="s">
        <v>675</v>
      </c>
      <c r="B76" s="71" t="s">
        <v>675</v>
      </c>
      <c r="C76" s="162" t="s">
        <v>660</v>
      </c>
      <c r="D76" s="162">
        <v>0</v>
      </c>
      <c r="E76" s="162" t="s">
        <v>499</v>
      </c>
      <c r="F76" s="162" t="s">
        <v>675</v>
      </c>
      <c r="G76" s="162" t="s">
        <v>19</v>
      </c>
      <c r="H76" s="162" t="s">
        <v>1814</v>
      </c>
      <c r="I76" s="162" t="s">
        <v>1814</v>
      </c>
      <c r="J76" s="162" t="s">
        <v>1814</v>
      </c>
      <c r="K76" s="162" t="s">
        <v>1814</v>
      </c>
      <c r="L76" s="162" t="s">
        <v>19</v>
      </c>
      <c r="M76" s="162" t="s">
        <v>19</v>
      </c>
      <c r="N76" s="162" t="s">
        <v>19</v>
      </c>
      <c r="O76" s="162" t="s">
        <v>19</v>
      </c>
      <c r="P76" s="162" t="s">
        <v>276</v>
      </c>
      <c r="Q76" s="162">
        <v>70</v>
      </c>
      <c r="R76" s="162">
        <v>40</v>
      </c>
      <c r="S76" s="162" t="s">
        <v>497</v>
      </c>
      <c r="T76" s="162" t="s">
        <v>670</v>
      </c>
      <c r="U76" s="169">
        <v>45695</v>
      </c>
      <c r="V76" s="169">
        <v>45989</v>
      </c>
      <c r="W76" s="162" t="s">
        <v>660</v>
      </c>
    </row>
    <row r="77" spans="1:23 16383:16383" ht="34.5" customHeight="1" x14ac:dyDescent="0.25">
      <c r="A77" s="179" t="s">
        <v>676</v>
      </c>
      <c r="B77" s="179" t="s">
        <v>676</v>
      </c>
      <c r="C77" s="179" t="s">
        <v>660</v>
      </c>
      <c r="D77" s="179">
        <v>0</v>
      </c>
      <c r="E77" s="179" t="s">
        <v>492</v>
      </c>
      <c r="F77" s="179" t="s">
        <v>676</v>
      </c>
      <c r="G77" s="179" t="s">
        <v>494</v>
      </c>
      <c r="H77" s="179" t="s">
        <v>9</v>
      </c>
      <c r="I77" s="179" t="s">
        <v>1458</v>
      </c>
      <c r="J77" s="179" t="s">
        <v>1496</v>
      </c>
      <c r="K77" s="179" t="s">
        <v>1551</v>
      </c>
      <c r="L77" s="179" t="s">
        <v>495</v>
      </c>
      <c r="M77" s="179" t="s">
        <v>20</v>
      </c>
      <c r="N77" s="179" t="s">
        <v>646</v>
      </c>
      <c r="O77" s="179">
        <v>0</v>
      </c>
      <c r="P77" s="179" t="s">
        <v>277</v>
      </c>
      <c r="Q77" s="179">
        <v>20</v>
      </c>
      <c r="R77" s="179">
        <v>80</v>
      </c>
      <c r="S77" s="180" t="s">
        <v>525</v>
      </c>
      <c r="T77" s="180" t="s">
        <v>678</v>
      </c>
      <c r="U77" s="180">
        <v>45659</v>
      </c>
      <c r="V77" s="169">
        <v>46022</v>
      </c>
      <c r="W77" s="162" t="s">
        <v>660</v>
      </c>
      <c r="XFC77" s="178"/>
    </row>
    <row r="78" spans="1:23 16383:16383" ht="60" x14ac:dyDescent="0.25">
      <c r="A78" s="162" t="s">
        <v>679</v>
      </c>
      <c r="B78" s="71" t="s">
        <v>679</v>
      </c>
      <c r="C78" s="162" t="s">
        <v>660</v>
      </c>
      <c r="D78" s="162">
        <v>0</v>
      </c>
      <c r="E78" s="162" t="s">
        <v>499</v>
      </c>
      <c r="F78" s="162" t="s">
        <v>679</v>
      </c>
      <c r="G78" s="162" t="s">
        <v>19</v>
      </c>
      <c r="H78" s="162" t="s">
        <v>1814</v>
      </c>
      <c r="I78" s="162" t="s">
        <v>1814</v>
      </c>
      <c r="J78" s="162" t="s">
        <v>1814</v>
      </c>
      <c r="K78" s="162" t="s">
        <v>1814</v>
      </c>
      <c r="L78" s="162" t="s">
        <v>19</v>
      </c>
      <c r="M78" s="162" t="s">
        <v>19</v>
      </c>
      <c r="N78" s="162" t="s">
        <v>19</v>
      </c>
      <c r="O78" s="162" t="s">
        <v>19</v>
      </c>
      <c r="P78" s="162" t="s">
        <v>278</v>
      </c>
      <c r="Q78" s="162">
        <v>30</v>
      </c>
      <c r="R78" s="162">
        <v>1</v>
      </c>
      <c r="S78" s="162" t="s">
        <v>497</v>
      </c>
      <c r="T78" s="162" t="s">
        <v>680</v>
      </c>
      <c r="U78" s="169">
        <v>45659</v>
      </c>
      <c r="V78" s="169">
        <v>46022</v>
      </c>
      <c r="W78" s="162" t="s">
        <v>660</v>
      </c>
    </row>
    <row r="79" spans="1:23 16383:16383" ht="73.5" customHeight="1" x14ac:dyDescent="0.25">
      <c r="A79" s="162" t="s">
        <v>681</v>
      </c>
      <c r="B79" s="71" t="s">
        <v>681</v>
      </c>
      <c r="C79" s="162" t="s">
        <v>660</v>
      </c>
      <c r="D79" s="162">
        <v>0</v>
      </c>
      <c r="E79" s="162" t="s">
        <v>499</v>
      </c>
      <c r="F79" s="162" t="s">
        <v>681</v>
      </c>
      <c r="G79" s="162" t="s">
        <v>19</v>
      </c>
      <c r="H79" s="162" t="s">
        <v>1814</v>
      </c>
      <c r="I79" s="162" t="s">
        <v>1814</v>
      </c>
      <c r="J79" s="162" t="s">
        <v>1814</v>
      </c>
      <c r="K79" s="162" t="s">
        <v>1814</v>
      </c>
      <c r="L79" s="162" t="s">
        <v>19</v>
      </c>
      <c r="M79" s="162" t="s">
        <v>19</v>
      </c>
      <c r="N79" s="162" t="s">
        <v>19</v>
      </c>
      <c r="O79" s="162" t="s">
        <v>19</v>
      </c>
      <c r="P79" s="162" t="s">
        <v>279</v>
      </c>
      <c r="Q79" s="162">
        <v>70</v>
      </c>
      <c r="R79" s="162">
        <v>80</v>
      </c>
      <c r="S79" s="162" t="s">
        <v>525</v>
      </c>
      <c r="T79" s="162" t="s">
        <v>678</v>
      </c>
      <c r="U79" s="169">
        <v>45659</v>
      </c>
      <c r="V79" s="169">
        <v>46022</v>
      </c>
      <c r="W79" s="162" t="s">
        <v>660</v>
      </c>
    </row>
    <row r="80" spans="1:23 16383:16383" ht="34.5" customHeight="1" x14ac:dyDescent="0.25">
      <c r="A80" s="179" t="s">
        <v>683</v>
      </c>
      <c r="B80" s="179" t="s">
        <v>683</v>
      </c>
      <c r="C80" s="179" t="s">
        <v>682</v>
      </c>
      <c r="D80" s="179">
        <v>0</v>
      </c>
      <c r="E80" s="179" t="s">
        <v>492</v>
      </c>
      <c r="F80" s="179" t="s">
        <v>683</v>
      </c>
      <c r="G80" s="179" t="s">
        <v>494</v>
      </c>
      <c r="H80" s="179" t="s">
        <v>61</v>
      </c>
      <c r="I80" s="179" t="s">
        <v>1795</v>
      </c>
      <c r="J80" s="179" t="s">
        <v>1451</v>
      </c>
      <c r="K80" s="179" t="s">
        <v>1551</v>
      </c>
      <c r="L80" s="179" t="s">
        <v>495</v>
      </c>
      <c r="M80" s="179" t="s">
        <v>19</v>
      </c>
      <c r="N80" s="179" t="s">
        <v>1497</v>
      </c>
      <c r="O80" s="179">
        <v>0</v>
      </c>
      <c r="P80" s="179" t="s">
        <v>438</v>
      </c>
      <c r="Q80" s="179">
        <v>35</v>
      </c>
      <c r="R80" s="179">
        <v>1</v>
      </c>
      <c r="S80" s="180" t="s">
        <v>497</v>
      </c>
      <c r="T80" s="180" t="s">
        <v>684</v>
      </c>
      <c r="U80" s="180">
        <v>45691</v>
      </c>
      <c r="V80" s="169">
        <v>46010</v>
      </c>
      <c r="W80" s="162" t="s">
        <v>682</v>
      </c>
      <c r="XFC80" s="178"/>
    </row>
    <row r="81" spans="1:23 16383:16383" ht="60" x14ac:dyDescent="0.25">
      <c r="A81" s="162" t="s">
        <v>685</v>
      </c>
      <c r="B81" s="71" t="s">
        <v>685</v>
      </c>
      <c r="C81" s="162" t="s">
        <v>682</v>
      </c>
      <c r="D81" s="162">
        <v>0</v>
      </c>
      <c r="E81" s="162" t="s">
        <v>499</v>
      </c>
      <c r="F81" s="162" t="s">
        <v>685</v>
      </c>
      <c r="G81" s="162" t="s">
        <v>19</v>
      </c>
      <c r="H81" s="162" t="s">
        <v>1814</v>
      </c>
      <c r="I81" s="162" t="s">
        <v>1814</v>
      </c>
      <c r="J81" s="162" t="s">
        <v>1814</v>
      </c>
      <c r="K81" s="162" t="s">
        <v>1814</v>
      </c>
      <c r="L81" s="162" t="s">
        <v>19</v>
      </c>
      <c r="M81" s="162" t="s">
        <v>19</v>
      </c>
      <c r="N81" s="162" t="s">
        <v>19</v>
      </c>
      <c r="O81" s="162" t="s">
        <v>19</v>
      </c>
      <c r="P81" s="162" t="s">
        <v>439</v>
      </c>
      <c r="Q81" s="162">
        <v>20</v>
      </c>
      <c r="R81" s="162">
        <v>1</v>
      </c>
      <c r="S81" s="162" t="s">
        <v>497</v>
      </c>
      <c r="T81" s="162" t="s">
        <v>686</v>
      </c>
      <c r="U81" s="169">
        <v>45691</v>
      </c>
      <c r="V81" s="169">
        <v>45747</v>
      </c>
      <c r="W81" s="162" t="s">
        <v>682</v>
      </c>
    </row>
    <row r="82" spans="1:23 16383:16383" ht="75" x14ac:dyDescent="0.25">
      <c r="A82" s="162" t="s">
        <v>687</v>
      </c>
      <c r="B82" s="71" t="s">
        <v>687</v>
      </c>
      <c r="C82" s="162" t="s">
        <v>682</v>
      </c>
      <c r="D82" s="162">
        <v>0</v>
      </c>
      <c r="E82" s="162" t="s">
        <v>499</v>
      </c>
      <c r="F82" s="162" t="s">
        <v>687</v>
      </c>
      <c r="G82" s="162" t="s">
        <v>19</v>
      </c>
      <c r="H82" s="162" t="s">
        <v>1814</v>
      </c>
      <c r="I82" s="162" t="s">
        <v>1814</v>
      </c>
      <c r="J82" s="162" t="s">
        <v>1814</v>
      </c>
      <c r="K82" s="162" t="s">
        <v>1814</v>
      </c>
      <c r="L82" s="162" t="s">
        <v>19</v>
      </c>
      <c r="M82" s="162" t="s">
        <v>19</v>
      </c>
      <c r="N82" s="162" t="s">
        <v>19</v>
      </c>
      <c r="O82" s="162" t="s">
        <v>19</v>
      </c>
      <c r="P82" s="162" t="s">
        <v>440</v>
      </c>
      <c r="Q82" s="162">
        <v>20</v>
      </c>
      <c r="R82" s="162">
        <v>1</v>
      </c>
      <c r="S82" s="162" t="s">
        <v>497</v>
      </c>
      <c r="T82" s="162" t="s">
        <v>688</v>
      </c>
      <c r="U82" s="169">
        <v>45839</v>
      </c>
      <c r="V82" s="169">
        <v>45869</v>
      </c>
      <c r="W82" s="162" t="s">
        <v>682</v>
      </c>
    </row>
    <row r="83" spans="1:23 16383:16383" ht="75" x14ac:dyDescent="0.25">
      <c r="A83" s="162" t="s">
        <v>689</v>
      </c>
      <c r="B83" s="71" t="s">
        <v>689</v>
      </c>
      <c r="C83" s="162" t="s">
        <v>682</v>
      </c>
      <c r="D83" s="162">
        <v>0</v>
      </c>
      <c r="E83" s="162" t="s">
        <v>499</v>
      </c>
      <c r="F83" s="162" t="s">
        <v>689</v>
      </c>
      <c r="G83" s="162" t="s">
        <v>19</v>
      </c>
      <c r="H83" s="162" t="s">
        <v>1814</v>
      </c>
      <c r="I83" s="162" t="s">
        <v>1814</v>
      </c>
      <c r="J83" s="162" t="s">
        <v>1814</v>
      </c>
      <c r="K83" s="162" t="s">
        <v>1814</v>
      </c>
      <c r="L83" s="162" t="s">
        <v>19</v>
      </c>
      <c r="M83" s="162" t="s">
        <v>19</v>
      </c>
      <c r="N83" s="162" t="s">
        <v>19</v>
      </c>
      <c r="O83" s="162" t="s">
        <v>19</v>
      </c>
      <c r="P83" s="162" t="s">
        <v>441</v>
      </c>
      <c r="Q83" s="162">
        <v>30</v>
      </c>
      <c r="R83" s="162">
        <v>1</v>
      </c>
      <c r="S83" s="162" t="s">
        <v>497</v>
      </c>
      <c r="T83" s="162" t="s">
        <v>690</v>
      </c>
      <c r="U83" s="169">
        <v>45931</v>
      </c>
      <c r="V83" s="169">
        <v>45989</v>
      </c>
      <c r="W83" s="162" t="s">
        <v>682</v>
      </c>
    </row>
    <row r="84" spans="1:23 16383:16383" ht="75" x14ac:dyDescent="0.25">
      <c r="A84" s="162" t="s">
        <v>691</v>
      </c>
      <c r="B84" s="71" t="s">
        <v>691</v>
      </c>
      <c r="C84" s="162" t="s">
        <v>682</v>
      </c>
      <c r="D84" s="162">
        <v>0</v>
      </c>
      <c r="E84" s="162" t="s">
        <v>499</v>
      </c>
      <c r="F84" s="162" t="s">
        <v>691</v>
      </c>
      <c r="G84" s="162" t="s">
        <v>19</v>
      </c>
      <c r="H84" s="162" t="s">
        <v>1814</v>
      </c>
      <c r="I84" s="162" t="s">
        <v>1814</v>
      </c>
      <c r="J84" s="162" t="s">
        <v>1814</v>
      </c>
      <c r="K84" s="162" t="s">
        <v>1814</v>
      </c>
      <c r="L84" s="162" t="s">
        <v>19</v>
      </c>
      <c r="M84" s="162" t="s">
        <v>19</v>
      </c>
      <c r="N84" s="162" t="s">
        <v>19</v>
      </c>
      <c r="O84" s="162" t="s">
        <v>19</v>
      </c>
      <c r="P84" s="162" t="s">
        <v>442</v>
      </c>
      <c r="Q84" s="162">
        <v>30</v>
      </c>
      <c r="R84" s="162">
        <v>1</v>
      </c>
      <c r="S84" s="162" t="s">
        <v>497</v>
      </c>
      <c r="T84" s="162" t="s">
        <v>692</v>
      </c>
      <c r="U84" s="169">
        <v>45992</v>
      </c>
      <c r="V84" s="169">
        <v>46010</v>
      </c>
      <c r="W84" s="162" t="s">
        <v>682</v>
      </c>
    </row>
    <row r="85" spans="1:23 16383:16383" ht="34.5" customHeight="1" x14ac:dyDescent="0.25">
      <c r="A85" s="179" t="s">
        <v>693</v>
      </c>
      <c r="B85" s="179" t="s">
        <v>693</v>
      </c>
      <c r="C85" s="179" t="s">
        <v>682</v>
      </c>
      <c r="D85" s="179">
        <v>0</v>
      </c>
      <c r="E85" s="179" t="s">
        <v>492</v>
      </c>
      <c r="F85" s="179" t="s">
        <v>693</v>
      </c>
      <c r="G85" s="179" t="s">
        <v>494</v>
      </c>
      <c r="H85" s="179" t="s">
        <v>61</v>
      </c>
      <c r="I85" s="179" t="s">
        <v>1795</v>
      </c>
      <c r="J85" s="179" t="s">
        <v>1451</v>
      </c>
      <c r="K85" s="179" t="s">
        <v>1551</v>
      </c>
      <c r="L85" s="179" t="s">
        <v>495</v>
      </c>
      <c r="M85" s="179" t="s">
        <v>19</v>
      </c>
      <c r="N85" s="179" t="s">
        <v>1497</v>
      </c>
      <c r="O85" s="179" t="s">
        <v>1607</v>
      </c>
      <c r="P85" s="179" t="s">
        <v>443</v>
      </c>
      <c r="Q85" s="179">
        <v>35</v>
      </c>
      <c r="R85" s="179">
        <v>1</v>
      </c>
      <c r="S85" s="180" t="s">
        <v>497</v>
      </c>
      <c r="T85" s="180" t="s">
        <v>694</v>
      </c>
      <c r="U85" s="180">
        <v>45811</v>
      </c>
      <c r="V85" s="169">
        <v>46022</v>
      </c>
      <c r="W85" s="162" t="s">
        <v>682</v>
      </c>
      <c r="XFC85" s="178"/>
    </row>
    <row r="86" spans="1:23 16383:16383" ht="60" x14ac:dyDescent="0.25">
      <c r="A86" s="162" t="s">
        <v>695</v>
      </c>
      <c r="B86" s="71" t="s">
        <v>695</v>
      </c>
      <c r="C86" s="162" t="s">
        <v>682</v>
      </c>
      <c r="D86" s="162">
        <v>0</v>
      </c>
      <c r="E86" s="162" t="s">
        <v>499</v>
      </c>
      <c r="F86" s="162" t="s">
        <v>695</v>
      </c>
      <c r="G86" s="162" t="s">
        <v>19</v>
      </c>
      <c r="H86" s="162" t="s">
        <v>1814</v>
      </c>
      <c r="I86" s="162" t="s">
        <v>1814</v>
      </c>
      <c r="J86" s="162" t="s">
        <v>1814</v>
      </c>
      <c r="K86" s="162" t="s">
        <v>1814</v>
      </c>
      <c r="L86" s="162" t="s">
        <v>19</v>
      </c>
      <c r="M86" s="162" t="s">
        <v>19</v>
      </c>
      <c r="N86" s="162" t="s">
        <v>19</v>
      </c>
      <c r="O86" s="162" t="s">
        <v>19</v>
      </c>
      <c r="P86" s="162" t="s">
        <v>444</v>
      </c>
      <c r="Q86" s="162">
        <v>15</v>
      </c>
      <c r="R86" s="162">
        <v>1</v>
      </c>
      <c r="S86" s="162" t="s">
        <v>497</v>
      </c>
      <c r="T86" s="162" t="s">
        <v>696</v>
      </c>
      <c r="U86" s="169">
        <v>45811</v>
      </c>
      <c r="V86" s="169">
        <v>45930</v>
      </c>
      <c r="W86" s="162" t="s">
        <v>682</v>
      </c>
    </row>
    <row r="87" spans="1:23 16383:16383" ht="45" x14ac:dyDescent="0.25">
      <c r="A87" s="162" t="s">
        <v>697</v>
      </c>
      <c r="B87" s="71" t="s">
        <v>697</v>
      </c>
      <c r="C87" s="162" t="s">
        <v>682</v>
      </c>
      <c r="D87" s="162">
        <v>0</v>
      </c>
      <c r="E87" s="162" t="s">
        <v>499</v>
      </c>
      <c r="F87" s="162" t="s">
        <v>697</v>
      </c>
      <c r="G87" s="162" t="s">
        <v>19</v>
      </c>
      <c r="H87" s="162" t="s">
        <v>1814</v>
      </c>
      <c r="I87" s="162" t="s">
        <v>1814</v>
      </c>
      <c r="J87" s="162" t="s">
        <v>1814</v>
      </c>
      <c r="K87" s="162" t="s">
        <v>1814</v>
      </c>
      <c r="L87" s="162" t="s">
        <v>19</v>
      </c>
      <c r="M87" s="162" t="s">
        <v>19</v>
      </c>
      <c r="N87" s="162" t="s">
        <v>19</v>
      </c>
      <c r="O87" s="162" t="s">
        <v>19</v>
      </c>
      <c r="P87" s="162" t="s">
        <v>445</v>
      </c>
      <c r="Q87" s="162">
        <v>20</v>
      </c>
      <c r="R87" s="162">
        <v>1</v>
      </c>
      <c r="S87" s="162" t="s">
        <v>497</v>
      </c>
      <c r="T87" s="162" t="s">
        <v>698</v>
      </c>
      <c r="U87" s="169">
        <v>45931</v>
      </c>
      <c r="V87" s="169">
        <v>45961</v>
      </c>
      <c r="W87" s="162" t="s">
        <v>682</v>
      </c>
    </row>
    <row r="88" spans="1:23 16383:16383" ht="45" x14ac:dyDescent="0.25">
      <c r="A88" s="162" t="s">
        <v>699</v>
      </c>
      <c r="B88" s="71" t="s">
        <v>699</v>
      </c>
      <c r="C88" s="162" t="s">
        <v>682</v>
      </c>
      <c r="D88" s="162">
        <v>0</v>
      </c>
      <c r="E88" s="162" t="s">
        <v>499</v>
      </c>
      <c r="F88" s="162" t="s">
        <v>699</v>
      </c>
      <c r="G88" s="162" t="s">
        <v>19</v>
      </c>
      <c r="H88" s="162" t="s">
        <v>1814</v>
      </c>
      <c r="I88" s="162" t="s">
        <v>1814</v>
      </c>
      <c r="J88" s="162" t="s">
        <v>1814</v>
      </c>
      <c r="K88" s="162" t="s">
        <v>1814</v>
      </c>
      <c r="L88" s="162" t="s">
        <v>19</v>
      </c>
      <c r="M88" s="162" t="s">
        <v>19</v>
      </c>
      <c r="N88" s="162" t="s">
        <v>19</v>
      </c>
      <c r="O88" s="162" t="s">
        <v>19</v>
      </c>
      <c r="P88" s="162" t="s">
        <v>446</v>
      </c>
      <c r="Q88" s="162">
        <v>25</v>
      </c>
      <c r="R88" s="162">
        <v>1</v>
      </c>
      <c r="S88" s="162" t="s">
        <v>497</v>
      </c>
      <c r="T88" s="162" t="s">
        <v>700</v>
      </c>
      <c r="U88" s="169">
        <v>45965</v>
      </c>
      <c r="V88" s="169">
        <v>45989</v>
      </c>
      <c r="W88" s="162" t="s">
        <v>682</v>
      </c>
    </row>
    <row r="89" spans="1:23 16383:16383" ht="45" x14ac:dyDescent="0.25">
      <c r="A89" s="162" t="s">
        <v>701</v>
      </c>
      <c r="B89" s="71" t="s">
        <v>701</v>
      </c>
      <c r="C89" s="162" t="s">
        <v>682</v>
      </c>
      <c r="D89" s="162">
        <v>0</v>
      </c>
      <c r="E89" s="162" t="s">
        <v>499</v>
      </c>
      <c r="F89" s="162" t="s">
        <v>701</v>
      </c>
      <c r="G89" s="162" t="s">
        <v>19</v>
      </c>
      <c r="H89" s="162" t="s">
        <v>1814</v>
      </c>
      <c r="I89" s="162" t="s">
        <v>1814</v>
      </c>
      <c r="J89" s="162" t="s">
        <v>1814</v>
      </c>
      <c r="K89" s="162" t="s">
        <v>1814</v>
      </c>
      <c r="L89" s="162" t="s">
        <v>19</v>
      </c>
      <c r="M89" s="162" t="s">
        <v>19</v>
      </c>
      <c r="N89" s="162" t="s">
        <v>19</v>
      </c>
      <c r="O89" s="162" t="s">
        <v>19</v>
      </c>
      <c r="P89" s="162" t="s">
        <v>447</v>
      </c>
      <c r="Q89" s="162">
        <v>20</v>
      </c>
      <c r="R89" s="162">
        <v>1</v>
      </c>
      <c r="S89" s="162" t="s">
        <v>497</v>
      </c>
      <c r="T89" s="162" t="s">
        <v>702</v>
      </c>
      <c r="U89" s="169">
        <v>45992</v>
      </c>
      <c r="V89" s="169">
        <v>46006</v>
      </c>
      <c r="W89" s="162" t="s">
        <v>682</v>
      </c>
    </row>
    <row r="90" spans="1:23 16383:16383" ht="45" x14ac:dyDescent="0.25">
      <c r="A90" s="162" t="s">
        <v>703</v>
      </c>
      <c r="B90" s="71" t="s">
        <v>703</v>
      </c>
      <c r="C90" s="162" t="s">
        <v>682</v>
      </c>
      <c r="D90" s="162">
        <v>0</v>
      </c>
      <c r="E90" s="162" t="s">
        <v>499</v>
      </c>
      <c r="F90" s="162" t="s">
        <v>703</v>
      </c>
      <c r="G90" s="162" t="s">
        <v>19</v>
      </c>
      <c r="H90" s="162" t="s">
        <v>1814</v>
      </c>
      <c r="I90" s="162" t="s">
        <v>1814</v>
      </c>
      <c r="J90" s="162" t="s">
        <v>1814</v>
      </c>
      <c r="K90" s="162" t="s">
        <v>1814</v>
      </c>
      <c r="L90" s="162" t="s">
        <v>19</v>
      </c>
      <c r="M90" s="162" t="s">
        <v>19</v>
      </c>
      <c r="N90" s="162" t="s">
        <v>19</v>
      </c>
      <c r="O90" s="162" t="s">
        <v>19</v>
      </c>
      <c r="P90" s="162" t="s">
        <v>448</v>
      </c>
      <c r="Q90" s="162">
        <v>20</v>
      </c>
      <c r="R90" s="162">
        <v>1</v>
      </c>
      <c r="S90" s="162" t="s">
        <v>497</v>
      </c>
      <c r="T90" s="162" t="s">
        <v>704</v>
      </c>
      <c r="U90" s="169">
        <v>46007</v>
      </c>
      <c r="V90" s="169">
        <v>46022</v>
      </c>
      <c r="W90" s="162" t="s">
        <v>682</v>
      </c>
    </row>
    <row r="91" spans="1:23 16383:16383" ht="34.5" customHeight="1" x14ac:dyDescent="0.25">
      <c r="A91" s="179" t="s">
        <v>705</v>
      </c>
      <c r="B91" s="179" t="s">
        <v>705</v>
      </c>
      <c r="C91" s="179" t="s">
        <v>682</v>
      </c>
      <c r="D91" s="179">
        <v>0</v>
      </c>
      <c r="E91" s="179" t="s">
        <v>492</v>
      </c>
      <c r="F91" s="179" t="s">
        <v>705</v>
      </c>
      <c r="G91" s="179" t="s">
        <v>494</v>
      </c>
      <c r="H91" s="179" t="s">
        <v>12</v>
      </c>
      <c r="I91" s="179" t="s">
        <v>1452</v>
      </c>
      <c r="J91" s="179" t="s">
        <v>1453</v>
      </c>
      <c r="K91" s="179" t="s">
        <v>1551</v>
      </c>
      <c r="L91" s="179" t="s">
        <v>495</v>
      </c>
      <c r="M91" s="179" t="s">
        <v>19</v>
      </c>
      <c r="N91" s="179" t="s">
        <v>1497</v>
      </c>
      <c r="O91" s="179" t="s">
        <v>1608</v>
      </c>
      <c r="P91" s="179" t="s">
        <v>449</v>
      </c>
      <c r="Q91" s="179">
        <v>30</v>
      </c>
      <c r="R91" s="179">
        <v>2</v>
      </c>
      <c r="S91" s="180" t="s">
        <v>497</v>
      </c>
      <c r="T91" s="180" t="s">
        <v>706</v>
      </c>
      <c r="U91" s="180">
        <v>45684</v>
      </c>
      <c r="V91" s="169">
        <v>45989</v>
      </c>
      <c r="W91" s="162" t="s">
        <v>682</v>
      </c>
      <c r="XFC91" s="178"/>
    </row>
    <row r="92" spans="1:23 16383:16383" ht="45" x14ac:dyDescent="0.25">
      <c r="A92" s="162" t="s">
        <v>707</v>
      </c>
      <c r="B92" s="71" t="s">
        <v>707</v>
      </c>
      <c r="C92" s="162" t="s">
        <v>682</v>
      </c>
      <c r="D92" s="162">
        <v>0</v>
      </c>
      <c r="E92" s="162" t="s">
        <v>499</v>
      </c>
      <c r="F92" s="162" t="s">
        <v>707</v>
      </c>
      <c r="G92" s="162" t="s">
        <v>19</v>
      </c>
      <c r="H92" s="162" t="s">
        <v>1814</v>
      </c>
      <c r="I92" s="162" t="s">
        <v>1814</v>
      </c>
      <c r="J92" s="162" t="s">
        <v>1814</v>
      </c>
      <c r="K92" s="162" t="s">
        <v>1814</v>
      </c>
      <c r="L92" s="162" t="s">
        <v>19</v>
      </c>
      <c r="M92" s="162" t="s">
        <v>19</v>
      </c>
      <c r="N92" s="162" t="s">
        <v>19</v>
      </c>
      <c r="O92" s="162" t="s">
        <v>19</v>
      </c>
      <c r="P92" s="162" t="s">
        <v>450</v>
      </c>
      <c r="Q92" s="162">
        <v>30</v>
      </c>
      <c r="R92" s="162">
        <v>1</v>
      </c>
      <c r="S92" s="162" t="s">
        <v>497</v>
      </c>
      <c r="T92" s="162" t="s">
        <v>708</v>
      </c>
      <c r="U92" s="169">
        <v>45684</v>
      </c>
      <c r="V92" s="169">
        <v>45716</v>
      </c>
      <c r="W92" s="162" t="s">
        <v>682</v>
      </c>
    </row>
    <row r="93" spans="1:23 16383:16383" ht="45" x14ac:dyDescent="0.25">
      <c r="A93" s="162" t="s">
        <v>709</v>
      </c>
      <c r="B93" s="71" t="s">
        <v>709</v>
      </c>
      <c r="C93" s="162" t="s">
        <v>682</v>
      </c>
      <c r="D93" s="162">
        <v>0</v>
      </c>
      <c r="E93" s="162" t="s">
        <v>499</v>
      </c>
      <c r="F93" s="162" t="s">
        <v>709</v>
      </c>
      <c r="G93" s="162" t="s">
        <v>19</v>
      </c>
      <c r="H93" s="162" t="s">
        <v>1814</v>
      </c>
      <c r="I93" s="162" t="s">
        <v>1814</v>
      </c>
      <c r="J93" s="162" t="s">
        <v>1814</v>
      </c>
      <c r="K93" s="162" t="s">
        <v>1814</v>
      </c>
      <c r="L93" s="162" t="s">
        <v>19</v>
      </c>
      <c r="M93" s="162" t="s">
        <v>19</v>
      </c>
      <c r="N93" s="162" t="s">
        <v>19</v>
      </c>
      <c r="O93" s="162" t="s">
        <v>19</v>
      </c>
      <c r="P93" s="162" t="s">
        <v>451</v>
      </c>
      <c r="Q93" s="162">
        <v>40</v>
      </c>
      <c r="R93" s="162">
        <v>2</v>
      </c>
      <c r="S93" s="162" t="s">
        <v>497</v>
      </c>
      <c r="T93" s="162" t="s">
        <v>706</v>
      </c>
      <c r="U93" s="169">
        <v>45719</v>
      </c>
      <c r="V93" s="169">
        <v>45930</v>
      </c>
      <c r="W93" s="162" t="s">
        <v>682</v>
      </c>
    </row>
    <row r="94" spans="1:23 16383:16383" ht="90" x14ac:dyDescent="0.25">
      <c r="A94" s="162" t="s">
        <v>710</v>
      </c>
      <c r="B94" s="71" t="s">
        <v>710</v>
      </c>
      <c r="C94" s="162" t="s">
        <v>682</v>
      </c>
      <c r="D94" s="162">
        <v>0</v>
      </c>
      <c r="E94" s="162" t="s">
        <v>499</v>
      </c>
      <c r="F94" s="162" t="s">
        <v>710</v>
      </c>
      <c r="G94" s="162" t="s">
        <v>19</v>
      </c>
      <c r="H94" s="162" t="s">
        <v>1814</v>
      </c>
      <c r="I94" s="162" t="s">
        <v>1814</v>
      </c>
      <c r="J94" s="162" t="s">
        <v>1814</v>
      </c>
      <c r="K94" s="162" t="s">
        <v>1814</v>
      </c>
      <c r="L94" s="162" t="s">
        <v>19</v>
      </c>
      <c r="M94" s="162" t="s">
        <v>19</v>
      </c>
      <c r="N94" s="162" t="s">
        <v>19</v>
      </c>
      <c r="O94" s="162" t="s">
        <v>19</v>
      </c>
      <c r="P94" s="162" t="s">
        <v>452</v>
      </c>
      <c r="Q94" s="162">
        <v>30</v>
      </c>
      <c r="R94" s="162">
        <v>2</v>
      </c>
      <c r="S94" s="162" t="s">
        <v>497</v>
      </c>
      <c r="T94" s="162" t="s">
        <v>711</v>
      </c>
      <c r="U94" s="169">
        <v>45748</v>
      </c>
      <c r="V94" s="169">
        <v>45989</v>
      </c>
      <c r="W94" s="162" t="s">
        <v>682</v>
      </c>
    </row>
    <row r="95" spans="1:23 16383:16383" ht="34.5" customHeight="1" x14ac:dyDescent="0.25">
      <c r="A95" s="179" t="s">
        <v>722</v>
      </c>
      <c r="B95" s="179" t="s">
        <v>722</v>
      </c>
      <c r="C95" s="179" t="s">
        <v>721</v>
      </c>
      <c r="D95" s="179">
        <v>0</v>
      </c>
      <c r="E95" s="179" t="s">
        <v>492</v>
      </c>
      <c r="F95" s="179" t="s">
        <v>722</v>
      </c>
      <c r="G95" s="179" t="s">
        <v>494</v>
      </c>
      <c r="H95" s="179" t="s">
        <v>10</v>
      </c>
      <c r="I95" s="179" t="s">
        <v>1456</v>
      </c>
      <c r="J95" s="179" t="s">
        <v>1457</v>
      </c>
      <c r="K95" s="179" t="s">
        <v>1797</v>
      </c>
      <c r="L95" s="179" t="s">
        <v>495</v>
      </c>
      <c r="M95" s="179" t="s">
        <v>32</v>
      </c>
      <c r="N95" s="179" t="s">
        <v>646</v>
      </c>
      <c r="O95" s="179" t="s">
        <v>1609</v>
      </c>
      <c r="P95" s="179" t="s">
        <v>228</v>
      </c>
      <c r="Q95" s="179">
        <v>30</v>
      </c>
      <c r="R95" s="179">
        <v>100</v>
      </c>
      <c r="S95" s="180" t="s">
        <v>525</v>
      </c>
      <c r="T95" s="180" t="s">
        <v>723</v>
      </c>
      <c r="U95" s="180">
        <v>45670</v>
      </c>
      <c r="V95" s="169">
        <v>45989</v>
      </c>
      <c r="W95" s="162" t="s">
        <v>721</v>
      </c>
      <c r="XFC95" s="178"/>
    </row>
    <row r="96" spans="1:23 16383:16383" ht="45" x14ac:dyDescent="0.25">
      <c r="A96" s="162" t="s">
        <v>724</v>
      </c>
      <c r="B96" s="71" t="s">
        <v>724</v>
      </c>
      <c r="C96" s="162" t="s">
        <v>721</v>
      </c>
      <c r="D96" s="162">
        <v>0</v>
      </c>
      <c r="E96" s="162" t="s">
        <v>499</v>
      </c>
      <c r="F96" s="162" t="s">
        <v>724</v>
      </c>
      <c r="G96" s="162" t="s">
        <v>19</v>
      </c>
      <c r="H96" s="162" t="s">
        <v>1814</v>
      </c>
      <c r="I96" s="162" t="s">
        <v>1814</v>
      </c>
      <c r="J96" s="162" t="s">
        <v>1814</v>
      </c>
      <c r="K96" s="162" t="s">
        <v>1814</v>
      </c>
      <c r="L96" s="162" t="s">
        <v>19</v>
      </c>
      <c r="M96" s="162" t="s">
        <v>19</v>
      </c>
      <c r="N96" s="162" t="s">
        <v>19</v>
      </c>
      <c r="O96" s="162" t="s">
        <v>19</v>
      </c>
      <c r="P96" s="162" t="s">
        <v>229</v>
      </c>
      <c r="Q96" s="162">
        <v>10</v>
      </c>
      <c r="R96" s="162">
        <v>1</v>
      </c>
      <c r="S96" s="162" t="s">
        <v>497</v>
      </c>
      <c r="T96" s="162" t="s">
        <v>725</v>
      </c>
      <c r="U96" s="169">
        <v>45670</v>
      </c>
      <c r="V96" s="169">
        <v>45716</v>
      </c>
      <c r="W96" s="162" t="s">
        <v>721</v>
      </c>
    </row>
    <row r="97" spans="1:23 16383:16383" ht="45" x14ac:dyDescent="0.25">
      <c r="A97" s="162" t="s">
        <v>726</v>
      </c>
      <c r="B97" s="71" t="s">
        <v>726</v>
      </c>
      <c r="C97" s="162" t="s">
        <v>721</v>
      </c>
      <c r="D97" s="162">
        <v>0</v>
      </c>
      <c r="E97" s="162" t="s">
        <v>499</v>
      </c>
      <c r="F97" s="162" t="s">
        <v>726</v>
      </c>
      <c r="G97" s="162" t="s">
        <v>19</v>
      </c>
      <c r="H97" s="162" t="s">
        <v>1814</v>
      </c>
      <c r="I97" s="162" t="s">
        <v>1814</v>
      </c>
      <c r="J97" s="162" t="s">
        <v>1814</v>
      </c>
      <c r="K97" s="162" t="s">
        <v>1814</v>
      </c>
      <c r="L97" s="162" t="s">
        <v>19</v>
      </c>
      <c r="M97" s="162" t="s">
        <v>19</v>
      </c>
      <c r="N97" s="162" t="s">
        <v>19</v>
      </c>
      <c r="O97" s="162" t="s">
        <v>19</v>
      </c>
      <c r="P97" s="162" t="s">
        <v>230</v>
      </c>
      <c r="Q97" s="162">
        <v>60</v>
      </c>
      <c r="R97" s="162">
        <v>100</v>
      </c>
      <c r="S97" s="162" t="s">
        <v>525</v>
      </c>
      <c r="T97" s="162" t="s">
        <v>723</v>
      </c>
      <c r="U97" s="169">
        <v>45691</v>
      </c>
      <c r="V97" s="169">
        <v>45989</v>
      </c>
      <c r="W97" s="162" t="s">
        <v>721</v>
      </c>
    </row>
    <row r="98" spans="1:23 16383:16383" ht="45" x14ac:dyDescent="0.25">
      <c r="A98" s="162" t="s">
        <v>727</v>
      </c>
      <c r="B98" s="71" t="s">
        <v>727</v>
      </c>
      <c r="C98" s="162" t="s">
        <v>721</v>
      </c>
      <c r="D98" s="162">
        <v>0</v>
      </c>
      <c r="E98" s="162" t="s">
        <v>499</v>
      </c>
      <c r="F98" s="162" t="s">
        <v>727</v>
      </c>
      <c r="G98" s="162" t="s">
        <v>19</v>
      </c>
      <c r="H98" s="162" t="s">
        <v>1814</v>
      </c>
      <c r="I98" s="162" t="s">
        <v>1814</v>
      </c>
      <c r="J98" s="162" t="s">
        <v>1814</v>
      </c>
      <c r="K98" s="162" t="s">
        <v>1814</v>
      </c>
      <c r="L98" s="162" t="s">
        <v>19</v>
      </c>
      <c r="M98" s="162" t="s">
        <v>19</v>
      </c>
      <c r="N98" s="162" t="s">
        <v>19</v>
      </c>
      <c r="O98" s="162" t="s">
        <v>19</v>
      </c>
      <c r="P98" s="162" t="s">
        <v>231</v>
      </c>
      <c r="Q98" s="162">
        <v>10</v>
      </c>
      <c r="R98" s="162">
        <v>1</v>
      </c>
      <c r="S98" s="162" t="s">
        <v>497</v>
      </c>
      <c r="T98" s="162" t="s">
        <v>725</v>
      </c>
      <c r="U98" s="169">
        <v>45691</v>
      </c>
      <c r="V98" s="169">
        <v>45716</v>
      </c>
      <c r="W98" s="162" t="s">
        <v>721</v>
      </c>
    </row>
    <row r="99" spans="1:23 16383:16383" ht="45" x14ac:dyDescent="0.25">
      <c r="A99" s="162" t="s">
        <v>728</v>
      </c>
      <c r="B99" s="71" t="s">
        <v>728</v>
      </c>
      <c r="C99" s="162" t="s">
        <v>721</v>
      </c>
      <c r="D99" s="162">
        <v>0</v>
      </c>
      <c r="E99" s="162" t="s">
        <v>499</v>
      </c>
      <c r="F99" s="162" t="s">
        <v>728</v>
      </c>
      <c r="G99" s="162" t="s">
        <v>19</v>
      </c>
      <c r="H99" s="162" t="s">
        <v>1814</v>
      </c>
      <c r="I99" s="162" t="s">
        <v>1814</v>
      </c>
      <c r="J99" s="162" t="s">
        <v>1814</v>
      </c>
      <c r="K99" s="162" t="s">
        <v>1814</v>
      </c>
      <c r="L99" s="162" t="s">
        <v>19</v>
      </c>
      <c r="M99" s="162" t="s">
        <v>19</v>
      </c>
      <c r="N99" s="162" t="s">
        <v>19</v>
      </c>
      <c r="O99" s="162" t="s">
        <v>19</v>
      </c>
      <c r="P99" s="162" t="s">
        <v>232</v>
      </c>
      <c r="Q99" s="162">
        <v>20</v>
      </c>
      <c r="R99" s="162">
        <v>100</v>
      </c>
      <c r="S99" s="162" t="s">
        <v>525</v>
      </c>
      <c r="T99" s="162" t="s">
        <v>723</v>
      </c>
      <c r="U99" s="169">
        <v>45719</v>
      </c>
      <c r="V99" s="169">
        <v>45989</v>
      </c>
      <c r="W99" s="162" t="s">
        <v>721</v>
      </c>
    </row>
    <row r="100" spans="1:23 16383:16383" ht="34.5" customHeight="1" x14ac:dyDescent="0.25">
      <c r="A100" s="179" t="s">
        <v>729</v>
      </c>
      <c r="B100" s="179" t="s">
        <v>729</v>
      </c>
      <c r="C100" s="179" t="s">
        <v>721</v>
      </c>
      <c r="D100" s="179">
        <v>0</v>
      </c>
      <c r="E100" s="179" t="s">
        <v>492</v>
      </c>
      <c r="F100" s="179" t="s">
        <v>729</v>
      </c>
      <c r="G100" s="179" t="s">
        <v>494</v>
      </c>
      <c r="H100" s="179" t="s">
        <v>13</v>
      </c>
      <c r="I100" s="179" t="s">
        <v>1459</v>
      </c>
      <c r="J100" s="179" t="s">
        <v>1498</v>
      </c>
      <c r="K100" s="179" t="s">
        <v>1554</v>
      </c>
      <c r="L100" s="179" t="s">
        <v>495</v>
      </c>
      <c r="M100" s="179" t="s">
        <v>19</v>
      </c>
      <c r="N100" s="179" t="s">
        <v>730</v>
      </c>
      <c r="O100" s="179" t="s">
        <v>1610</v>
      </c>
      <c r="P100" s="179" t="s">
        <v>372</v>
      </c>
      <c r="Q100" s="179">
        <v>10</v>
      </c>
      <c r="R100" s="179">
        <v>2</v>
      </c>
      <c r="S100" s="180" t="s">
        <v>497</v>
      </c>
      <c r="T100" s="180" t="s">
        <v>731</v>
      </c>
      <c r="U100" s="180">
        <v>45670</v>
      </c>
      <c r="V100" s="169">
        <v>45989</v>
      </c>
      <c r="W100" s="162" t="s">
        <v>721</v>
      </c>
      <c r="XFC100" s="178"/>
    </row>
    <row r="101" spans="1:23 16383:16383" ht="75" x14ac:dyDescent="0.25">
      <c r="A101" s="162" t="s">
        <v>732</v>
      </c>
      <c r="B101" s="71" t="s">
        <v>732</v>
      </c>
      <c r="C101" s="162" t="s">
        <v>721</v>
      </c>
      <c r="D101" s="162">
        <v>0</v>
      </c>
      <c r="E101" s="162" t="s">
        <v>499</v>
      </c>
      <c r="F101" s="162" t="s">
        <v>732</v>
      </c>
      <c r="G101" s="162" t="s">
        <v>19</v>
      </c>
      <c r="H101" s="162" t="s">
        <v>1814</v>
      </c>
      <c r="I101" s="162" t="s">
        <v>1814</v>
      </c>
      <c r="J101" s="162" t="s">
        <v>1814</v>
      </c>
      <c r="K101" s="162" t="s">
        <v>1814</v>
      </c>
      <c r="L101" s="162" t="s">
        <v>19</v>
      </c>
      <c r="M101" s="162" t="s">
        <v>19</v>
      </c>
      <c r="N101" s="162" t="s">
        <v>19</v>
      </c>
      <c r="O101" s="162" t="s">
        <v>19</v>
      </c>
      <c r="P101" s="162" t="s">
        <v>373</v>
      </c>
      <c r="Q101" s="162">
        <v>60</v>
      </c>
      <c r="R101" s="162">
        <v>1</v>
      </c>
      <c r="S101" s="162" t="s">
        <v>497</v>
      </c>
      <c r="T101" s="162" t="s">
        <v>733</v>
      </c>
      <c r="U101" s="169">
        <v>45670</v>
      </c>
      <c r="V101" s="169">
        <v>45747</v>
      </c>
      <c r="W101" s="162" t="s">
        <v>721</v>
      </c>
    </row>
    <row r="102" spans="1:23 16383:16383" ht="45" x14ac:dyDescent="0.25">
      <c r="A102" s="162" t="s">
        <v>734</v>
      </c>
      <c r="B102" s="71" t="s">
        <v>734</v>
      </c>
      <c r="C102" s="162" t="s">
        <v>721</v>
      </c>
      <c r="D102" s="162">
        <v>0</v>
      </c>
      <c r="E102" s="162" t="s">
        <v>499</v>
      </c>
      <c r="F102" s="162" t="s">
        <v>734</v>
      </c>
      <c r="G102" s="162" t="s">
        <v>19</v>
      </c>
      <c r="H102" s="162" t="s">
        <v>1814</v>
      </c>
      <c r="I102" s="162" t="s">
        <v>1814</v>
      </c>
      <c r="J102" s="162" t="s">
        <v>1814</v>
      </c>
      <c r="K102" s="162" t="s">
        <v>1814</v>
      </c>
      <c r="L102" s="162" t="s">
        <v>19</v>
      </c>
      <c r="M102" s="162" t="s">
        <v>19</v>
      </c>
      <c r="N102" s="162" t="s">
        <v>19</v>
      </c>
      <c r="O102" s="162" t="s">
        <v>19</v>
      </c>
      <c r="P102" s="162" t="s">
        <v>374</v>
      </c>
      <c r="Q102" s="162">
        <v>40</v>
      </c>
      <c r="R102" s="162">
        <v>2</v>
      </c>
      <c r="S102" s="162" t="s">
        <v>497</v>
      </c>
      <c r="T102" s="162" t="s">
        <v>731</v>
      </c>
      <c r="U102" s="169">
        <v>45748</v>
      </c>
      <c r="V102" s="169">
        <v>45989</v>
      </c>
      <c r="W102" s="162" t="s">
        <v>721</v>
      </c>
    </row>
    <row r="103" spans="1:23 16383:16383" ht="34.5" customHeight="1" x14ac:dyDescent="0.25">
      <c r="A103" s="179" t="s">
        <v>735</v>
      </c>
      <c r="B103" s="179" t="s">
        <v>735</v>
      </c>
      <c r="C103" s="179" t="s">
        <v>721</v>
      </c>
      <c r="D103" s="179">
        <v>0</v>
      </c>
      <c r="E103" s="179" t="s">
        <v>492</v>
      </c>
      <c r="F103" s="179" t="s">
        <v>735</v>
      </c>
      <c r="G103" s="179" t="s">
        <v>494</v>
      </c>
      <c r="H103" s="179" t="s">
        <v>10</v>
      </c>
      <c r="I103" s="179" t="s">
        <v>1456</v>
      </c>
      <c r="J103" s="179" t="s">
        <v>1457</v>
      </c>
      <c r="K103" s="179" t="s">
        <v>1797</v>
      </c>
      <c r="L103" s="179" t="s">
        <v>495</v>
      </c>
      <c r="M103" s="179" t="s">
        <v>32</v>
      </c>
      <c r="N103" s="179" t="s">
        <v>646</v>
      </c>
      <c r="O103" s="179" t="s">
        <v>1611</v>
      </c>
      <c r="P103" s="179" t="s">
        <v>233</v>
      </c>
      <c r="Q103" s="179">
        <v>30</v>
      </c>
      <c r="R103" s="179">
        <v>100</v>
      </c>
      <c r="S103" s="180" t="s">
        <v>525</v>
      </c>
      <c r="T103" s="180" t="s">
        <v>723</v>
      </c>
      <c r="U103" s="180">
        <v>45691</v>
      </c>
      <c r="V103" s="169">
        <v>45989</v>
      </c>
      <c r="W103" s="162" t="s">
        <v>721</v>
      </c>
      <c r="XFC103" s="178"/>
    </row>
    <row r="104" spans="1:23 16383:16383" ht="45" x14ac:dyDescent="0.25">
      <c r="A104" s="162" t="s">
        <v>736</v>
      </c>
      <c r="B104" s="71" t="s">
        <v>736</v>
      </c>
      <c r="C104" s="162" t="s">
        <v>721</v>
      </c>
      <c r="D104" s="162">
        <v>0</v>
      </c>
      <c r="E104" s="162" t="s">
        <v>499</v>
      </c>
      <c r="F104" s="162" t="s">
        <v>736</v>
      </c>
      <c r="G104" s="162" t="s">
        <v>19</v>
      </c>
      <c r="H104" s="162" t="s">
        <v>1814</v>
      </c>
      <c r="I104" s="162" t="s">
        <v>1814</v>
      </c>
      <c r="J104" s="162" t="s">
        <v>1814</v>
      </c>
      <c r="K104" s="162" t="s">
        <v>1814</v>
      </c>
      <c r="L104" s="162" t="s">
        <v>19</v>
      </c>
      <c r="M104" s="162" t="s">
        <v>19</v>
      </c>
      <c r="N104" s="162" t="s">
        <v>19</v>
      </c>
      <c r="O104" s="162" t="s">
        <v>19</v>
      </c>
      <c r="P104" s="162" t="s">
        <v>234</v>
      </c>
      <c r="Q104" s="162">
        <v>60</v>
      </c>
      <c r="R104" s="162">
        <v>1</v>
      </c>
      <c r="S104" s="162" t="s">
        <v>497</v>
      </c>
      <c r="T104" s="162" t="s">
        <v>725</v>
      </c>
      <c r="U104" s="169">
        <v>45691</v>
      </c>
      <c r="V104" s="169">
        <v>45716</v>
      </c>
      <c r="W104" s="162" t="s">
        <v>721</v>
      </c>
    </row>
    <row r="105" spans="1:23 16383:16383" ht="45" x14ac:dyDescent="0.25">
      <c r="A105" s="162" t="s">
        <v>737</v>
      </c>
      <c r="B105" s="71" t="s">
        <v>737</v>
      </c>
      <c r="C105" s="162" t="s">
        <v>721</v>
      </c>
      <c r="D105" s="162">
        <v>0</v>
      </c>
      <c r="E105" s="162" t="s">
        <v>499</v>
      </c>
      <c r="F105" s="162" t="s">
        <v>737</v>
      </c>
      <c r="G105" s="162" t="s">
        <v>19</v>
      </c>
      <c r="H105" s="162" t="s">
        <v>1814</v>
      </c>
      <c r="I105" s="162" t="s">
        <v>1814</v>
      </c>
      <c r="J105" s="162" t="s">
        <v>1814</v>
      </c>
      <c r="K105" s="162" t="s">
        <v>1814</v>
      </c>
      <c r="L105" s="162" t="s">
        <v>19</v>
      </c>
      <c r="M105" s="162" t="s">
        <v>19</v>
      </c>
      <c r="N105" s="162" t="s">
        <v>19</v>
      </c>
      <c r="O105" s="162" t="s">
        <v>19</v>
      </c>
      <c r="P105" s="162" t="s">
        <v>235</v>
      </c>
      <c r="Q105" s="162">
        <v>10</v>
      </c>
      <c r="R105" s="162">
        <v>100</v>
      </c>
      <c r="S105" s="162" t="s">
        <v>525</v>
      </c>
      <c r="T105" s="162" t="s">
        <v>723</v>
      </c>
      <c r="U105" s="169">
        <v>45691</v>
      </c>
      <c r="V105" s="169">
        <v>45989</v>
      </c>
      <c r="W105" s="162" t="s">
        <v>721</v>
      </c>
    </row>
    <row r="106" spans="1:23 16383:16383" ht="45" x14ac:dyDescent="0.25">
      <c r="A106" s="162" t="s">
        <v>738</v>
      </c>
      <c r="B106" s="71" t="s">
        <v>738</v>
      </c>
      <c r="C106" s="162" t="s">
        <v>721</v>
      </c>
      <c r="D106" s="162">
        <v>0</v>
      </c>
      <c r="E106" s="162" t="s">
        <v>499</v>
      </c>
      <c r="F106" s="162" t="s">
        <v>738</v>
      </c>
      <c r="G106" s="162" t="s">
        <v>19</v>
      </c>
      <c r="H106" s="162" t="s">
        <v>1814</v>
      </c>
      <c r="I106" s="162" t="s">
        <v>1814</v>
      </c>
      <c r="J106" s="162" t="s">
        <v>1814</v>
      </c>
      <c r="K106" s="162" t="s">
        <v>1814</v>
      </c>
      <c r="L106" s="162" t="s">
        <v>19</v>
      </c>
      <c r="M106" s="162" t="s">
        <v>19</v>
      </c>
      <c r="N106" s="162" t="s">
        <v>19</v>
      </c>
      <c r="O106" s="162" t="s">
        <v>19</v>
      </c>
      <c r="P106" s="162" t="s">
        <v>236</v>
      </c>
      <c r="Q106" s="162">
        <v>10</v>
      </c>
      <c r="R106" s="162">
        <v>1</v>
      </c>
      <c r="S106" s="162" t="s">
        <v>497</v>
      </c>
      <c r="T106" s="162" t="s">
        <v>725</v>
      </c>
      <c r="U106" s="169">
        <v>45691</v>
      </c>
      <c r="V106" s="169">
        <v>45716</v>
      </c>
      <c r="W106" s="162" t="s">
        <v>721</v>
      </c>
    </row>
    <row r="107" spans="1:23 16383:16383" ht="45" x14ac:dyDescent="0.25">
      <c r="A107" s="162" t="s">
        <v>739</v>
      </c>
      <c r="B107" s="71" t="s">
        <v>739</v>
      </c>
      <c r="C107" s="162" t="s">
        <v>721</v>
      </c>
      <c r="D107" s="162">
        <v>0</v>
      </c>
      <c r="E107" s="162" t="s">
        <v>499</v>
      </c>
      <c r="F107" s="162" t="s">
        <v>739</v>
      </c>
      <c r="G107" s="162" t="s">
        <v>19</v>
      </c>
      <c r="H107" s="162" t="s">
        <v>1814</v>
      </c>
      <c r="I107" s="162" t="s">
        <v>1814</v>
      </c>
      <c r="J107" s="162" t="s">
        <v>1814</v>
      </c>
      <c r="K107" s="162" t="s">
        <v>1814</v>
      </c>
      <c r="L107" s="162" t="s">
        <v>19</v>
      </c>
      <c r="M107" s="162" t="s">
        <v>19</v>
      </c>
      <c r="N107" s="162" t="s">
        <v>19</v>
      </c>
      <c r="O107" s="162" t="s">
        <v>19</v>
      </c>
      <c r="P107" s="162" t="s">
        <v>237</v>
      </c>
      <c r="Q107" s="162">
        <v>20</v>
      </c>
      <c r="R107" s="162">
        <v>100</v>
      </c>
      <c r="S107" s="162" t="s">
        <v>525</v>
      </c>
      <c r="T107" s="162" t="s">
        <v>723</v>
      </c>
      <c r="U107" s="169">
        <v>45691</v>
      </c>
      <c r="V107" s="169">
        <v>45989</v>
      </c>
      <c r="W107" s="162" t="s">
        <v>721</v>
      </c>
    </row>
    <row r="108" spans="1:23 16383:16383" ht="34.5" customHeight="1" x14ac:dyDescent="0.25">
      <c r="A108" s="179" t="s">
        <v>740</v>
      </c>
      <c r="B108" s="179" t="s">
        <v>740</v>
      </c>
      <c r="C108" s="179" t="s">
        <v>721</v>
      </c>
      <c r="D108" s="179">
        <v>0</v>
      </c>
      <c r="E108" s="179" t="s">
        <v>492</v>
      </c>
      <c r="F108" s="179" t="s">
        <v>740</v>
      </c>
      <c r="G108" s="179" t="s">
        <v>494</v>
      </c>
      <c r="H108" s="179" t="s">
        <v>10</v>
      </c>
      <c r="I108" s="179" t="s">
        <v>1456</v>
      </c>
      <c r="J108" s="179" t="s">
        <v>1457</v>
      </c>
      <c r="K108" s="179" t="s">
        <v>1797</v>
      </c>
      <c r="L108" s="179" t="s">
        <v>495</v>
      </c>
      <c r="M108" s="179" t="s">
        <v>32</v>
      </c>
      <c r="N108" s="179" t="s">
        <v>646</v>
      </c>
      <c r="O108" s="179" t="s">
        <v>1612</v>
      </c>
      <c r="P108" s="179" t="s">
        <v>238</v>
      </c>
      <c r="Q108" s="179">
        <v>10</v>
      </c>
      <c r="R108" s="179">
        <v>2</v>
      </c>
      <c r="S108" s="180" t="s">
        <v>497</v>
      </c>
      <c r="T108" s="180" t="s">
        <v>741</v>
      </c>
      <c r="U108" s="180">
        <v>45691</v>
      </c>
      <c r="V108" s="169">
        <v>46003</v>
      </c>
      <c r="W108" s="162" t="s">
        <v>721</v>
      </c>
      <c r="XFC108" s="178"/>
    </row>
    <row r="109" spans="1:23 16383:16383" ht="45" x14ac:dyDescent="0.25">
      <c r="A109" s="162" t="s">
        <v>742</v>
      </c>
      <c r="B109" s="71" t="s">
        <v>742</v>
      </c>
      <c r="C109" s="162" t="s">
        <v>721</v>
      </c>
      <c r="D109" s="162">
        <v>0</v>
      </c>
      <c r="E109" s="162" t="s">
        <v>499</v>
      </c>
      <c r="F109" s="162" t="s">
        <v>742</v>
      </c>
      <c r="G109" s="162" t="s">
        <v>19</v>
      </c>
      <c r="H109" s="162" t="s">
        <v>1814</v>
      </c>
      <c r="I109" s="162" t="s">
        <v>1814</v>
      </c>
      <c r="J109" s="162" t="s">
        <v>1814</v>
      </c>
      <c r="K109" s="162" t="s">
        <v>1814</v>
      </c>
      <c r="L109" s="162" t="s">
        <v>19</v>
      </c>
      <c r="M109" s="162" t="s">
        <v>19</v>
      </c>
      <c r="N109" s="162" t="s">
        <v>19</v>
      </c>
      <c r="O109" s="162" t="s">
        <v>19</v>
      </c>
      <c r="P109" s="162" t="s">
        <v>239</v>
      </c>
      <c r="Q109" s="162">
        <v>10</v>
      </c>
      <c r="R109" s="162">
        <v>1</v>
      </c>
      <c r="S109" s="162" t="s">
        <v>497</v>
      </c>
      <c r="T109" s="162" t="s">
        <v>743</v>
      </c>
      <c r="U109" s="169">
        <v>45691</v>
      </c>
      <c r="V109" s="169">
        <v>45716</v>
      </c>
      <c r="W109" s="162" t="s">
        <v>721</v>
      </c>
    </row>
    <row r="110" spans="1:23 16383:16383" ht="45" x14ac:dyDescent="0.25">
      <c r="A110" s="162" t="s">
        <v>744</v>
      </c>
      <c r="B110" s="71" t="s">
        <v>744</v>
      </c>
      <c r="C110" s="162" t="s">
        <v>721</v>
      </c>
      <c r="D110" s="162">
        <v>0</v>
      </c>
      <c r="E110" s="162" t="s">
        <v>499</v>
      </c>
      <c r="F110" s="162" t="s">
        <v>744</v>
      </c>
      <c r="G110" s="162" t="s">
        <v>19</v>
      </c>
      <c r="H110" s="162" t="s">
        <v>1814</v>
      </c>
      <c r="I110" s="162" t="s">
        <v>1814</v>
      </c>
      <c r="J110" s="162" t="s">
        <v>1814</v>
      </c>
      <c r="K110" s="162" t="s">
        <v>1814</v>
      </c>
      <c r="L110" s="162" t="s">
        <v>19</v>
      </c>
      <c r="M110" s="162" t="s">
        <v>19</v>
      </c>
      <c r="N110" s="162" t="s">
        <v>19</v>
      </c>
      <c r="O110" s="162" t="s">
        <v>19</v>
      </c>
      <c r="P110" s="162" t="s">
        <v>240</v>
      </c>
      <c r="Q110" s="162">
        <v>70</v>
      </c>
      <c r="R110" s="162">
        <v>2</v>
      </c>
      <c r="S110" s="162" t="s">
        <v>497</v>
      </c>
      <c r="T110" s="162" t="s">
        <v>745</v>
      </c>
      <c r="U110" s="169">
        <v>45719</v>
      </c>
      <c r="V110" s="169">
        <v>45989</v>
      </c>
      <c r="W110" s="162" t="s">
        <v>721</v>
      </c>
    </row>
    <row r="111" spans="1:23 16383:16383" ht="45" x14ac:dyDescent="0.25">
      <c r="A111" s="162" t="s">
        <v>746</v>
      </c>
      <c r="B111" s="71" t="s">
        <v>746</v>
      </c>
      <c r="C111" s="162" t="s">
        <v>721</v>
      </c>
      <c r="D111" s="162">
        <v>0</v>
      </c>
      <c r="E111" s="162" t="s">
        <v>499</v>
      </c>
      <c r="F111" s="162" t="s">
        <v>746</v>
      </c>
      <c r="G111" s="162" t="s">
        <v>19</v>
      </c>
      <c r="H111" s="162" t="s">
        <v>1814</v>
      </c>
      <c r="I111" s="162" t="s">
        <v>1814</v>
      </c>
      <c r="J111" s="162" t="s">
        <v>1814</v>
      </c>
      <c r="K111" s="162" t="s">
        <v>1814</v>
      </c>
      <c r="L111" s="162" t="s">
        <v>19</v>
      </c>
      <c r="M111" s="162" t="s">
        <v>19</v>
      </c>
      <c r="N111" s="162" t="s">
        <v>19</v>
      </c>
      <c r="O111" s="162" t="s">
        <v>19</v>
      </c>
      <c r="P111" s="162" t="s">
        <v>241</v>
      </c>
      <c r="Q111" s="162">
        <v>20</v>
      </c>
      <c r="R111" s="162">
        <v>2</v>
      </c>
      <c r="S111" s="162" t="s">
        <v>497</v>
      </c>
      <c r="T111" s="162" t="s">
        <v>741</v>
      </c>
      <c r="U111" s="169">
        <v>45719</v>
      </c>
      <c r="V111" s="169">
        <v>46003</v>
      </c>
      <c r="W111" s="162" t="s">
        <v>721</v>
      </c>
    </row>
    <row r="112" spans="1:23 16383:16383" ht="34.5" customHeight="1" x14ac:dyDescent="0.25">
      <c r="A112" s="179" t="s">
        <v>747</v>
      </c>
      <c r="B112" s="179" t="s">
        <v>747</v>
      </c>
      <c r="C112" s="179" t="s">
        <v>721</v>
      </c>
      <c r="D112" s="179">
        <v>0</v>
      </c>
      <c r="E112" s="179" t="s">
        <v>492</v>
      </c>
      <c r="F112" s="179" t="s">
        <v>747</v>
      </c>
      <c r="G112" s="179" t="s">
        <v>494</v>
      </c>
      <c r="H112" s="179" t="s">
        <v>10</v>
      </c>
      <c r="I112" s="179" t="s">
        <v>1456</v>
      </c>
      <c r="J112" s="179" t="s">
        <v>1457</v>
      </c>
      <c r="K112" s="179" t="s">
        <v>1797</v>
      </c>
      <c r="L112" s="179" t="s">
        <v>495</v>
      </c>
      <c r="M112" s="179" t="s">
        <v>19</v>
      </c>
      <c r="N112" s="179" t="s">
        <v>646</v>
      </c>
      <c r="O112" s="179" t="s">
        <v>1613</v>
      </c>
      <c r="P112" s="179" t="s">
        <v>242</v>
      </c>
      <c r="Q112" s="179">
        <v>10</v>
      </c>
      <c r="R112" s="179">
        <v>1</v>
      </c>
      <c r="S112" s="180" t="s">
        <v>497</v>
      </c>
      <c r="T112" s="180" t="s">
        <v>748</v>
      </c>
      <c r="U112" s="180">
        <v>45691</v>
      </c>
      <c r="V112" s="169">
        <v>45989</v>
      </c>
      <c r="W112" s="162" t="s">
        <v>721</v>
      </c>
      <c r="XFC112" s="178"/>
    </row>
    <row r="113" spans="1:23 16383:16383" ht="60" x14ac:dyDescent="0.25">
      <c r="A113" s="162" t="s">
        <v>749</v>
      </c>
      <c r="B113" s="71" t="s">
        <v>749</v>
      </c>
      <c r="C113" s="162" t="s">
        <v>721</v>
      </c>
      <c r="D113" s="162">
        <v>0</v>
      </c>
      <c r="E113" s="162" t="s">
        <v>499</v>
      </c>
      <c r="F113" s="162" t="s">
        <v>749</v>
      </c>
      <c r="G113" s="162" t="s">
        <v>19</v>
      </c>
      <c r="H113" s="162" t="s">
        <v>1814</v>
      </c>
      <c r="I113" s="162" t="s">
        <v>1814</v>
      </c>
      <c r="J113" s="162" t="s">
        <v>1814</v>
      </c>
      <c r="K113" s="162" t="s">
        <v>1814</v>
      </c>
      <c r="L113" s="162" t="s">
        <v>19</v>
      </c>
      <c r="M113" s="162" t="s">
        <v>19</v>
      </c>
      <c r="N113" s="162" t="s">
        <v>19</v>
      </c>
      <c r="O113" s="162" t="s">
        <v>19</v>
      </c>
      <c r="P113" s="162" t="s">
        <v>243</v>
      </c>
      <c r="Q113" s="162">
        <v>70</v>
      </c>
      <c r="R113" s="162">
        <v>1</v>
      </c>
      <c r="S113" s="162" t="s">
        <v>497</v>
      </c>
      <c r="T113" s="162" t="s">
        <v>750</v>
      </c>
      <c r="U113" s="169">
        <v>45691</v>
      </c>
      <c r="V113" s="169">
        <v>45930</v>
      </c>
      <c r="W113" s="162" t="s">
        <v>721</v>
      </c>
    </row>
    <row r="114" spans="1:23 16383:16383" ht="45" x14ac:dyDescent="0.25">
      <c r="A114" s="162" t="s">
        <v>751</v>
      </c>
      <c r="B114" s="71" t="s">
        <v>751</v>
      </c>
      <c r="C114" s="162" t="s">
        <v>721</v>
      </c>
      <c r="D114" s="162">
        <v>0</v>
      </c>
      <c r="E114" s="162" t="s">
        <v>499</v>
      </c>
      <c r="F114" s="162" t="s">
        <v>751</v>
      </c>
      <c r="G114" s="162" t="s">
        <v>19</v>
      </c>
      <c r="H114" s="162" t="s">
        <v>1814</v>
      </c>
      <c r="I114" s="162" t="s">
        <v>1814</v>
      </c>
      <c r="J114" s="162" t="s">
        <v>1814</v>
      </c>
      <c r="K114" s="162" t="s">
        <v>1814</v>
      </c>
      <c r="L114" s="162" t="s">
        <v>19</v>
      </c>
      <c r="M114" s="162" t="s">
        <v>19</v>
      </c>
      <c r="N114" s="162" t="s">
        <v>19</v>
      </c>
      <c r="O114" s="162" t="s">
        <v>19</v>
      </c>
      <c r="P114" s="162" t="s">
        <v>244</v>
      </c>
      <c r="Q114" s="162">
        <v>30</v>
      </c>
      <c r="R114" s="162">
        <v>1</v>
      </c>
      <c r="S114" s="162" t="s">
        <v>497</v>
      </c>
      <c r="T114" s="162" t="s">
        <v>752</v>
      </c>
      <c r="U114" s="169">
        <v>45931</v>
      </c>
      <c r="V114" s="169">
        <v>45989</v>
      </c>
      <c r="W114" s="162" t="s">
        <v>721</v>
      </c>
    </row>
    <row r="115" spans="1:23 16383:16383" ht="34.5" customHeight="1" x14ac:dyDescent="0.25">
      <c r="A115" s="179" t="s">
        <v>753</v>
      </c>
      <c r="B115" s="179" t="s">
        <v>753</v>
      </c>
      <c r="C115" s="179" t="s">
        <v>721</v>
      </c>
      <c r="D115" s="179">
        <v>0</v>
      </c>
      <c r="E115" s="179" t="s">
        <v>492</v>
      </c>
      <c r="F115" s="179" t="s">
        <v>753</v>
      </c>
      <c r="G115" s="179" t="s">
        <v>511</v>
      </c>
      <c r="H115" s="179" t="s">
        <v>10</v>
      </c>
      <c r="I115" s="179" t="s">
        <v>1456</v>
      </c>
      <c r="J115" s="179" t="s">
        <v>1457</v>
      </c>
      <c r="K115" s="179" t="s">
        <v>1797</v>
      </c>
      <c r="L115" s="179" t="s">
        <v>495</v>
      </c>
      <c r="M115" s="179" t="s">
        <v>32</v>
      </c>
      <c r="N115" s="179" t="s">
        <v>730</v>
      </c>
      <c r="O115" s="179" t="s">
        <v>1614</v>
      </c>
      <c r="P115" s="179" t="s">
        <v>245</v>
      </c>
      <c r="Q115" s="179">
        <v>10</v>
      </c>
      <c r="R115" s="179">
        <v>1</v>
      </c>
      <c r="S115" s="180" t="s">
        <v>497</v>
      </c>
      <c r="T115" s="180" t="s">
        <v>754</v>
      </c>
      <c r="U115" s="180">
        <v>45691</v>
      </c>
      <c r="V115" s="169">
        <v>45898</v>
      </c>
      <c r="W115" s="162" t="s">
        <v>721</v>
      </c>
      <c r="XFC115" s="178"/>
    </row>
    <row r="116" spans="1:23 16383:16383" ht="45" x14ac:dyDescent="0.25">
      <c r="A116" s="162" t="s">
        <v>755</v>
      </c>
      <c r="B116" s="71" t="s">
        <v>755</v>
      </c>
      <c r="C116" s="162" t="s">
        <v>721</v>
      </c>
      <c r="D116" s="162">
        <v>0</v>
      </c>
      <c r="E116" s="162" t="s">
        <v>499</v>
      </c>
      <c r="F116" s="162" t="s">
        <v>755</v>
      </c>
      <c r="G116" s="162" t="s">
        <v>19</v>
      </c>
      <c r="H116" s="162" t="s">
        <v>1814</v>
      </c>
      <c r="I116" s="162" t="s">
        <v>1814</v>
      </c>
      <c r="J116" s="162" t="s">
        <v>1814</v>
      </c>
      <c r="K116" s="162" t="s">
        <v>1814</v>
      </c>
      <c r="L116" s="162" t="s">
        <v>19</v>
      </c>
      <c r="M116" s="162" t="s">
        <v>19</v>
      </c>
      <c r="N116" s="162" t="s">
        <v>19</v>
      </c>
      <c r="O116" s="162" t="s">
        <v>19</v>
      </c>
      <c r="P116" s="162" t="s">
        <v>246</v>
      </c>
      <c r="Q116" s="162">
        <v>20</v>
      </c>
      <c r="R116" s="162">
        <v>1</v>
      </c>
      <c r="S116" s="162" t="s">
        <v>497</v>
      </c>
      <c r="T116" s="162" t="s">
        <v>756</v>
      </c>
      <c r="U116" s="169">
        <v>45691</v>
      </c>
      <c r="V116" s="169">
        <v>45716</v>
      </c>
      <c r="W116" s="162" t="s">
        <v>721</v>
      </c>
    </row>
    <row r="117" spans="1:23 16383:16383" ht="45" x14ac:dyDescent="0.25">
      <c r="A117" s="162" t="s">
        <v>757</v>
      </c>
      <c r="B117" s="71" t="s">
        <v>757</v>
      </c>
      <c r="C117" s="162" t="s">
        <v>721</v>
      </c>
      <c r="D117" s="162">
        <v>0</v>
      </c>
      <c r="E117" s="162" t="s">
        <v>499</v>
      </c>
      <c r="F117" s="162" t="s">
        <v>757</v>
      </c>
      <c r="G117" s="162" t="s">
        <v>19</v>
      </c>
      <c r="H117" s="162" t="s">
        <v>1814</v>
      </c>
      <c r="I117" s="162" t="s">
        <v>1814</v>
      </c>
      <c r="J117" s="162" t="s">
        <v>1814</v>
      </c>
      <c r="K117" s="162" t="s">
        <v>1814</v>
      </c>
      <c r="L117" s="162" t="s">
        <v>19</v>
      </c>
      <c r="M117" s="162" t="s">
        <v>19</v>
      </c>
      <c r="N117" s="162" t="s">
        <v>19</v>
      </c>
      <c r="O117" s="162" t="s">
        <v>19</v>
      </c>
      <c r="P117" s="162" t="s">
        <v>247</v>
      </c>
      <c r="Q117" s="162">
        <v>10</v>
      </c>
      <c r="R117" s="162">
        <v>2</v>
      </c>
      <c r="S117" s="162" t="s">
        <v>497</v>
      </c>
      <c r="T117" s="162" t="s">
        <v>758</v>
      </c>
      <c r="U117" s="169">
        <v>45719</v>
      </c>
      <c r="V117" s="169">
        <v>45747</v>
      </c>
      <c r="W117" s="162" t="s">
        <v>721</v>
      </c>
    </row>
    <row r="118" spans="1:23 16383:16383" ht="45" x14ac:dyDescent="0.25">
      <c r="A118" s="162" t="s">
        <v>759</v>
      </c>
      <c r="B118" s="71" t="s">
        <v>759</v>
      </c>
      <c r="C118" s="162" t="s">
        <v>721</v>
      </c>
      <c r="D118" s="162">
        <v>0</v>
      </c>
      <c r="E118" s="162" t="s">
        <v>499</v>
      </c>
      <c r="F118" s="162" t="s">
        <v>759</v>
      </c>
      <c r="G118" s="162" t="s">
        <v>19</v>
      </c>
      <c r="H118" s="162" t="s">
        <v>1814</v>
      </c>
      <c r="I118" s="162" t="s">
        <v>1814</v>
      </c>
      <c r="J118" s="162" t="s">
        <v>1814</v>
      </c>
      <c r="K118" s="162" t="s">
        <v>1814</v>
      </c>
      <c r="L118" s="162" t="s">
        <v>19</v>
      </c>
      <c r="M118" s="162" t="s">
        <v>19</v>
      </c>
      <c r="N118" s="162" t="s">
        <v>19</v>
      </c>
      <c r="O118" s="162" t="s">
        <v>19</v>
      </c>
      <c r="P118" s="162" t="s">
        <v>248</v>
      </c>
      <c r="Q118" s="162">
        <v>70</v>
      </c>
      <c r="R118" s="162">
        <v>1</v>
      </c>
      <c r="S118" s="162" t="s">
        <v>497</v>
      </c>
      <c r="T118" s="162" t="s">
        <v>754</v>
      </c>
      <c r="U118" s="169">
        <v>45748</v>
      </c>
      <c r="V118" s="169">
        <v>45898</v>
      </c>
      <c r="W118" s="162" t="s">
        <v>721</v>
      </c>
    </row>
    <row r="119" spans="1:23 16383:16383" ht="34.5" customHeight="1" x14ac:dyDescent="0.25">
      <c r="A119" s="179" t="s">
        <v>761</v>
      </c>
      <c r="B119" s="179" t="s">
        <v>761</v>
      </c>
      <c r="C119" s="179" t="s">
        <v>760</v>
      </c>
      <c r="D119" s="179">
        <v>0</v>
      </c>
      <c r="E119" s="179" t="s">
        <v>492</v>
      </c>
      <c r="F119" s="179" t="s">
        <v>761</v>
      </c>
      <c r="G119" s="179" t="s">
        <v>494</v>
      </c>
      <c r="H119" s="179" t="s">
        <v>9</v>
      </c>
      <c r="I119" s="179" t="s">
        <v>1458</v>
      </c>
      <c r="J119" s="179" t="s">
        <v>1496</v>
      </c>
      <c r="K119" s="179" t="s">
        <v>1551</v>
      </c>
      <c r="L119" s="179" t="s">
        <v>495</v>
      </c>
      <c r="M119" s="179" t="s">
        <v>32</v>
      </c>
      <c r="N119" s="179" t="s">
        <v>646</v>
      </c>
      <c r="O119" s="179">
        <v>0</v>
      </c>
      <c r="P119" s="179" t="s">
        <v>225</v>
      </c>
      <c r="Q119" s="179">
        <v>50</v>
      </c>
      <c r="R119" s="179">
        <v>95</v>
      </c>
      <c r="S119" s="180" t="s">
        <v>525</v>
      </c>
      <c r="T119" s="180" t="s">
        <v>762</v>
      </c>
      <c r="U119" s="180">
        <v>45659</v>
      </c>
      <c r="V119" s="169">
        <v>46022</v>
      </c>
      <c r="W119" s="162" t="s">
        <v>760</v>
      </c>
      <c r="XFC119" s="178"/>
    </row>
    <row r="120" spans="1:23 16383:16383" ht="75" x14ac:dyDescent="0.25">
      <c r="A120" s="162" t="s">
        <v>763</v>
      </c>
      <c r="B120" s="71" t="s">
        <v>763</v>
      </c>
      <c r="C120" s="162" t="s">
        <v>760</v>
      </c>
      <c r="D120" s="162">
        <v>0</v>
      </c>
      <c r="E120" s="162" t="s">
        <v>499</v>
      </c>
      <c r="F120" s="162" t="s">
        <v>763</v>
      </c>
      <c r="G120" s="162" t="s">
        <v>19</v>
      </c>
      <c r="H120" s="162" t="s">
        <v>1814</v>
      </c>
      <c r="I120" s="162" t="s">
        <v>1814</v>
      </c>
      <c r="J120" s="162" t="s">
        <v>1814</v>
      </c>
      <c r="K120" s="162" t="s">
        <v>1814</v>
      </c>
      <c r="L120" s="162" t="s">
        <v>19</v>
      </c>
      <c r="M120" s="162" t="s">
        <v>19</v>
      </c>
      <c r="N120" s="162" t="s">
        <v>19</v>
      </c>
      <c r="O120" s="162" t="s">
        <v>19</v>
      </c>
      <c r="P120" s="162" t="s">
        <v>226</v>
      </c>
      <c r="Q120" s="162">
        <v>50</v>
      </c>
      <c r="R120" s="162">
        <v>95</v>
      </c>
      <c r="S120" s="162" t="s">
        <v>525</v>
      </c>
      <c r="T120" s="162" t="s">
        <v>762</v>
      </c>
      <c r="U120" s="169">
        <v>45659</v>
      </c>
      <c r="V120" s="169">
        <v>46022</v>
      </c>
      <c r="W120" s="162" t="s">
        <v>760</v>
      </c>
    </row>
    <row r="121" spans="1:23 16383:16383" ht="90" x14ac:dyDescent="0.25">
      <c r="A121" s="162" t="s">
        <v>764</v>
      </c>
      <c r="B121" s="71" t="s">
        <v>764</v>
      </c>
      <c r="C121" s="162" t="s">
        <v>760</v>
      </c>
      <c r="D121" s="162">
        <v>0</v>
      </c>
      <c r="E121" s="162" t="s">
        <v>499</v>
      </c>
      <c r="F121" s="162" t="s">
        <v>764</v>
      </c>
      <c r="G121" s="162" t="s">
        <v>19</v>
      </c>
      <c r="H121" s="162" t="s">
        <v>1814</v>
      </c>
      <c r="I121" s="162" t="s">
        <v>1814</v>
      </c>
      <c r="J121" s="162" t="s">
        <v>1814</v>
      </c>
      <c r="K121" s="162" t="s">
        <v>1814</v>
      </c>
      <c r="L121" s="162" t="s">
        <v>19</v>
      </c>
      <c r="M121" s="162" t="s">
        <v>19</v>
      </c>
      <c r="N121" s="162" t="s">
        <v>19</v>
      </c>
      <c r="O121" s="162" t="s">
        <v>19</v>
      </c>
      <c r="P121" s="162" t="s">
        <v>227</v>
      </c>
      <c r="Q121" s="162">
        <v>50</v>
      </c>
      <c r="R121" s="162">
        <v>95</v>
      </c>
      <c r="S121" s="162" t="s">
        <v>525</v>
      </c>
      <c r="T121" s="162" t="s">
        <v>765</v>
      </c>
      <c r="U121" s="169">
        <v>45659</v>
      </c>
      <c r="V121" s="169">
        <v>46022</v>
      </c>
      <c r="W121" s="162" t="s">
        <v>760</v>
      </c>
    </row>
    <row r="122" spans="1:23 16383:16383" ht="34.5" customHeight="1" x14ac:dyDescent="0.25">
      <c r="A122" s="179" t="s">
        <v>766</v>
      </c>
      <c r="B122" s="179" t="s">
        <v>766</v>
      </c>
      <c r="C122" s="179" t="s">
        <v>760</v>
      </c>
      <c r="D122" s="179">
        <v>0</v>
      </c>
      <c r="E122" s="179" t="s">
        <v>492</v>
      </c>
      <c r="F122" s="179" t="s">
        <v>766</v>
      </c>
      <c r="G122" s="179" t="s">
        <v>494</v>
      </c>
      <c r="H122" s="179" t="s">
        <v>61</v>
      </c>
      <c r="I122" s="179" t="s">
        <v>1795</v>
      </c>
      <c r="J122" s="179" t="s">
        <v>1451</v>
      </c>
      <c r="K122" s="179" t="s">
        <v>1551</v>
      </c>
      <c r="L122" s="179" t="s">
        <v>495</v>
      </c>
      <c r="M122" s="179" t="s">
        <v>20</v>
      </c>
      <c r="N122" s="179" t="s">
        <v>606</v>
      </c>
      <c r="O122" s="179">
        <v>0</v>
      </c>
      <c r="P122" s="179" t="s">
        <v>182</v>
      </c>
      <c r="Q122" s="179">
        <v>50</v>
      </c>
      <c r="R122" s="179">
        <v>100</v>
      </c>
      <c r="S122" s="180" t="s">
        <v>525</v>
      </c>
      <c r="T122" s="180" t="s">
        <v>767</v>
      </c>
      <c r="U122" s="180">
        <v>45677</v>
      </c>
      <c r="V122" s="169">
        <v>46022</v>
      </c>
      <c r="W122" s="162" t="s">
        <v>760</v>
      </c>
      <c r="XFC122" s="178"/>
    </row>
    <row r="123" spans="1:23 16383:16383" ht="60" x14ac:dyDescent="0.25">
      <c r="A123" s="162" t="s">
        <v>768</v>
      </c>
      <c r="B123" s="71" t="s">
        <v>768</v>
      </c>
      <c r="C123" s="162" t="s">
        <v>760</v>
      </c>
      <c r="D123" s="162">
        <v>0</v>
      </c>
      <c r="E123" s="162" t="s">
        <v>499</v>
      </c>
      <c r="F123" s="162" t="s">
        <v>768</v>
      </c>
      <c r="G123" s="162" t="s">
        <v>19</v>
      </c>
      <c r="H123" s="162" t="s">
        <v>1814</v>
      </c>
      <c r="I123" s="162" t="s">
        <v>1814</v>
      </c>
      <c r="J123" s="162" t="s">
        <v>1814</v>
      </c>
      <c r="K123" s="162" t="s">
        <v>1814</v>
      </c>
      <c r="L123" s="162" t="s">
        <v>19</v>
      </c>
      <c r="M123" s="162" t="s">
        <v>19</v>
      </c>
      <c r="N123" s="162" t="s">
        <v>19</v>
      </c>
      <c r="O123" s="162" t="s">
        <v>19</v>
      </c>
      <c r="P123" s="162" t="s">
        <v>183</v>
      </c>
      <c r="Q123" s="162">
        <v>50</v>
      </c>
      <c r="R123" s="162">
        <v>100</v>
      </c>
      <c r="S123" s="162" t="s">
        <v>525</v>
      </c>
      <c r="T123" s="162" t="s">
        <v>769</v>
      </c>
      <c r="U123" s="169">
        <v>45677</v>
      </c>
      <c r="V123" s="169">
        <v>46022</v>
      </c>
      <c r="W123" s="162" t="s">
        <v>760</v>
      </c>
    </row>
    <row r="124" spans="1:23 16383:16383" ht="75" x14ac:dyDescent="0.25">
      <c r="A124" s="162" t="s">
        <v>770</v>
      </c>
      <c r="B124" s="71" t="s">
        <v>770</v>
      </c>
      <c r="C124" s="162" t="s">
        <v>760</v>
      </c>
      <c r="D124" s="162">
        <v>0</v>
      </c>
      <c r="E124" s="162" t="s">
        <v>499</v>
      </c>
      <c r="F124" s="162" t="s">
        <v>770</v>
      </c>
      <c r="G124" s="162" t="s">
        <v>19</v>
      </c>
      <c r="H124" s="162" t="s">
        <v>1814</v>
      </c>
      <c r="I124" s="162" t="s">
        <v>1814</v>
      </c>
      <c r="J124" s="162" t="s">
        <v>1814</v>
      </c>
      <c r="K124" s="162" t="s">
        <v>1814</v>
      </c>
      <c r="L124" s="162" t="s">
        <v>19</v>
      </c>
      <c r="M124" s="162" t="s">
        <v>19</v>
      </c>
      <c r="N124" s="162" t="s">
        <v>19</v>
      </c>
      <c r="O124" s="162" t="s">
        <v>19</v>
      </c>
      <c r="P124" s="162" t="s">
        <v>184</v>
      </c>
      <c r="Q124" s="162">
        <v>50</v>
      </c>
      <c r="R124" s="162">
        <v>100</v>
      </c>
      <c r="S124" s="162" t="s">
        <v>525</v>
      </c>
      <c r="T124" s="162" t="s">
        <v>767</v>
      </c>
      <c r="U124" s="169">
        <v>45677</v>
      </c>
      <c r="V124" s="169">
        <v>46022</v>
      </c>
      <c r="W124" s="162" t="s">
        <v>760</v>
      </c>
    </row>
    <row r="125" spans="1:23 16383:16383" ht="34.5" customHeight="1" x14ac:dyDescent="0.25">
      <c r="A125" s="179" t="s">
        <v>772</v>
      </c>
      <c r="B125" s="179" t="s">
        <v>772</v>
      </c>
      <c r="C125" s="179" t="s">
        <v>771</v>
      </c>
      <c r="D125" s="179">
        <v>0</v>
      </c>
      <c r="E125" s="179" t="s">
        <v>492</v>
      </c>
      <c r="F125" s="179" t="s">
        <v>772</v>
      </c>
      <c r="G125" s="179" t="s">
        <v>494</v>
      </c>
      <c r="H125" s="179" t="s">
        <v>9</v>
      </c>
      <c r="I125" s="179" t="s">
        <v>1458</v>
      </c>
      <c r="J125" s="179" t="s">
        <v>1496</v>
      </c>
      <c r="K125" s="179" t="s">
        <v>1551</v>
      </c>
      <c r="L125" s="179" t="s">
        <v>495</v>
      </c>
      <c r="M125" s="179" t="s">
        <v>32</v>
      </c>
      <c r="N125" s="179" t="s">
        <v>646</v>
      </c>
      <c r="O125" s="179">
        <v>0</v>
      </c>
      <c r="P125" s="179" t="s">
        <v>220</v>
      </c>
      <c r="Q125" s="179">
        <v>95</v>
      </c>
      <c r="R125" s="179">
        <v>80</v>
      </c>
      <c r="S125" s="180" t="s">
        <v>525</v>
      </c>
      <c r="T125" s="180" t="s">
        <v>773</v>
      </c>
      <c r="U125" s="180">
        <v>45672</v>
      </c>
      <c r="V125" s="169">
        <v>46022</v>
      </c>
      <c r="W125" s="162" t="s">
        <v>771</v>
      </c>
      <c r="XFC125" s="178"/>
    </row>
    <row r="126" spans="1:23 16383:16383" ht="60" x14ac:dyDescent="0.25">
      <c r="A126" s="162" t="s">
        <v>774</v>
      </c>
      <c r="B126" s="71" t="s">
        <v>774</v>
      </c>
      <c r="C126" s="162" t="s">
        <v>771</v>
      </c>
      <c r="D126" s="162">
        <v>0</v>
      </c>
      <c r="E126" s="162" t="s">
        <v>499</v>
      </c>
      <c r="F126" s="162" t="s">
        <v>774</v>
      </c>
      <c r="G126" s="162" t="s">
        <v>19</v>
      </c>
      <c r="H126" s="162" t="s">
        <v>1814</v>
      </c>
      <c r="I126" s="162" t="s">
        <v>1814</v>
      </c>
      <c r="J126" s="162" t="s">
        <v>1814</v>
      </c>
      <c r="K126" s="162" t="s">
        <v>1814</v>
      </c>
      <c r="L126" s="162" t="s">
        <v>19</v>
      </c>
      <c r="M126" s="162" t="s">
        <v>19</v>
      </c>
      <c r="N126" s="162" t="s">
        <v>19</v>
      </c>
      <c r="O126" s="162" t="s">
        <v>19</v>
      </c>
      <c r="P126" s="162" t="s">
        <v>221</v>
      </c>
      <c r="Q126" s="162">
        <v>30</v>
      </c>
      <c r="R126" s="162">
        <v>80</v>
      </c>
      <c r="S126" s="162" t="s">
        <v>525</v>
      </c>
      <c r="T126" s="162" t="s">
        <v>775</v>
      </c>
      <c r="U126" s="169">
        <v>45672</v>
      </c>
      <c r="V126" s="169">
        <v>45961</v>
      </c>
      <c r="W126" s="162" t="s">
        <v>771</v>
      </c>
    </row>
    <row r="127" spans="1:23 16383:16383" ht="60" x14ac:dyDescent="0.25">
      <c r="A127" s="162" t="s">
        <v>776</v>
      </c>
      <c r="B127" s="71" t="s">
        <v>776</v>
      </c>
      <c r="C127" s="162" t="s">
        <v>771</v>
      </c>
      <c r="D127" s="162">
        <v>0</v>
      </c>
      <c r="E127" s="162" t="s">
        <v>499</v>
      </c>
      <c r="F127" s="162" t="s">
        <v>776</v>
      </c>
      <c r="G127" s="162" t="s">
        <v>19</v>
      </c>
      <c r="H127" s="162" t="s">
        <v>1814</v>
      </c>
      <c r="I127" s="162" t="s">
        <v>1814</v>
      </c>
      <c r="J127" s="162" t="s">
        <v>1814</v>
      </c>
      <c r="K127" s="162" t="s">
        <v>1814</v>
      </c>
      <c r="L127" s="162" t="s">
        <v>19</v>
      </c>
      <c r="M127" s="162" t="s">
        <v>19</v>
      </c>
      <c r="N127" s="162" t="s">
        <v>19</v>
      </c>
      <c r="O127" s="162" t="s">
        <v>19</v>
      </c>
      <c r="P127" s="162" t="s">
        <v>222</v>
      </c>
      <c r="Q127" s="162">
        <v>30</v>
      </c>
      <c r="R127" s="162">
        <v>70</v>
      </c>
      <c r="S127" s="162" t="s">
        <v>525</v>
      </c>
      <c r="T127" s="162" t="s">
        <v>777</v>
      </c>
      <c r="U127" s="169">
        <v>45672</v>
      </c>
      <c r="V127" s="169">
        <v>45961</v>
      </c>
      <c r="W127" s="162" t="s">
        <v>771</v>
      </c>
    </row>
    <row r="128" spans="1:23 16383:16383" ht="45" x14ac:dyDescent="0.25">
      <c r="A128" s="162" t="s">
        <v>778</v>
      </c>
      <c r="B128" s="71" t="s">
        <v>778</v>
      </c>
      <c r="C128" s="162" t="s">
        <v>771</v>
      </c>
      <c r="D128" s="162">
        <v>0</v>
      </c>
      <c r="E128" s="162" t="s">
        <v>499</v>
      </c>
      <c r="F128" s="162" t="s">
        <v>778</v>
      </c>
      <c r="G128" s="162" t="s">
        <v>19</v>
      </c>
      <c r="H128" s="162" t="s">
        <v>1814</v>
      </c>
      <c r="I128" s="162" t="s">
        <v>1814</v>
      </c>
      <c r="J128" s="162" t="s">
        <v>1814</v>
      </c>
      <c r="K128" s="162" t="s">
        <v>1814</v>
      </c>
      <c r="L128" s="162" t="s">
        <v>19</v>
      </c>
      <c r="M128" s="162" t="s">
        <v>19</v>
      </c>
      <c r="N128" s="162" t="s">
        <v>19</v>
      </c>
      <c r="O128" s="162" t="s">
        <v>19</v>
      </c>
      <c r="P128" s="162" t="s">
        <v>223</v>
      </c>
      <c r="Q128" s="162">
        <v>20</v>
      </c>
      <c r="R128" s="162">
        <v>70</v>
      </c>
      <c r="S128" s="162" t="s">
        <v>525</v>
      </c>
      <c r="T128" s="162" t="s">
        <v>779</v>
      </c>
      <c r="U128" s="169">
        <v>45672</v>
      </c>
      <c r="V128" s="169">
        <v>46022</v>
      </c>
      <c r="W128" s="162" t="s">
        <v>771</v>
      </c>
    </row>
    <row r="129" spans="1:23 16383:16383" ht="60" x14ac:dyDescent="0.25">
      <c r="A129" s="162" t="s">
        <v>780</v>
      </c>
      <c r="B129" s="71" t="s">
        <v>780</v>
      </c>
      <c r="C129" s="162" t="s">
        <v>771</v>
      </c>
      <c r="D129" s="162">
        <v>0</v>
      </c>
      <c r="E129" s="162" t="s">
        <v>499</v>
      </c>
      <c r="F129" s="162" t="s">
        <v>780</v>
      </c>
      <c r="G129" s="162" t="s">
        <v>19</v>
      </c>
      <c r="H129" s="162" t="s">
        <v>1814</v>
      </c>
      <c r="I129" s="162" t="s">
        <v>1814</v>
      </c>
      <c r="J129" s="162" t="s">
        <v>1814</v>
      </c>
      <c r="K129" s="162" t="s">
        <v>1814</v>
      </c>
      <c r="L129" s="162" t="s">
        <v>19</v>
      </c>
      <c r="M129" s="162" t="s">
        <v>19</v>
      </c>
      <c r="N129" s="162" t="s">
        <v>19</v>
      </c>
      <c r="O129" s="162" t="s">
        <v>19</v>
      </c>
      <c r="P129" s="162" t="s">
        <v>224</v>
      </c>
      <c r="Q129" s="162">
        <v>20</v>
      </c>
      <c r="R129" s="162">
        <v>70</v>
      </c>
      <c r="S129" s="162" t="s">
        <v>525</v>
      </c>
      <c r="T129" s="162" t="s">
        <v>777</v>
      </c>
      <c r="U129" s="169">
        <v>45870</v>
      </c>
      <c r="V129" s="169">
        <v>46022</v>
      </c>
      <c r="W129" s="162" t="s">
        <v>771</v>
      </c>
    </row>
    <row r="130" spans="1:23 16383:16383" ht="34.5" customHeight="1" x14ac:dyDescent="0.25">
      <c r="A130" s="179" t="s">
        <v>781</v>
      </c>
      <c r="B130" s="179" t="s">
        <v>781</v>
      </c>
      <c r="C130" s="179" t="s">
        <v>771</v>
      </c>
      <c r="D130" s="179">
        <v>0</v>
      </c>
      <c r="E130" s="179" t="s">
        <v>492</v>
      </c>
      <c r="F130" s="179" t="s">
        <v>781</v>
      </c>
      <c r="G130" s="179" t="s">
        <v>511</v>
      </c>
      <c r="H130" s="179" t="s">
        <v>12</v>
      </c>
      <c r="I130" s="179" t="s">
        <v>1452</v>
      </c>
      <c r="J130" s="179" t="s">
        <v>1453</v>
      </c>
      <c r="K130" s="179" t="s">
        <v>1551</v>
      </c>
      <c r="L130" s="179" t="s">
        <v>512</v>
      </c>
      <c r="M130" s="179" t="s">
        <v>19</v>
      </c>
      <c r="N130" s="179" t="s">
        <v>782</v>
      </c>
      <c r="O130" s="179" t="s">
        <v>1615</v>
      </c>
      <c r="P130" s="179" t="s">
        <v>136</v>
      </c>
      <c r="Q130" s="179">
        <v>5</v>
      </c>
      <c r="R130" s="179">
        <v>2</v>
      </c>
      <c r="S130" s="180" t="s">
        <v>497</v>
      </c>
      <c r="T130" s="180" t="s">
        <v>783</v>
      </c>
      <c r="U130" s="180">
        <v>45691</v>
      </c>
      <c r="V130" s="169">
        <v>45884</v>
      </c>
      <c r="W130" s="162" t="s">
        <v>784</v>
      </c>
      <c r="XFC130" s="178"/>
    </row>
    <row r="131" spans="1:23 16383:16383" ht="60" x14ac:dyDescent="0.25">
      <c r="A131" s="162" t="s">
        <v>785</v>
      </c>
      <c r="B131" s="71" t="s">
        <v>785</v>
      </c>
      <c r="C131" s="162" t="s">
        <v>771</v>
      </c>
      <c r="D131" s="162">
        <v>0</v>
      </c>
      <c r="E131" s="162" t="s">
        <v>499</v>
      </c>
      <c r="F131" s="162" t="s">
        <v>785</v>
      </c>
      <c r="G131" s="162" t="s">
        <v>19</v>
      </c>
      <c r="H131" s="162" t="s">
        <v>1814</v>
      </c>
      <c r="I131" s="162" t="s">
        <v>1814</v>
      </c>
      <c r="J131" s="162" t="s">
        <v>1814</v>
      </c>
      <c r="K131" s="162" t="s">
        <v>1814</v>
      </c>
      <c r="L131" s="162" t="s">
        <v>19</v>
      </c>
      <c r="M131" s="162" t="s">
        <v>19</v>
      </c>
      <c r="N131" s="162" t="s">
        <v>19</v>
      </c>
      <c r="O131" s="162" t="s">
        <v>19</v>
      </c>
      <c r="P131" s="162" t="s">
        <v>137</v>
      </c>
      <c r="Q131" s="162">
        <v>30</v>
      </c>
      <c r="R131" s="162">
        <v>2</v>
      </c>
      <c r="S131" s="162" t="s">
        <v>497</v>
      </c>
      <c r="T131" s="162" t="s">
        <v>786</v>
      </c>
      <c r="U131" s="169">
        <v>45691</v>
      </c>
      <c r="V131" s="169">
        <v>45744</v>
      </c>
      <c r="W131" s="162" t="s">
        <v>771</v>
      </c>
    </row>
    <row r="132" spans="1:23 16383:16383" ht="60" x14ac:dyDescent="0.25">
      <c r="A132" s="162" t="s">
        <v>787</v>
      </c>
      <c r="B132" s="71" t="s">
        <v>787</v>
      </c>
      <c r="C132" s="162" t="s">
        <v>771</v>
      </c>
      <c r="D132" s="162">
        <v>0</v>
      </c>
      <c r="E132" s="162" t="s">
        <v>1545</v>
      </c>
      <c r="F132" s="162" t="s">
        <v>787</v>
      </c>
      <c r="G132" s="162" t="s">
        <v>1814</v>
      </c>
      <c r="H132" s="162" t="s">
        <v>1814</v>
      </c>
      <c r="I132" s="162" t="s">
        <v>1814</v>
      </c>
      <c r="J132" s="162" t="s">
        <v>1814</v>
      </c>
      <c r="K132" s="162" t="s">
        <v>1814</v>
      </c>
      <c r="L132" s="162" t="s">
        <v>19</v>
      </c>
      <c r="M132" s="162" t="s">
        <v>19</v>
      </c>
      <c r="N132" s="162" t="s">
        <v>19</v>
      </c>
      <c r="O132" s="162" t="s">
        <v>19</v>
      </c>
      <c r="P132" s="162" t="s">
        <v>138</v>
      </c>
      <c r="Q132" s="162">
        <v>0</v>
      </c>
      <c r="R132" s="162">
        <v>2</v>
      </c>
      <c r="S132" s="162" t="s">
        <v>497</v>
      </c>
      <c r="T132" s="162" t="s">
        <v>788</v>
      </c>
      <c r="U132" s="169">
        <v>45747</v>
      </c>
      <c r="V132" s="169">
        <v>45768</v>
      </c>
      <c r="W132" s="162" t="s">
        <v>618</v>
      </c>
    </row>
    <row r="133" spans="1:23 16383:16383" ht="60" x14ac:dyDescent="0.25">
      <c r="A133" s="162" t="s">
        <v>789</v>
      </c>
      <c r="B133" s="71" t="s">
        <v>789</v>
      </c>
      <c r="C133" s="162" t="s">
        <v>771</v>
      </c>
      <c r="D133" s="162">
        <v>0</v>
      </c>
      <c r="E133" s="162" t="s">
        <v>499</v>
      </c>
      <c r="F133" s="162" t="s">
        <v>789</v>
      </c>
      <c r="G133" s="162" t="s">
        <v>19</v>
      </c>
      <c r="H133" s="162" t="s">
        <v>1814</v>
      </c>
      <c r="I133" s="162" t="s">
        <v>1814</v>
      </c>
      <c r="J133" s="162" t="s">
        <v>1814</v>
      </c>
      <c r="K133" s="162" t="s">
        <v>1814</v>
      </c>
      <c r="L133" s="162" t="s">
        <v>19</v>
      </c>
      <c r="M133" s="162" t="s">
        <v>19</v>
      </c>
      <c r="N133" s="162" t="s">
        <v>19</v>
      </c>
      <c r="O133" s="162" t="s">
        <v>19</v>
      </c>
      <c r="P133" s="162" t="s">
        <v>139</v>
      </c>
      <c r="Q133" s="162">
        <v>20</v>
      </c>
      <c r="R133" s="162">
        <v>2</v>
      </c>
      <c r="S133" s="162" t="s">
        <v>497</v>
      </c>
      <c r="T133" s="162" t="s">
        <v>790</v>
      </c>
      <c r="U133" s="169">
        <v>45769</v>
      </c>
      <c r="V133" s="169">
        <v>45777</v>
      </c>
      <c r="W133" s="162" t="s">
        <v>771</v>
      </c>
    </row>
    <row r="134" spans="1:23 16383:16383" ht="90" x14ac:dyDescent="0.25">
      <c r="A134" s="162" t="s">
        <v>791</v>
      </c>
      <c r="B134" s="71" t="s">
        <v>791</v>
      </c>
      <c r="C134" s="162" t="s">
        <v>771</v>
      </c>
      <c r="D134" s="162">
        <v>0</v>
      </c>
      <c r="E134" s="162" t="s">
        <v>499</v>
      </c>
      <c r="F134" s="162" t="s">
        <v>791</v>
      </c>
      <c r="G134" s="162" t="s">
        <v>19</v>
      </c>
      <c r="H134" s="162" t="s">
        <v>1814</v>
      </c>
      <c r="I134" s="162" t="s">
        <v>1814</v>
      </c>
      <c r="J134" s="162" t="s">
        <v>1814</v>
      </c>
      <c r="K134" s="162" t="s">
        <v>1814</v>
      </c>
      <c r="L134" s="162" t="s">
        <v>19</v>
      </c>
      <c r="M134" s="162" t="s">
        <v>19</v>
      </c>
      <c r="N134" s="162" t="s">
        <v>19</v>
      </c>
      <c r="O134" s="162" t="s">
        <v>19</v>
      </c>
      <c r="P134" s="162" t="s">
        <v>140</v>
      </c>
      <c r="Q134" s="162">
        <v>20</v>
      </c>
      <c r="R134" s="162">
        <v>2</v>
      </c>
      <c r="S134" s="162" t="s">
        <v>497</v>
      </c>
      <c r="T134" s="162" t="s">
        <v>792</v>
      </c>
      <c r="U134" s="169">
        <v>45782</v>
      </c>
      <c r="V134" s="169">
        <v>45800</v>
      </c>
      <c r="W134" s="162" t="s">
        <v>793</v>
      </c>
    </row>
    <row r="135" spans="1:23 16383:16383" ht="60" x14ac:dyDescent="0.25">
      <c r="A135" s="162" t="s">
        <v>794</v>
      </c>
      <c r="B135" s="71" t="s">
        <v>794</v>
      </c>
      <c r="C135" s="162" t="s">
        <v>771</v>
      </c>
      <c r="D135" s="162">
        <v>0</v>
      </c>
      <c r="E135" s="162" t="s">
        <v>499</v>
      </c>
      <c r="F135" s="162" t="s">
        <v>794</v>
      </c>
      <c r="G135" s="162" t="s">
        <v>19</v>
      </c>
      <c r="H135" s="162" t="s">
        <v>1814</v>
      </c>
      <c r="I135" s="162" t="s">
        <v>1814</v>
      </c>
      <c r="J135" s="162" t="s">
        <v>1814</v>
      </c>
      <c r="K135" s="162" t="s">
        <v>1814</v>
      </c>
      <c r="L135" s="162" t="s">
        <v>19</v>
      </c>
      <c r="M135" s="162" t="s">
        <v>19</v>
      </c>
      <c r="N135" s="162" t="s">
        <v>19</v>
      </c>
      <c r="O135" s="162" t="s">
        <v>19</v>
      </c>
      <c r="P135" s="162" t="s">
        <v>141</v>
      </c>
      <c r="Q135" s="162">
        <v>30</v>
      </c>
      <c r="R135" s="162">
        <v>2</v>
      </c>
      <c r="S135" s="162" t="s">
        <v>497</v>
      </c>
      <c r="T135" s="162" t="s">
        <v>795</v>
      </c>
      <c r="U135" s="169">
        <v>45803</v>
      </c>
      <c r="V135" s="169">
        <v>45884</v>
      </c>
      <c r="W135" s="162" t="s">
        <v>796</v>
      </c>
    </row>
    <row r="136" spans="1:23 16383:16383" ht="34.5" customHeight="1" x14ac:dyDescent="0.25">
      <c r="A136" s="179" t="s">
        <v>928</v>
      </c>
      <c r="B136" s="179" t="s">
        <v>928</v>
      </c>
      <c r="C136" s="179" t="s">
        <v>927</v>
      </c>
      <c r="D136" s="179">
        <v>0</v>
      </c>
      <c r="E136" s="179" t="s">
        <v>492</v>
      </c>
      <c r="F136" s="179" t="s">
        <v>928</v>
      </c>
      <c r="G136" s="179" t="s">
        <v>511</v>
      </c>
      <c r="H136" s="179" t="s">
        <v>11</v>
      </c>
      <c r="I136" s="179" t="s">
        <v>1454</v>
      </c>
      <c r="J136" s="179" t="s">
        <v>1455</v>
      </c>
      <c r="K136" s="179" t="s">
        <v>1552</v>
      </c>
      <c r="L136" s="179" t="s">
        <v>512</v>
      </c>
      <c r="M136" s="179" t="s">
        <v>23</v>
      </c>
      <c r="N136" s="179" t="s">
        <v>606</v>
      </c>
      <c r="O136" s="179">
        <v>0</v>
      </c>
      <c r="P136" s="179" t="s">
        <v>191</v>
      </c>
      <c r="Q136" s="179">
        <v>50</v>
      </c>
      <c r="R136" s="179">
        <v>1</v>
      </c>
      <c r="S136" s="180" t="s">
        <v>497</v>
      </c>
      <c r="T136" s="180" t="s">
        <v>929</v>
      </c>
      <c r="U136" s="180">
        <v>45691</v>
      </c>
      <c r="V136" s="169">
        <v>45960</v>
      </c>
      <c r="W136" s="162" t="s">
        <v>930</v>
      </c>
      <c r="XFC136" s="178"/>
    </row>
    <row r="137" spans="1:23 16383:16383" ht="60" x14ac:dyDescent="0.25">
      <c r="A137" s="162" t="s">
        <v>931</v>
      </c>
      <c r="B137" s="71" t="s">
        <v>931</v>
      </c>
      <c r="C137" s="162" t="s">
        <v>927</v>
      </c>
      <c r="D137" s="162">
        <v>0</v>
      </c>
      <c r="E137" s="162" t="s">
        <v>499</v>
      </c>
      <c r="F137" s="162" t="s">
        <v>931</v>
      </c>
      <c r="G137" s="162" t="s">
        <v>19</v>
      </c>
      <c r="H137" s="162" t="s">
        <v>1814</v>
      </c>
      <c r="I137" s="162" t="s">
        <v>1814</v>
      </c>
      <c r="J137" s="162" t="s">
        <v>1814</v>
      </c>
      <c r="K137" s="162" t="s">
        <v>1814</v>
      </c>
      <c r="L137" s="162" t="s">
        <v>19</v>
      </c>
      <c r="M137" s="162" t="s">
        <v>19</v>
      </c>
      <c r="N137" s="162" t="s">
        <v>19</v>
      </c>
      <c r="O137" s="162" t="s">
        <v>19</v>
      </c>
      <c r="P137" s="162" t="s">
        <v>24</v>
      </c>
      <c r="Q137" s="162">
        <v>100</v>
      </c>
      <c r="R137" s="162">
        <v>1</v>
      </c>
      <c r="S137" s="162" t="s">
        <v>497</v>
      </c>
      <c r="T137" s="162" t="s">
        <v>932</v>
      </c>
      <c r="U137" s="169">
        <v>45691</v>
      </c>
      <c r="V137" s="169">
        <v>45777</v>
      </c>
      <c r="W137" s="162" t="s">
        <v>930</v>
      </c>
    </row>
    <row r="138" spans="1:23 16383:16383" ht="30" x14ac:dyDescent="0.25">
      <c r="A138" s="162" t="s">
        <v>933</v>
      </c>
      <c r="B138" s="71" t="s">
        <v>933</v>
      </c>
      <c r="C138" s="162" t="s">
        <v>927</v>
      </c>
      <c r="D138" s="162">
        <v>0</v>
      </c>
      <c r="E138" s="162" t="s">
        <v>1545</v>
      </c>
      <c r="F138" s="162" t="s">
        <v>933</v>
      </c>
      <c r="G138" s="162" t="s">
        <v>1814</v>
      </c>
      <c r="H138" s="162" t="s">
        <v>1814</v>
      </c>
      <c r="I138" s="162" t="s">
        <v>1814</v>
      </c>
      <c r="J138" s="162" t="s">
        <v>1814</v>
      </c>
      <c r="K138" s="162" t="s">
        <v>1814</v>
      </c>
      <c r="L138" s="162" t="s">
        <v>19</v>
      </c>
      <c r="M138" s="162" t="s">
        <v>19</v>
      </c>
      <c r="N138" s="162" t="s">
        <v>19</v>
      </c>
      <c r="O138" s="162" t="s">
        <v>19</v>
      </c>
      <c r="P138" s="162" t="s">
        <v>25</v>
      </c>
      <c r="Q138" s="162">
        <v>0</v>
      </c>
      <c r="R138" s="162">
        <v>1</v>
      </c>
      <c r="S138" s="162" t="s">
        <v>497</v>
      </c>
      <c r="T138" s="162" t="s">
        <v>932</v>
      </c>
      <c r="U138" s="169">
        <v>45779</v>
      </c>
      <c r="V138" s="169">
        <v>45839</v>
      </c>
      <c r="W138" s="162" t="s">
        <v>540</v>
      </c>
    </row>
    <row r="139" spans="1:23 16383:16383" ht="60" x14ac:dyDescent="0.25">
      <c r="A139" s="162" t="s">
        <v>934</v>
      </c>
      <c r="B139" s="71" t="s">
        <v>934</v>
      </c>
      <c r="C139" s="162" t="s">
        <v>927</v>
      </c>
      <c r="D139" s="162">
        <v>0</v>
      </c>
      <c r="E139" s="162" t="s">
        <v>1545</v>
      </c>
      <c r="F139" s="162" t="s">
        <v>934</v>
      </c>
      <c r="G139" s="162" t="s">
        <v>1814</v>
      </c>
      <c r="H139" s="162" t="s">
        <v>1814</v>
      </c>
      <c r="I139" s="162" t="s">
        <v>1814</v>
      </c>
      <c r="J139" s="162" t="s">
        <v>1814</v>
      </c>
      <c r="K139" s="162" t="s">
        <v>1814</v>
      </c>
      <c r="L139" s="162" t="s">
        <v>19</v>
      </c>
      <c r="M139" s="162" t="s">
        <v>19</v>
      </c>
      <c r="N139" s="162" t="s">
        <v>19</v>
      </c>
      <c r="O139" s="162" t="s">
        <v>19</v>
      </c>
      <c r="P139" s="162" t="s">
        <v>192</v>
      </c>
      <c r="Q139" s="162">
        <v>0</v>
      </c>
      <c r="R139" s="162">
        <v>1</v>
      </c>
      <c r="S139" s="162" t="s">
        <v>497</v>
      </c>
      <c r="T139" s="162" t="s">
        <v>932</v>
      </c>
      <c r="U139" s="169">
        <v>45839</v>
      </c>
      <c r="V139" s="169">
        <v>45869</v>
      </c>
      <c r="W139" s="162" t="s">
        <v>540</v>
      </c>
    </row>
    <row r="140" spans="1:23 16383:16383" ht="34.5" customHeight="1" x14ac:dyDescent="0.25">
      <c r="A140" s="162" t="s">
        <v>935</v>
      </c>
      <c r="B140" s="71" t="s">
        <v>935</v>
      </c>
      <c r="C140" s="162" t="s">
        <v>927</v>
      </c>
      <c r="D140" s="162">
        <v>0</v>
      </c>
      <c r="E140" s="162" t="s">
        <v>1545</v>
      </c>
      <c r="F140" s="162" t="s">
        <v>935</v>
      </c>
      <c r="G140" s="162" t="s">
        <v>1814</v>
      </c>
      <c r="H140" s="162" t="s">
        <v>1814</v>
      </c>
      <c r="I140" s="162" t="s">
        <v>1814</v>
      </c>
      <c r="J140" s="162" t="s">
        <v>1814</v>
      </c>
      <c r="K140" s="162" t="s">
        <v>1814</v>
      </c>
      <c r="L140" s="162" t="s">
        <v>19</v>
      </c>
      <c r="M140" s="162" t="s">
        <v>19</v>
      </c>
      <c r="N140" s="162" t="s">
        <v>606</v>
      </c>
      <c r="O140" s="162" t="s">
        <v>19</v>
      </c>
      <c r="P140" s="162" t="s">
        <v>193</v>
      </c>
      <c r="Q140" s="162">
        <v>0</v>
      </c>
      <c r="R140" s="162">
        <v>1</v>
      </c>
      <c r="S140" s="162" t="s">
        <v>497</v>
      </c>
      <c r="T140" s="162" t="s">
        <v>932</v>
      </c>
      <c r="U140" s="169">
        <v>45870</v>
      </c>
      <c r="V140" s="169">
        <v>45960</v>
      </c>
      <c r="W140" s="162" t="s">
        <v>540</v>
      </c>
    </row>
    <row r="141" spans="1:23 16383:16383" ht="225" x14ac:dyDescent="0.25">
      <c r="A141" s="179" t="s">
        <v>936</v>
      </c>
      <c r="B141" s="179" t="s">
        <v>936</v>
      </c>
      <c r="C141" s="179" t="s">
        <v>927</v>
      </c>
      <c r="D141" s="179">
        <v>0</v>
      </c>
      <c r="E141" s="179" t="s">
        <v>492</v>
      </c>
      <c r="F141" s="179" t="s">
        <v>936</v>
      </c>
      <c r="G141" s="179" t="s">
        <v>494</v>
      </c>
      <c r="H141" s="179" t="s">
        <v>12</v>
      </c>
      <c r="I141" s="179" t="s">
        <v>1452</v>
      </c>
      <c r="J141" s="179" t="s">
        <v>1453</v>
      </c>
      <c r="K141" s="179" t="s">
        <v>1551</v>
      </c>
      <c r="L141" s="179" t="s">
        <v>495</v>
      </c>
      <c r="M141" s="179" t="s">
        <v>23</v>
      </c>
      <c r="N141" s="179" t="s">
        <v>646</v>
      </c>
      <c r="O141" s="179">
        <v>0</v>
      </c>
      <c r="P141" s="179" t="s">
        <v>292</v>
      </c>
      <c r="Q141" s="179">
        <v>50</v>
      </c>
      <c r="R141" s="179">
        <v>2</v>
      </c>
      <c r="S141" s="180" t="s">
        <v>497</v>
      </c>
      <c r="T141" s="180" t="s">
        <v>937</v>
      </c>
      <c r="U141" s="180">
        <v>45691</v>
      </c>
      <c r="V141" s="169">
        <v>45989</v>
      </c>
      <c r="W141" s="162" t="s">
        <v>927</v>
      </c>
      <c r="XFC141" s="178"/>
    </row>
    <row r="142" spans="1:23 16383:16383" ht="45" x14ac:dyDescent="0.25">
      <c r="A142" s="162" t="s">
        <v>938</v>
      </c>
      <c r="B142" s="71" t="s">
        <v>938</v>
      </c>
      <c r="C142" s="162" t="s">
        <v>927</v>
      </c>
      <c r="D142" s="162">
        <v>0</v>
      </c>
      <c r="E142" s="162" t="s">
        <v>499</v>
      </c>
      <c r="F142" s="162" t="s">
        <v>938</v>
      </c>
      <c r="G142" s="162" t="s">
        <v>19</v>
      </c>
      <c r="H142" s="162" t="s">
        <v>1814</v>
      </c>
      <c r="I142" s="162" t="s">
        <v>1814</v>
      </c>
      <c r="J142" s="162" t="s">
        <v>1814</v>
      </c>
      <c r="K142" s="162" t="s">
        <v>1814</v>
      </c>
      <c r="L142" s="162" t="s">
        <v>19</v>
      </c>
      <c r="M142" s="162" t="s">
        <v>19</v>
      </c>
      <c r="N142" s="162" t="s">
        <v>19</v>
      </c>
      <c r="O142" s="162" t="s">
        <v>19</v>
      </c>
      <c r="P142" s="162" t="s">
        <v>293</v>
      </c>
      <c r="Q142" s="162">
        <v>20</v>
      </c>
      <c r="R142" s="162">
        <v>2</v>
      </c>
      <c r="S142" s="162" t="s">
        <v>497</v>
      </c>
      <c r="T142" s="162" t="s">
        <v>939</v>
      </c>
      <c r="U142" s="169">
        <v>45691</v>
      </c>
      <c r="V142" s="169">
        <v>45842</v>
      </c>
      <c r="W142" s="162" t="s">
        <v>927</v>
      </c>
    </row>
    <row r="143" spans="1:23 16383:16383" ht="45" x14ac:dyDescent="0.25">
      <c r="A143" s="162" t="s">
        <v>940</v>
      </c>
      <c r="B143" s="71" t="s">
        <v>940</v>
      </c>
      <c r="C143" s="162" t="s">
        <v>927</v>
      </c>
      <c r="D143" s="162">
        <v>0</v>
      </c>
      <c r="E143" s="162" t="s">
        <v>499</v>
      </c>
      <c r="F143" s="162" t="s">
        <v>940</v>
      </c>
      <c r="G143" s="162" t="s">
        <v>19</v>
      </c>
      <c r="H143" s="162" t="s">
        <v>1814</v>
      </c>
      <c r="I143" s="162" t="s">
        <v>1814</v>
      </c>
      <c r="J143" s="162" t="s">
        <v>1814</v>
      </c>
      <c r="K143" s="162" t="s">
        <v>1814</v>
      </c>
      <c r="L143" s="162" t="s">
        <v>19</v>
      </c>
      <c r="M143" s="162" t="s">
        <v>19</v>
      </c>
      <c r="N143" s="162" t="s">
        <v>19</v>
      </c>
      <c r="O143" s="162" t="s">
        <v>19</v>
      </c>
      <c r="P143" s="162" t="s">
        <v>294</v>
      </c>
      <c r="Q143" s="162">
        <v>40</v>
      </c>
      <c r="R143" s="162">
        <v>1</v>
      </c>
      <c r="S143" s="162" t="s">
        <v>497</v>
      </c>
      <c r="T143" s="162" t="s">
        <v>941</v>
      </c>
      <c r="U143" s="169">
        <v>45720</v>
      </c>
      <c r="V143" s="169">
        <v>45835</v>
      </c>
      <c r="W143" s="162" t="s">
        <v>927</v>
      </c>
    </row>
    <row r="144" spans="1:23 16383:16383" ht="45" x14ac:dyDescent="0.25">
      <c r="A144" s="162" t="s">
        <v>942</v>
      </c>
      <c r="B144" s="71" t="s">
        <v>942</v>
      </c>
      <c r="C144" s="162" t="s">
        <v>927</v>
      </c>
      <c r="D144" s="162">
        <v>0</v>
      </c>
      <c r="E144" s="162" t="s">
        <v>499</v>
      </c>
      <c r="F144" s="162" t="s">
        <v>942</v>
      </c>
      <c r="G144" s="162" t="s">
        <v>19</v>
      </c>
      <c r="H144" s="162" t="s">
        <v>1814</v>
      </c>
      <c r="I144" s="162" t="s">
        <v>1814</v>
      </c>
      <c r="J144" s="162" t="s">
        <v>1814</v>
      </c>
      <c r="K144" s="162" t="s">
        <v>1814</v>
      </c>
      <c r="L144" s="162" t="s">
        <v>19</v>
      </c>
      <c r="M144" s="162" t="s">
        <v>19</v>
      </c>
      <c r="N144" s="162" t="s">
        <v>19</v>
      </c>
      <c r="O144" s="162" t="s">
        <v>19</v>
      </c>
      <c r="P144" s="162" t="s">
        <v>295</v>
      </c>
      <c r="Q144" s="162">
        <v>40</v>
      </c>
      <c r="R144" s="162">
        <v>1</v>
      </c>
      <c r="S144" s="162" t="s">
        <v>497</v>
      </c>
      <c r="T144" s="162" t="s">
        <v>941</v>
      </c>
      <c r="U144" s="169">
        <v>45839</v>
      </c>
      <c r="V144" s="169">
        <v>45989</v>
      </c>
      <c r="W144" s="162" t="s">
        <v>927</v>
      </c>
    </row>
    <row r="145" spans="1:23 16383:16383" ht="225" x14ac:dyDescent="0.25">
      <c r="A145" s="179" t="s">
        <v>992</v>
      </c>
      <c r="B145" s="179" t="s">
        <v>992</v>
      </c>
      <c r="C145" s="179" t="s">
        <v>991</v>
      </c>
      <c r="D145" s="179">
        <v>0</v>
      </c>
      <c r="E145" s="179" t="s">
        <v>492</v>
      </c>
      <c r="F145" s="179" t="s">
        <v>992</v>
      </c>
      <c r="G145" s="179" t="s">
        <v>511</v>
      </c>
      <c r="H145" s="179" t="s">
        <v>12</v>
      </c>
      <c r="I145" s="179" t="s">
        <v>1452</v>
      </c>
      <c r="J145" s="179" t="s">
        <v>1453</v>
      </c>
      <c r="K145" s="179" t="s">
        <v>1551</v>
      </c>
      <c r="L145" s="179" t="s">
        <v>495</v>
      </c>
      <c r="M145" s="179" t="s">
        <v>20</v>
      </c>
      <c r="N145" s="179" t="s">
        <v>646</v>
      </c>
      <c r="O145" s="179" t="s">
        <v>1620</v>
      </c>
      <c r="P145" s="179" t="s">
        <v>145</v>
      </c>
      <c r="Q145" s="179">
        <v>50</v>
      </c>
      <c r="R145" s="179">
        <v>10</v>
      </c>
      <c r="S145" s="180" t="s">
        <v>497</v>
      </c>
      <c r="T145" s="180" t="s">
        <v>994</v>
      </c>
      <c r="U145" s="180">
        <v>45672</v>
      </c>
      <c r="V145" s="169">
        <v>46006</v>
      </c>
      <c r="W145" s="162" t="s">
        <v>991</v>
      </c>
      <c r="XFC145" s="178"/>
    </row>
    <row r="146" spans="1:23 16383:16383" ht="34.5" customHeight="1" x14ac:dyDescent="0.25">
      <c r="A146" s="162" t="s">
        <v>995</v>
      </c>
      <c r="B146" s="71" t="s">
        <v>995</v>
      </c>
      <c r="C146" s="162" t="s">
        <v>991</v>
      </c>
      <c r="D146" s="162">
        <v>0</v>
      </c>
      <c r="E146" s="162" t="s">
        <v>499</v>
      </c>
      <c r="F146" s="162" t="s">
        <v>995</v>
      </c>
      <c r="G146" s="162" t="s">
        <v>19</v>
      </c>
      <c r="H146" s="162">
        <v>0</v>
      </c>
      <c r="I146" s="162">
        <v>0</v>
      </c>
      <c r="J146" s="162">
        <v>0</v>
      </c>
      <c r="K146" s="162">
        <v>0</v>
      </c>
      <c r="L146" s="162" t="s">
        <v>19</v>
      </c>
      <c r="M146" s="162" t="s">
        <v>19</v>
      </c>
      <c r="N146" s="162" t="s">
        <v>646</v>
      </c>
      <c r="O146" s="162" t="s">
        <v>19</v>
      </c>
      <c r="P146" s="162" t="s">
        <v>146</v>
      </c>
      <c r="Q146" s="162">
        <v>50</v>
      </c>
      <c r="R146" s="162">
        <v>1</v>
      </c>
      <c r="S146" s="162" t="s">
        <v>497</v>
      </c>
      <c r="T146" s="162" t="s">
        <v>996</v>
      </c>
      <c r="U146" s="169">
        <v>45672</v>
      </c>
      <c r="V146" s="169">
        <v>45702</v>
      </c>
      <c r="W146" s="162" t="s">
        <v>991</v>
      </c>
    </row>
    <row r="147" spans="1:23 16383:16383" ht="45" x14ac:dyDescent="0.25">
      <c r="A147" s="162" t="s">
        <v>997</v>
      </c>
      <c r="B147" s="71" t="s">
        <v>997</v>
      </c>
      <c r="C147" s="162" t="s">
        <v>991</v>
      </c>
      <c r="D147" s="162">
        <v>0</v>
      </c>
      <c r="E147" s="162" t="s">
        <v>499</v>
      </c>
      <c r="F147" s="162" t="s">
        <v>997</v>
      </c>
      <c r="G147" s="162" t="s">
        <v>19</v>
      </c>
      <c r="H147" s="162" t="s">
        <v>1814</v>
      </c>
      <c r="I147" s="162" t="s">
        <v>1814</v>
      </c>
      <c r="J147" s="162" t="s">
        <v>1814</v>
      </c>
      <c r="K147" s="162" t="s">
        <v>1814</v>
      </c>
      <c r="L147" s="162" t="s">
        <v>19</v>
      </c>
      <c r="M147" s="162" t="s">
        <v>19</v>
      </c>
      <c r="N147" s="162" t="s">
        <v>19</v>
      </c>
      <c r="O147" s="162" t="s">
        <v>19</v>
      </c>
      <c r="P147" s="162" t="s">
        <v>147</v>
      </c>
      <c r="Q147" s="162">
        <v>50</v>
      </c>
      <c r="R147" s="162">
        <v>10</v>
      </c>
      <c r="S147" s="162" t="s">
        <v>497</v>
      </c>
      <c r="T147" s="162" t="s">
        <v>994</v>
      </c>
      <c r="U147" s="169">
        <v>45705</v>
      </c>
      <c r="V147" s="169">
        <v>46006</v>
      </c>
      <c r="W147" s="162" t="s">
        <v>991</v>
      </c>
    </row>
    <row r="148" spans="1:23 16383:16383" ht="225" x14ac:dyDescent="0.25">
      <c r="A148" s="179" t="s">
        <v>998</v>
      </c>
      <c r="B148" s="179" t="s">
        <v>998</v>
      </c>
      <c r="C148" s="179" t="s">
        <v>991</v>
      </c>
      <c r="D148" s="179">
        <v>0</v>
      </c>
      <c r="E148" s="179" t="s">
        <v>492</v>
      </c>
      <c r="F148" s="179" t="s">
        <v>998</v>
      </c>
      <c r="G148" s="179" t="s">
        <v>494</v>
      </c>
      <c r="H148" s="179" t="s">
        <v>9</v>
      </c>
      <c r="I148" s="179" t="s">
        <v>1458</v>
      </c>
      <c r="J148" s="179" t="s">
        <v>1496</v>
      </c>
      <c r="K148" s="179" t="s">
        <v>1551</v>
      </c>
      <c r="L148" s="179" t="s">
        <v>495</v>
      </c>
      <c r="M148" s="179" t="s">
        <v>20</v>
      </c>
      <c r="N148" s="179" t="s">
        <v>646</v>
      </c>
      <c r="O148" s="179">
        <v>0</v>
      </c>
      <c r="P148" s="179" t="s">
        <v>257</v>
      </c>
      <c r="Q148" s="179">
        <v>50</v>
      </c>
      <c r="R148" s="179">
        <v>80</v>
      </c>
      <c r="S148" s="180" t="s">
        <v>525</v>
      </c>
      <c r="T148" s="180" t="s">
        <v>999</v>
      </c>
      <c r="U148" s="180">
        <v>45659</v>
      </c>
      <c r="V148" s="169">
        <v>46021</v>
      </c>
      <c r="W148" s="162" t="s">
        <v>991</v>
      </c>
      <c r="XFC148" s="178"/>
    </row>
    <row r="149" spans="1:23 16383:16383" ht="60" x14ac:dyDescent="0.25">
      <c r="A149" s="162" t="s">
        <v>1000</v>
      </c>
      <c r="B149" s="71" t="s">
        <v>1000</v>
      </c>
      <c r="C149" s="162" t="s">
        <v>991</v>
      </c>
      <c r="D149" s="162">
        <v>0</v>
      </c>
      <c r="E149" s="162" t="s">
        <v>499</v>
      </c>
      <c r="F149" s="162" t="s">
        <v>1000</v>
      </c>
      <c r="G149" s="162" t="s">
        <v>19</v>
      </c>
      <c r="H149" s="162" t="s">
        <v>1814</v>
      </c>
      <c r="I149" s="162" t="s">
        <v>1814</v>
      </c>
      <c r="J149" s="162" t="s">
        <v>1814</v>
      </c>
      <c r="K149" s="162" t="s">
        <v>1814</v>
      </c>
      <c r="L149" s="162" t="s">
        <v>19</v>
      </c>
      <c r="M149" s="162" t="s">
        <v>19</v>
      </c>
      <c r="N149" s="162" t="s">
        <v>19</v>
      </c>
      <c r="O149" s="162" t="s">
        <v>19</v>
      </c>
      <c r="P149" s="162" t="s">
        <v>258</v>
      </c>
      <c r="Q149" s="162">
        <v>25</v>
      </c>
      <c r="R149" s="162">
        <v>1</v>
      </c>
      <c r="S149" s="162" t="s">
        <v>497</v>
      </c>
      <c r="T149" s="162" t="s">
        <v>1001</v>
      </c>
      <c r="U149" s="169">
        <v>45659</v>
      </c>
      <c r="V149" s="169">
        <v>45730</v>
      </c>
      <c r="W149" s="162" t="s">
        <v>991</v>
      </c>
    </row>
    <row r="150" spans="1:23 16383:16383" ht="45" x14ac:dyDescent="0.25">
      <c r="A150" s="162" t="s">
        <v>1002</v>
      </c>
      <c r="B150" s="71" t="s">
        <v>1002</v>
      </c>
      <c r="C150" s="162" t="s">
        <v>991</v>
      </c>
      <c r="D150" s="162">
        <v>0</v>
      </c>
      <c r="E150" s="162" t="s">
        <v>499</v>
      </c>
      <c r="F150" s="162" t="s">
        <v>1002</v>
      </c>
      <c r="G150" s="162" t="s">
        <v>19</v>
      </c>
      <c r="H150" s="162" t="s">
        <v>1814</v>
      </c>
      <c r="I150" s="162" t="s">
        <v>1814</v>
      </c>
      <c r="J150" s="162" t="s">
        <v>1814</v>
      </c>
      <c r="K150" s="162" t="s">
        <v>1814</v>
      </c>
      <c r="L150" s="162" t="s">
        <v>19</v>
      </c>
      <c r="M150" s="162" t="s">
        <v>19</v>
      </c>
      <c r="N150" s="162" t="s">
        <v>19</v>
      </c>
      <c r="O150" s="162" t="s">
        <v>19</v>
      </c>
      <c r="P150" s="162" t="s">
        <v>259</v>
      </c>
      <c r="Q150" s="162">
        <v>25</v>
      </c>
      <c r="R150" s="162">
        <v>1</v>
      </c>
      <c r="S150" s="162" t="s">
        <v>497</v>
      </c>
      <c r="T150" s="162" t="s">
        <v>1001</v>
      </c>
      <c r="U150" s="169">
        <v>45659</v>
      </c>
      <c r="V150" s="169">
        <v>45853</v>
      </c>
      <c r="W150" s="162" t="s">
        <v>991</v>
      </c>
    </row>
    <row r="151" spans="1:23 16383:16383" ht="34.5" customHeight="1" x14ac:dyDescent="0.25">
      <c r="A151" s="162" t="s">
        <v>1003</v>
      </c>
      <c r="B151" s="71" t="s">
        <v>1003</v>
      </c>
      <c r="C151" s="162" t="s">
        <v>991</v>
      </c>
      <c r="D151" s="162">
        <v>0</v>
      </c>
      <c r="E151" s="162" t="s">
        <v>499</v>
      </c>
      <c r="F151" s="162" t="s">
        <v>1003</v>
      </c>
      <c r="G151" s="162" t="s">
        <v>19</v>
      </c>
      <c r="H151" s="162">
        <v>0</v>
      </c>
      <c r="I151" s="162">
        <v>0</v>
      </c>
      <c r="J151" s="162">
        <v>0</v>
      </c>
      <c r="K151" s="162">
        <v>0</v>
      </c>
      <c r="L151" s="162" t="s">
        <v>19</v>
      </c>
      <c r="M151" s="162" t="s">
        <v>19</v>
      </c>
      <c r="N151" s="162" t="s">
        <v>646</v>
      </c>
      <c r="O151" s="162" t="s">
        <v>19</v>
      </c>
      <c r="P151" s="162" t="s">
        <v>260</v>
      </c>
      <c r="Q151" s="162">
        <v>50</v>
      </c>
      <c r="R151" s="162">
        <v>80</v>
      </c>
      <c r="S151" s="162" t="s">
        <v>525</v>
      </c>
      <c r="T151" s="162" t="s">
        <v>1004</v>
      </c>
      <c r="U151" s="169">
        <v>45659</v>
      </c>
      <c r="V151" s="169">
        <v>46021</v>
      </c>
      <c r="W151" s="162" t="s">
        <v>991</v>
      </c>
    </row>
    <row r="152" spans="1:23 16383:16383" ht="255" x14ac:dyDescent="0.25">
      <c r="A152" s="179" t="s">
        <v>1232</v>
      </c>
      <c r="B152" s="179" t="s">
        <v>1232</v>
      </c>
      <c r="C152" s="179" t="s">
        <v>1231</v>
      </c>
      <c r="D152" s="179">
        <v>0</v>
      </c>
      <c r="E152" s="179" t="s">
        <v>492</v>
      </c>
      <c r="F152" s="179" t="s">
        <v>1232</v>
      </c>
      <c r="G152" s="179" t="s">
        <v>511</v>
      </c>
      <c r="H152" s="179" t="s">
        <v>10</v>
      </c>
      <c r="I152" s="179" t="s">
        <v>1456</v>
      </c>
      <c r="J152" s="179" t="s">
        <v>1457</v>
      </c>
      <c r="K152" s="179" t="s">
        <v>1800</v>
      </c>
      <c r="L152" s="179" t="s">
        <v>495</v>
      </c>
      <c r="M152" s="179" t="s">
        <v>39</v>
      </c>
      <c r="N152" s="179" t="s">
        <v>1546</v>
      </c>
      <c r="O152" s="179" t="s">
        <v>1625</v>
      </c>
      <c r="P152" s="179" t="s">
        <v>194</v>
      </c>
      <c r="Q152" s="179">
        <v>14</v>
      </c>
      <c r="R152" s="179">
        <v>4</v>
      </c>
      <c r="S152" s="180" t="s">
        <v>497</v>
      </c>
      <c r="T152" s="180" t="s">
        <v>1233</v>
      </c>
      <c r="U152" s="180">
        <v>45670</v>
      </c>
      <c r="V152" s="169">
        <v>46022</v>
      </c>
      <c r="W152" s="162" t="s">
        <v>1231</v>
      </c>
      <c r="XFC152" s="178"/>
    </row>
    <row r="153" spans="1:23 16383:16383" ht="75" x14ac:dyDescent="0.25">
      <c r="A153" s="162" t="s">
        <v>1234</v>
      </c>
      <c r="B153" s="71" t="s">
        <v>1234</v>
      </c>
      <c r="C153" s="162" t="s">
        <v>1231</v>
      </c>
      <c r="D153" s="162">
        <v>0</v>
      </c>
      <c r="E153" s="162" t="s">
        <v>499</v>
      </c>
      <c r="F153" s="162" t="s">
        <v>1234</v>
      </c>
      <c r="G153" s="162" t="s">
        <v>19</v>
      </c>
      <c r="H153" s="162" t="s">
        <v>1814</v>
      </c>
      <c r="I153" s="162" t="s">
        <v>1814</v>
      </c>
      <c r="J153" s="162" t="s">
        <v>1814</v>
      </c>
      <c r="K153" s="162" t="s">
        <v>1814</v>
      </c>
      <c r="L153" s="162" t="s">
        <v>19</v>
      </c>
      <c r="M153" s="162" t="s">
        <v>19</v>
      </c>
      <c r="N153" s="162" t="s">
        <v>19</v>
      </c>
      <c r="O153" s="162" t="s">
        <v>19</v>
      </c>
      <c r="P153" s="162" t="s">
        <v>195</v>
      </c>
      <c r="Q153" s="162">
        <v>20</v>
      </c>
      <c r="R153" s="162">
        <v>1</v>
      </c>
      <c r="S153" s="162" t="s">
        <v>497</v>
      </c>
      <c r="T153" s="162" t="s">
        <v>1235</v>
      </c>
      <c r="U153" s="169">
        <v>45670</v>
      </c>
      <c r="V153" s="169">
        <v>45897</v>
      </c>
      <c r="W153" s="162" t="s">
        <v>1231</v>
      </c>
    </row>
    <row r="154" spans="1:23 16383:16383" ht="45" x14ac:dyDescent="0.25">
      <c r="A154" s="162" t="s">
        <v>1236</v>
      </c>
      <c r="B154" s="71" t="s">
        <v>1236</v>
      </c>
      <c r="C154" s="162" t="s">
        <v>1231</v>
      </c>
      <c r="D154" s="162">
        <v>0</v>
      </c>
      <c r="E154" s="162" t="s">
        <v>499</v>
      </c>
      <c r="F154" s="162" t="s">
        <v>1236</v>
      </c>
      <c r="G154" s="162" t="s">
        <v>19</v>
      </c>
      <c r="H154" s="162" t="s">
        <v>1814</v>
      </c>
      <c r="I154" s="162" t="s">
        <v>1814</v>
      </c>
      <c r="J154" s="162" t="s">
        <v>1814</v>
      </c>
      <c r="K154" s="162" t="s">
        <v>1814</v>
      </c>
      <c r="L154" s="162" t="s">
        <v>19</v>
      </c>
      <c r="M154" s="162" t="s">
        <v>19</v>
      </c>
      <c r="N154" s="162" t="s">
        <v>19</v>
      </c>
      <c r="O154" s="162" t="s">
        <v>19</v>
      </c>
      <c r="P154" s="162" t="s">
        <v>196</v>
      </c>
      <c r="Q154" s="162">
        <v>20</v>
      </c>
      <c r="R154" s="162">
        <v>1</v>
      </c>
      <c r="S154" s="162" t="s">
        <v>497</v>
      </c>
      <c r="T154" s="162" t="s">
        <v>1237</v>
      </c>
      <c r="U154" s="169">
        <v>45670</v>
      </c>
      <c r="V154" s="169">
        <v>46022</v>
      </c>
      <c r="W154" s="162" t="s">
        <v>1231</v>
      </c>
    </row>
    <row r="155" spans="1:23 16383:16383" ht="34.5" customHeight="1" x14ac:dyDescent="0.25">
      <c r="A155" s="162" t="s">
        <v>1238</v>
      </c>
      <c r="B155" s="71" t="e">
        <v>#N/A</v>
      </c>
      <c r="C155" s="162" t="s">
        <v>1231</v>
      </c>
      <c r="D155" s="162">
        <v>0</v>
      </c>
      <c r="E155" s="162" t="s">
        <v>499</v>
      </c>
      <c r="F155" s="162" t="s">
        <v>1238</v>
      </c>
      <c r="G155" s="162" t="s">
        <v>19</v>
      </c>
      <c r="H155" s="162">
        <v>0</v>
      </c>
      <c r="I155" s="162">
        <v>0</v>
      </c>
      <c r="J155" s="162">
        <v>0</v>
      </c>
      <c r="K155" s="162">
        <v>0</v>
      </c>
      <c r="L155" s="162" t="s">
        <v>19</v>
      </c>
      <c r="M155" s="162" t="s">
        <v>19</v>
      </c>
      <c r="N155" s="162" t="s">
        <v>646</v>
      </c>
      <c r="O155" s="162" t="s">
        <v>19</v>
      </c>
      <c r="P155" s="162" t="s">
        <v>197</v>
      </c>
      <c r="Q155" s="162">
        <v>30</v>
      </c>
      <c r="R155" s="162">
        <v>100</v>
      </c>
      <c r="S155" s="162" t="s">
        <v>525</v>
      </c>
      <c r="T155" s="162" t="s">
        <v>1239</v>
      </c>
      <c r="U155" s="169">
        <v>45670</v>
      </c>
      <c r="V155" s="169">
        <v>46022</v>
      </c>
      <c r="W155" s="162" t="s">
        <v>1231</v>
      </c>
    </row>
    <row r="156" spans="1:23 16383:16383" ht="45" x14ac:dyDescent="0.25">
      <c r="A156" s="162" t="s">
        <v>1240</v>
      </c>
      <c r="B156" s="71" t="e">
        <v>#N/A</v>
      </c>
      <c r="C156" s="162" t="s">
        <v>1231</v>
      </c>
      <c r="D156" s="162">
        <v>0</v>
      </c>
      <c r="E156" s="162" t="s">
        <v>499</v>
      </c>
      <c r="F156" s="162" t="s">
        <v>1240</v>
      </c>
      <c r="G156" s="162" t="s">
        <v>19</v>
      </c>
      <c r="H156" s="162" t="s">
        <v>1814</v>
      </c>
      <c r="I156" s="162" t="s">
        <v>1814</v>
      </c>
      <c r="J156" s="162" t="s">
        <v>1814</v>
      </c>
      <c r="K156" s="162" t="s">
        <v>1814</v>
      </c>
      <c r="L156" s="162" t="s">
        <v>19</v>
      </c>
      <c r="M156" s="162" t="s">
        <v>19</v>
      </c>
      <c r="N156" s="162" t="s">
        <v>19</v>
      </c>
      <c r="O156" s="162" t="s">
        <v>19</v>
      </c>
      <c r="P156" s="162" t="s">
        <v>198</v>
      </c>
      <c r="Q156" s="162">
        <v>30</v>
      </c>
      <c r="R156" s="162">
        <v>1</v>
      </c>
      <c r="S156" s="162" t="s">
        <v>497</v>
      </c>
      <c r="T156" s="162" t="s">
        <v>1241</v>
      </c>
      <c r="U156" s="169">
        <v>45670</v>
      </c>
      <c r="V156" s="169">
        <v>46022</v>
      </c>
      <c r="W156" s="162" t="s">
        <v>1231</v>
      </c>
    </row>
    <row r="157" spans="1:23 16383:16383" ht="45" x14ac:dyDescent="0.25">
      <c r="A157" s="179" t="s">
        <v>1242</v>
      </c>
      <c r="B157" s="179" t="e">
        <v>#N/A</v>
      </c>
      <c r="C157" s="179" t="s">
        <v>1231</v>
      </c>
      <c r="D157" s="179">
        <v>0</v>
      </c>
      <c r="E157" s="179" t="s">
        <v>492</v>
      </c>
      <c r="F157" s="179" t="s">
        <v>1242</v>
      </c>
      <c r="G157" s="179" t="s">
        <v>1814</v>
      </c>
      <c r="H157" s="179" t="s">
        <v>1814</v>
      </c>
      <c r="I157" s="179" t="s">
        <v>1814</v>
      </c>
      <c r="J157" s="179" t="s">
        <v>1814</v>
      </c>
      <c r="K157" s="179" t="s">
        <v>1814</v>
      </c>
      <c r="L157" s="179" t="s">
        <v>495</v>
      </c>
      <c r="M157" s="179" t="s">
        <v>39</v>
      </c>
      <c r="N157" s="179" t="s">
        <v>1020</v>
      </c>
      <c r="O157" s="179" t="s">
        <v>1625</v>
      </c>
      <c r="P157" s="179" t="s">
        <v>199</v>
      </c>
      <c r="Q157" s="179">
        <v>14</v>
      </c>
      <c r="R157" s="179">
        <v>4</v>
      </c>
      <c r="S157" s="180" t="s">
        <v>497</v>
      </c>
      <c r="T157" s="180" t="s">
        <v>1233</v>
      </c>
      <c r="U157" s="180">
        <v>45670</v>
      </c>
      <c r="V157" s="169">
        <v>46022</v>
      </c>
      <c r="W157" s="162" t="s">
        <v>1231</v>
      </c>
      <c r="XFC157" s="178"/>
    </row>
    <row r="158" spans="1:23 16383:16383" ht="34.5" customHeight="1" x14ac:dyDescent="0.25">
      <c r="A158" s="162" t="s">
        <v>1243</v>
      </c>
      <c r="B158" s="71" t="e">
        <v>#N/A</v>
      </c>
      <c r="C158" s="162" t="s">
        <v>1231</v>
      </c>
      <c r="D158" s="162">
        <v>0</v>
      </c>
      <c r="E158" s="162" t="s">
        <v>499</v>
      </c>
      <c r="F158" s="162" t="s">
        <v>1243</v>
      </c>
      <c r="G158" s="162" t="s">
        <v>19</v>
      </c>
      <c r="H158" s="162">
        <v>0</v>
      </c>
      <c r="I158" s="162">
        <v>0</v>
      </c>
      <c r="J158" s="162">
        <v>0</v>
      </c>
      <c r="K158" s="162">
        <v>0</v>
      </c>
      <c r="L158" s="162" t="s">
        <v>19</v>
      </c>
      <c r="M158" s="162" t="s">
        <v>19</v>
      </c>
      <c r="N158" s="162" t="s">
        <v>646</v>
      </c>
      <c r="O158" s="162" t="s">
        <v>19</v>
      </c>
      <c r="P158" s="162" t="s">
        <v>195</v>
      </c>
      <c r="Q158" s="162">
        <v>20</v>
      </c>
      <c r="R158" s="162">
        <v>1</v>
      </c>
      <c r="S158" s="162" t="s">
        <v>497</v>
      </c>
      <c r="T158" s="162" t="s">
        <v>1235</v>
      </c>
      <c r="U158" s="169">
        <v>45670</v>
      </c>
      <c r="V158" s="169">
        <v>45897</v>
      </c>
      <c r="W158" s="162" t="s">
        <v>1231</v>
      </c>
    </row>
    <row r="159" spans="1:23 16383:16383" ht="45" x14ac:dyDescent="0.25">
      <c r="A159" s="162" t="s">
        <v>1244</v>
      </c>
      <c r="B159" s="71" t="e">
        <v>#N/A</v>
      </c>
      <c r="C159" s="162" t="s">
        <v>1231</v>
      </c>
      <c r="D159" s="162">
        <v>0</v>
      </c>
      <c r="E159" s="162" t="s">
        <v>499</v>
      </c>
      <c r="F159" s="162" t="s">
        <v>1244</v>
      </c>
      <c r="G159" s="162" t="s">
        <v>1814</v>
      </c>
      <c r="H159" s="162" t="s">
        <v>1814</v>
      </c>
      <c r="I159" s="162" t="s">
        <v>1814</v>
      </c>
      <c r="J159" s="162" t="s">
        <v>1814</v>
      </c>
      <c r="K159" s="162" t="s">
        <v>1814</v>
      </c>
      <c r="L159" s="162" t="s">
        <v>19</v>
      </c>
      <c r="M159" s="162" t="s">
        <v>19</v>
      </c>
      <c r="N159" s="162" t="s">
        <v>19</v>
      </c>
      <c r="O159" s="162" t="s">
        <v>19</v>
      </c>
      <c r="P159" s="162" t="s">
        <v>196</v>
      </c>
      <c r="Q159" s="162">
        <v>20</v>
      </c>
      <c r="R159" s="162">
        <v>1</v>
      </c>
      <c r="S159" s="162" t="s">
        <v>497</v>
      </c>
      <c r="T159" s="162" t="s">
        <v>1237</v>
      </c>
      <c r="U159" s="169">
        <v>45670</v>
      </c>
      <c r="V159" s="169">
        <v>46022</v>
      </c>
      <c r="W159" s="162" t="s">
        <v>1231</v>
      </c>
    </row>
    <row r="160" spans="1:23 16383:16383" ht="45" x14ac:dyDescent="0.25">
      <c r="A160" s="162" t="s">
        <v>1245</v>
      </c>
      <c r="B160" s="71" t="e">
        <v>#N/A</v>
      </c>
      <c r="C160" s="162" t="s">
        <v>1231</v>
      </c>
      <c r="D160" s="162">
        <v>0</v>
      </c>
      <c r="E160" s="162" t="s">
        <v>499</v>
      </c>
      <c r="F160" s="162" t="s">
        <v>1245</v>
      </c>
      <c r="G160" s="162" t="s">
        <v>19</v>
      </c>
      <c r="H160" s="162" t="s">
        <v>1814</v>
      </c>
      <c r="I160" s="162" t="s">
        <v>1814</v>
      </c>
      <c r="J160" s="162" t="s">
        <v>1814</v>
      </c>
      <c r="K160" s="162" t="s">
        <v>1814</v>
      </c>
      <c r="L160" s="162" t="s">
        <v>19</v>
      </c>
      <c r="M160" s="162" t="s">
        <v>19</v>
      </c>
      <c r="N160" s="162" t="s">
        <v>19</v>
      </c>
      <c r="O160" s="162" t="s">
        <v>19</v>
      </c>
      <c r="P160" s="162" t="s">
        <v>197</v>
      </c>
      <c r="Q160" s="162">
        <v>30</v>
      </c>
      <c r="R160" s="162">
        <v>100</v>
      </c>
      <c r="S160" s="162" t="s">
        <v>525</v>
      </c>
      <c r="T160" s="162" t="s">
        <v>1239</v>
      </c>
      <c r="U160" s="169">
        <v>45670</v>
      </c>
      <c r="V160" s="169">
        <v>46022</v>
      </c>
      <c r="W160" s="162" t="s">
        <v>1231</v>
      </c>
    </row>
    <row r="161" spans="1:23 16383:16383" ht="45" x14ac:dyDescent="0.25">
      <c r="A161" s="162" t="s">
        <v>1246</v>
      </c>
      <c r="B161" s="71" t="s">
        <v>1246</v>
      </c>
      <c r="C161" s="162" t="s">
        <v>1231</v>
      </c>
      <c r="D161" s="162">
        <v>0</v>
      </c>
      <c r="E161" s="162" t="s">
        <v>499</v>
      </c>
      <c r="F161" s="162" t="s">
        <v>1246</v>
      </c>
      <c r="G161" s="162" t="s">
        <v>19</v>
      </c>
      <c r="H161" s="162">
        <v>0</v>
      </c>
      <c r="I161" s="162">
        <v>0</v>
      </c>
      <c r="J161" s="162">
        <v>0</v>
      </c>
      <c r="K161" s="162">
        <v>0</v>
      </c>
      <c r="L161" s="162" t="s">
        <v>19</v>
      </c>
      <c r="M161" s="162" t="s">
        <v>19</v>
      </c>
      <c r="N161" s="162" t="s">
        <v>19</v>
      </c>
      <c r="O161" s="162" t="s">
        <v>19</v>
      </c>
      <c r="P161" s="162" t="s">
        <v>198</v>
      </c>
      <c r="Q161" s="162">
        <v>30</v>
      </c>
      <c r="R161" s="162">
        <v>1</v>
      </c>
      <c r="S161" s="162" t="s">
        <v>497</v>
      </c>
      <c r="T161" s="162" t="s">
        <v>1241</v>
      </c>
      <c r="U161" s="169">
        <v>45670</v>
      </c>
      <c r="V161" s="169">
        <v>46022</v>
      </c>
      <c r="W161" s="162" t="s">
        <v>1231</v>
      </c>
    </row>
    <row r="162" spans="1:23 16383:16383" ht="34.5" customHeight="1" x14ac:dyDescent="0.25">
      <c r="A162" s="179" t="s">
        <v>1247</v>
      </c>
      <c r="B162" s="179" t="s">
        <v>1247</v>
      </c>
      <c r="C162" s="179" t="s">
        <v>1231</v>
      </c>
      <c r="D162" s="179">
        <v>0</v>
      </c>
      <c r="E162" s="179" t="s">
        <v>492</v>
      </c>
      <c r="F162" s="179" t="s">
        <v>1247</v>
      </c>
      <c r="G162" s="179" t="s">
        <v>511</v>
      </c>
      <c r="H162" s="179" t="s">
        <v>10</v>
      </c>
      <c r="I162" s="179" t="s">
        <v>1456</v>
      </c>
      <c r="J162" s="179" t="s">
        <v>1457</v>
      </c>
      <c r="K162" s="179" t="s">
        <v>1800</v>
      </c>
      <c r="L162" s="179" t="s">
        <v>495</v>
      </c>
      <c r="M162" s="179" t="s">
        <v>39</v>
      </c>
      <c r="N162" s="179" t="s">
        <v>646</v>
      </c>
      <c r="O162" s="179" t="s">
        <v>1625</v>
      </c>
      <c r="P162" s="179" t="s">
        <v>200</v>
      </c>
      <c r="Q162" s="179">
        <v>14</v>
      </c>
      <c r="R162" s="179">
        <v>4</v>
      </c>
      <c r="S162" s="180" t="s">
        <v>497</v>
      </c>
      <c r="T162" s="180" t="s">
        <v>1233</v>
      </c>
      <c r="U162" s="180">
        <v>45670</v>
      </c>
      <c r="V162" s="169">
        <v>46022</v>
      </c>
      <c r="W162" s="162" t="s">
        <v>1231</v>
      </c>
      <c r="XFC162" s="178"/>
    </row>
    <row r="163" spans="1:23 16383:16383" ht="75" x14ac:dyDescent="0.25">
      <c r="A163" s="162" t="s">
        <v>1248</v>
      </c>
      <c r="B163" s="71" t="s">
        <v>1248</v>
      </c>
      <c r="C163" s="162" t="s">
        <v>1231</v>
      </c>
      <c r="D163" s="162">
        <v>0</v>
      </c>
      <c r="E163" s="162" t="s">
        <v>499</v>
      </c>
      <c r="F163" s="162" t="s">
        <v>1248</v>
      </c>
      <c r="G163" s="162" t="s">
        <v>19</v>
      </c>
      <c r="H163" s="162" t="s">
        <v>1814</v>
      </c>
      <c r="I163" s="162" t="s">
        <v>1814</v>
      </c>
      <c r="J163" s="162" t="s">
        <v>1814</v>
      </c>
      <c r="K163" s="162" t="s">
        <v>1814</v>
      </c>
      <c r="L163" s="162" t="s">
        <v>19</v>
      </c>
      <c r="M163" s="162" t="s">
        <v>19</v>
      </c>
      <c r="N163" s="162" t="s">
        <v>19</v>
      </c>
      <c r="O163" s="162" t="s">
        <v>19</v>
      </c>
      <c r="P163" s="162" t="s">
        <v>195</v>
      </c>
      <c r="Q163" s="162">
        <v>20</v>
      </c>
      <c r="R163" s="162">
        <v>1</v>
      </c>
      <c r="S163" s="162" t="s">
        <v>497</v>
      </c>
      <c r="T163" s="162" t="s">
        <v>1235</v>
      </c>
      <c r="U163" s="169">
        <v>45670</v>
      </c>
      <c r="V163" s="169">
        <v>45897</v>
      </c>
      <c r="W163" s="162" t="s">
        <v>1231</v>
      </c>
    </row>
    <row r="164" spans="1:23 16383:16383" ht="34.5" customHeight="1" x14ac:dyDescent="0.25">
      <c r="A164" s="162" t="s">
        <v>1249</v>
      </c>
      <c r="B164" s="71" t="s">
        <v>1249</v>
      </c>
      <c r="C164" s="162" t="s">
        <v>1231</v>
      </c>
      <c r="D164" s="162">
        <v>0</v>
      </c>
      <c r="E164" s="162" t="s">
        <v>499</v>
      </c>
      <c r="F164" s="162" t="s">
        <v>1249</v>
      </c>
      <c r="G164" s="162" t="s">
        <v>19</v>
      </c>
      <c r="H164" s="162">
        <v>0</v>
      </c>
      <c r="I164" s="162">
        <v>0</v>
      </c>
      <c r="J164" s="162">
        <v>0</v>
      </c>
      <c r="K164" s="162">
        <v>0</v>
      </c>
      <c r="L164" s="162" t="s">
        <v>19</v>
      </c>
      <c r="M164" s="162" t="s">
        <v>19</v>
      </c>
      <c r="N164" s="162" t="s">
        <v>19</v>
      </c>
      <c r="O164" s="162" t="s">
        <v>19</v>
      </c>
      <c r="P164" s="162" t="s">
        <v>196</v>
      </c>
      <c r="Q164" s="162">
        <v>20</v>
      </c>
      <c r="R164" s="162">
        <v>1</v>
      </c>
      <c r="S164" s="162" t="s">
        <v>497</v>
      </c>
      <c r="T164" s="162" t="s">
        <v>1237</v>
      </c>
      <c r="U164" s="169">
        <v>45670</v>
      </c>
      <c r="V164" s="169">
        <v>46022</v>
      </c>
      <c r="W164" s="162" t="s">
        <v>1231</v>
      </c>
    </row>
    <row r="165" spans="1:23 16383:16383" ht="45" x14ac:dyDescent="0.25">
      <c r="A165" s="162" t="s">
        <v>1250</v>
      </c>
      <c r="B165" s="71" t="s">
        <v>1250</v>
      </c>
      <c r="C165" s="162" t="s">
        <v>1231</v>
      </c>
      <c r="D165" s="162">
        <v>0</v>
      </c>
      <c r="E165" s="162" t="s">
        <v>499</v>
      </c>
      <c r="F165" s="162" t="s">
        <v>1250</v>
      </c>
      <c r="G165" s="162" t="s">
        <v>19</v>
      </c>
      <c r="H165" s="162" t="s">
        <v>1814</v>
      </c>
      <c r="I165" s="162" t="s">
        <v>1814</v>
      </c>
      <c r="J165" s="162" t="s">
        <v>1814</v>
      </c>
      <c r="K165" s="162" t="s">
        <v>1814</v>
      </c>
      <c r="L165" s="162" t="s">
        <v>19</v>
      </c>
      <c r="M165" s="162" t="s">
        <v>19</v>
      </c>
      <c r="N165" s="162" t="s">
        <v>19</v>
      </c>
      <c r="O165" s="162" t="s">
        <v>19</v>
      </c>
      <c r="P165" s="162" t="s">
        <v>197</v>
      </c>
      <c r="Q165" s="162">
        <v>30</v>
      </c>
      <c r="R165" s="162">
        <v>100</v>
      </c>
      <c r="S165" s="162" t="s">
        <v>525</v>
      </c>
      <c r="T165" s="162" t="s">
        <v>1239</v>
      </c>
      <c r="U165" s="169">
        <v>45670</v>
      </c>
      <c r="V165" s="169">
        <v>46022</v>
      </c>
      <c r="W165" s="162" t="s">
        <v>1231</v>
      </c>
    </row>
    <row r="166" spans="1:23 16383:16383" ht="45" x14ac:dyDescent="0.25">
      <c r="A166" s="162" t="s">
        <v>1251</v>
      </c>
      <c r="B166" s="71" t="s">
        <v>1251</v>
      </c>
      <c r="C166" s="162" t="s">
        <v>1231</v>
      </c>
      <c r="D166" s="162">
        <v>0</v>
      </c>
      <c r="E166" s="162" t="s">
        <v>499</v>
      </c>
      <c r="F166" s="162" t="s">
        <v>1251</v>
      </c>
      <c r="G166" s="162" t="s">
        <v>19</v>
      </c>
      <c r="H166" s="162" t="s">
        <v>1814</v>
      </c>
      <c r="I166" s="162" t="s">
        <v>1814</v>
      </c>
      <c r="J166" s="162" t="s">
        <v>1814</v>
      </c>
      <c r="K166" s="162" t="s">
        <v>1814</v>
      </c>
      <c r="L166" s="162" t="s">
        <v>19</v>
      </c>
      <c r="M166" s="162" t="s">
        <v>19</v>
      </c>
      <c r="N166" s="162" t="s">
        <v>19</v>
      </c>
      <c r="O166" s="162" t="s">
        <v>19</v>
      </c>
      <c r="P166" s="162" t="s">
        <v>198</v>
      </c>
      <c r="Q166" s="162">
        <v>30</v>
      </c>
      <c r="R166" s="162">
        <v>1</v>
      </c>
      <c r="S166" s="162" t="s">
        <v>497</v>
      </c>
      <c r="T166" s="162" t="s">
        <v>1241</v>
      </c>
      <c r="U166" s="169">
        <v>45670</v>
      </c>
      <c r="V166" s="169">
        <v>46022</v>
      </c>
      <c r="W166" s="162" t="s">
        <v>1231</v>
      </c>
    </row>
    <row r="167" spans="1:23 16383:16383" ht="255" x14ac:dyDescent="0.25">
      <c r="A167" s="179" t="s">
        <v>1252</v>
      </c>
      <c r="B167" s="179" t="s">
        <v>1252</v>
      </c>
      <c r="C167" s="179" t="s">
        <v>1231</v>
      </c>
      <c r="D167" s="179">
        <v>0</v>
      </c>
      <c r="E167" s="179" t="s">
        <v>492</v>
      </c>
      <c r="F167" s="179" t="s">
        <v>1252</v>
      </c>
      <c r="G167" s="179" t="s">
        <v>494</v>
      </c>
      <c r="H167" s="179" t="s">
        <v>10</v>
      </c>
      <c r="I167" s="179" t="s">
        <v>1456</v>
      </c>
      <c r="J167" s="179" t="s">
        <v>1457</v>
      </c>
      <c r="K167" s="179" t="s">
        <v>1800</v>
      </c>
      <c r="L167" s="179" t="s">
        <v>495</v>
      </c>
      <c r="M167" s="179" t="s">
        <v>39</v>
      </c>
      <c r="N167" s="179" t="s">
        <v>1020</v>
      </c>
      <c r="O167" s="179" t="s">
        <v>1626</v>
      </c>
      <c r="P167" s="179" t="s">
        <v>467</v>
      </c>
      <c r="Q167" s="179">
        <v>14</v>
      </c>
      <c r="R167" s="179">
        <v>100</v>
      </c>
      <c r="S167" s="180" t="s">
        <v>525</v>
      </c>
      <c r="T167" s="180" t="s">
        <v>1253</v>
      </c>
      <c r="U167" s="180">
        <v>45691</v>
      </c>
      <c r="V167" s="169">
        <v>45947</v>
      </c>
      <c r="W167" s="162" t="s">
        <v>1231</v>
      </c>
      <c r="XFC167" s="178"/>
    </row>
    <row r="168" spans="1:23 16383:16383" ht="105" x14ac:dyDescent="0.25">
      <c r="A168" s="162" t="s">
        <v>1254</v>
      </c>
      <c r="B168" s="71" t="s">
        <v>1254</v>
      </c>
      <c r="C168" s="162" t="s">
        <v>1231</v>
      </c>
      <c r="D168" s="162">
        <v>0</v>
      </c>
      <c r="E168" s="162" t="s">
        <v>499</v>
      </c>
      <c r="F168" s="162" t="s">
        <v>1254</v>
      </c>
      <c r="G168" s="162" t="s">
        <v>19</v>
      </c>
      <c r="H168" s="162" t="s">
        <v>1814</v>
      </c>
      <c r="I168" s="162" t="s">
        <v>1814</v>
      </c>
      <c r="J168" s="162" t="s">
        <v>1814</v>
      </c>
      <c r="K168" s="162" t="s">
        <v>1814</v>
      </c>
      <c r="L168" s="162" t="s">
        <v>19</v>
      </c>
      <c r="M168" s="162" t="s">
        <v>19</v>
      </c>
      <c r="N168" s="162" t="s">
        <v>19</v>
      </c>
      <c r="O168" s="162" t="s">
        <v>19</v>
      </c>
      <c r="P168" s="162" t="s">
        <v>468</v>
      </c>
      <c r="Q168" s="162">
        <v>20</v>
      </c>
      <c r="R168" s="162">
        <v>1</v>
      </c>
      <c r="S168" s="162" t="s">
        <v>497</v>
      </c>
      <c r="T168" s="162" t="s">
        <v>1255</v>
      </c>
      <c r="U168" s="169">
        <v>45691</v>
      </c>
      <c r="V168" s="169">
        <v>45730</v>
      </c>
      <c r="W168" s="162" t="s">
        <v>1231</v>
      </c>
    </row>
    <row r="169" spans="1:23 16383:16383" ht="34.5" customHeight="1" x14ac:dyDescent="0.25">
      <c r="A169" s="162" t="s">
        <v>1256</v>
      </c>
      <c r="B169" s="71" t="s">
        <v>1256</v>
      </c>
      <c r="C169" s="162" t="s">
        <v>1231</v>
      </c>
      <c r="D169" s="162">
        <v>0</v>
      </c>
      <c r="E169" s="162" t="s">
        <v>499</v>
      </c>
      <c r="F169" s="162" t="s">
        <v>1256</v>
      </c>
      <c r="G169" s="162" t="s">
        <v>19</v>
      </c>
      <c r="H169" s="162">
        <v>0</v>
      </c>
      <c r="I169" s="162">
        <v>0</v>
      </c>
      <c r="J169" s="162">
        <v>0</v>
      </c>
      <c r="K169" s="162">
        <v>0</v>
      </c>
      <c r="L169" s="162" t="s">
        <v>19</v>
      </c>
      <c r="M169" s="162" t="s">
        <v>19</v>
      </c>
      <c r="N169" s="162" t="s">
        <v>19</v>
      </c>
      <c r="O169" s="162" t="s">
        <v>19</v>
      </c>
      <c r="P169" s="162" t="s">
        <v>469</v>
      </c>
      <c r="Q169" s="162">
        <v>20</v>
      </c>
      <c r="R169" s="162">
        <v>1</v>
      </c>
      <c r="S169" s="162" t="s">
        <v>497</v>
      </c>
      <c r="T169" s="162" t="s">
        <v>1257</v>
      </c>
      <c r="U169" s="169">
        <v>45733</v>
      </c>
      <c r="V169" s="169">
        <v>45751</v>
      </c>
      <c r="W169" s="162" t="s">
        <v>1231</v>
      </c>
    </row>
    <row r="170" spans="1:23 16383:16383" ht="105" x14ac:dyDescent="0.25">
      <c r="A170" s="162" t="s">
        <v>1258</v>
      </c>
      <c r="B170" s="71" t="s">
        <v>1258</v>
      </c>
      <c r="C170" s="162" t="s">
        <v>1231</v>
      </c>
      <c r="D170" s="162">
        <v>0</v>
      </c>
      <c r="E170" s="162" t="s">
        <v>499</v>
      </c>
      <c r="F170" s="162" t="s">
        <v>1258</v>
      </c>
      <c r="G170" s="162" t="s">
        <v>19</v>
      </c>
      <c r="H170" s="162">
        <v>0</v>
      </c>
      <c r="I170" s="162">
        <v>0</v>
      </c>
      <c r="J170" s="162">
        <v>0</v>
      </c>
      <c r="K170" s="162">
        <v>0</v>
      </c>
      <c r="L170" s="162" t="s">
        <v>19</v>
      </c>
      <c r="M170" s="162" t="s">
        <v>19</v>
      </c>
      <c r="N170" s="162" t="s">
        <v>19</v>
      </c>
      <c r="O170" s="162" t="s">
        <v>19</v>
      </c>
      <c r="P170" s="162" t="s">
        <v>57</v>
      </c>
      <c r="Q170" s="162">
        <v>20</v>
      </c>
      <c r="R170" s="162">
        <v>1</v>
      </c>
      <c r="S170" s="162" t="s">
        <v>497</v>
      </c>
      <c r="T170" s="162" t="s">
        <v>1259</v>
      </c>
      <c r="U170" s="169">
        <v>45754</v>
      </c>
      <c r="V170" s="169">
        <v>45779</v>
      </c>
      <c r="W170" s="162" t="s">
        <v>1231</v>
      </c>
    </row>
    <row r="171" spans="1:23 16383:16383" ht="60" x14ac:dyDescent="0.25">
      <c r="A171" s="162" t="s">
        <v>1260</v>
      </c>
      <c r="B171" s="71" t="s">
        <v>1260</v>
      </c>
      <c r="C171" s="162" t="s">
        <v>1231</v>
      </c>
      <c r="D171" s="162">
        <v>0</v>
      </c>
      <c r="E171" s="162" t="s">
        <v>499</v>
      </c>
      <c r="F171" s="162" t="s">
        <v>1260</v>
      </c>
      <c r="G171" s="162" t="s">
        <v>19</v>
      </c>
      <c r="H171" s="162" t="s">
        <v>1814</v>
      </c>
      <c r="I171" s="162" t="s">
        <v>1814</v>
      </c>
      <c r="J171" s="162" t="s">
        <v>1814</v>
      </c>
      <c r="K171" s="162" t="s">
        <v>1814</v>
      </c>
      <c r="L171" s="162" t="s">
        <v>19</v>
      </c>
      <c r="M171" s="162" t="s">
        <v>19</v>
      </c>
      <c r="N171" s="162" t="s">
        <v>19</v>
      </c>
      <c r="O171" s="162" t="s">
        <v>19</v>
      </c>
      <c r="P171" s="162" t="s">
        <v>470</v>
      </c>
      <c r="Q171" s="162">
        <v>20</v>
      </c>
      <c r="R171" s="162">
        <v>1</v>
      </c>
      <c r="S171" s="162" t="s">
        <v>497</v>
      </c>
      <c r="T171" s="162" t="s">
        <v>1261</v>
      </c>
      <c r="U171" s="169">
        <v>45782</v>
      </c>
      <c r="V171" s="169">
        <v>45800</v>
      </c>
      <c r="W171" s="162" t="s">
        <v>1231</v>
      </c>
    </row>
    <row r="172" spans="1:23 16383:16383" ht="60" x14ac:dyDescent="0.25">
      <c r="A172" s="162" t="s">
        <v>1262</v>
      </c>
      <c r="B172" s="71" t="s">
        <v>1262</v>
      </c>
      <c r="C172" s="162" t="s">
        <v>1231</v>
      </c>
      <c r="D172" s="162">
        <v>0</v>
      </c>
      <c r="E172" s="162" t="s">
        <v>499</v>
      </c>
      <c r="F172" s="162" t="s">
        <v>1262</v>
      </c>
      <c r="G172" s="162" t="s">
        <v>19</v>
      </c>
      <c r="H172" s="162" t="s">
        <v>1814</v>
      </c>
      <c r="I172" s="162" t="s">
        <v>1814</v>
      </c>
      <c r="J172" s="162" t="s">
        <v>1814</v>
      </c>
      <c r="K172" s="162" t="s">
        <v>1814</v>
      </c>
      <c r="L172" s="162" t="s">
        <v>19</v>
      </c>
      <c r="M172" s="162" t="s">
        <v>19</v>
      </c>
      <c r="N172" s="162" t="s">
        <v>19</v>
      </c>
      <c r="O172" s="162" t="s">
        <v>19</v>
      </c>
      <c r="P172" s="162" t="s">
        <v>471</v>
      </c>
      <c r="Q172" s="162">
        <v>20</v>
      </c>
      <c r="R172" s="162">
        <v>1</v>
      </c>
      <c r="S172" s="162" t="s">
        <v>497</v>
      </c>
      <c r="T172" s="162" t="s">
        <v>1261</v>
      </c>
      <c r="U172" s="169">
        <v>45828</v>
      </c>
      <c r="V172" s="169">
        <v>45947</v>
      </c>
      <c r="W172" s="162" t="s">
        <v>1231</v>
      </c>
    </row>
    <row r="173" spans="1:23 16383:16383" ht="34.5" customHeight="1" x14ac:dyDescent="0.25">
      <c r="A173" s="179" t="s">
        <v>1263</v>
      </c>
      <c r="B173" s="179" t="s">
        <v>1263</v>
      </c>
      <c r="C173" s="179" t="s">
        <v>1231</v>
      </c>
      <c r="D173" s="179">
        <v>0</v>
      </c>
      <c r="E173" s="179" t="s">
        <v>492</v>
      </c>
      <c r="F173" s="179" t="s">
        <v>1263</v>
      </c>
      <c r="G173" s="179" t="s">
        <v>494</v>
      </c>
      <c r="H173" s="179" t="s">
        <v>10</v>
      </c>
      <c r="I173" s="179" t="s">
        <v>1456</v>
      </c>
      <c r="J173" s="179" t="s">
        <v>1457</v>
      </c>
      <c r="K173" s="179" t="s">
        <v>1800</v>
      </c>
      <c r="L173" s="179" t="s">
        <v>495</v>
      </c>
      <c r="M173" s="179" t="s">
        <v>39</v>
      </c>
      <c r="N173" s="179" t="s">
        <v>1020</v>
      </c>
      <c r="O173" s="179" t="s">
        <v>1626</v>
      </c>
      <c r="P173" s="179" t="s">
        <v>472</v>
      </c>
      <c r="Q173" s="179">
        <v>14</v>
      </c>
      <c r="R173" s="179">
        <v>85</v>
      </c>
      <c r="S173" s="180" t="s">
        <v>525</v>
      </c>
      <c r="T173" s="180" t="s">
        <v>1264</v>
      </c>
      <c r="U173" s="180">
        <v>45707</v>
      </c>
      <c r="V173" s="169">
        <v>45961</v>
      </c>
      <c r="W173" s="162" t="s">
        <v>1231</v>
      </c>
      <c r="XFC173" s="178"/>
    </row>
    <row r="174" spans="1:23 16383:16383" ht="60" x14ac:dyDescent="0.25">
      <c r="A174" s="162" t="s">
        <v>1265</v>
      </c>
      <c r="B174" s="71" t="s">
        <v>1265</v>
      </c>
      <c r="C174" s="162" t="s">
        <v>1231</v>
      </c>
      <c r="D174" s="162">
        <v>0</v>
      </c>
      <c r="E174" s="162" t="s">
        <v>499</v>
      </c>
      <c r="F174" s="162" t="s">
        <v>1265</v>
      </c>
      <c r="G174" s="162" t="s">
        <v>19</v>
      </c>
      <c r="H174" s="162">
        <v>0</v>
      </c>
      <c r="I174" s="162">
        <v>0</v>
      </c>
      <c r="J174" s="162">
        <v>0</v>
      </c>
      <c r="K174" s="162">
        <v>0</v>
      </c>
      <c r="L174" s="162" t="s">
        <v>19</v>
      </c>
      <c r="M174" s="162" t="s">
        <v>19</v>
      </c>
      <c r="N174" s="162" t="s">
        <v>19</v>
      </c>
      <c r="O174" s="162" t="s">
        <v>19</v>
      </c>
      <c r="P174" s="162" t="s">
        <v>473</v>
      </c>
      <c r="Q174" s="162">
        <v>10</v>
      </c>
      <c r="R174" s="162">
        <v>1</v>
      </c>
      <c r="S174" s="162" t="s">
        <v>497</v>
      </c>
      <c r="T174" s="162" t="s">
        <v>1266</v>
      </c>
      <c r="U174" s="169">
        <v>45707</v>
      </c>
      <c r="V174" s="169">
        <v>45721</v>
      </c>
      <c r="W174" s="162" t="s">
        <v>1231</v>
      </c>
    </row>
    <row r="175" spans="1:23 16383:16383" ht="75" x14ac:dyDescent="0.25">
      <c r="A175" s="162" t="s">
        <v>1267</v>
      </c>
      <c r="B175" s="71" t="s">
        <v>1267</v>
      </c>
      <c r="C175" s="162" t="s">
        <v>1231</v>
      </c>
      <c r="D175" s="162">
        <v>0</v>
      </c>
      <c r="E175" s="162" t="s">
        <v>499</v>
      </c>
      <c r="F175" s="162" t="s">
        <v>1267</v>
      </c>
      <c r="G175" s="162" t="s">
        <v>19</v>
      </c>
      <c r="H175" s="162" t="s">
        <v>1814</v>
      </c>
      <c r="I175" s="162" t="s">
        <v>1814</v>
      </c>
      <c r="J175" s="162" t="s">
        <v>1814</v>
      </c>
      <c r="K175" s="162" t="s">
        <v>1814</v>
      </c>
      <c r="L175" s="162" t="s">
        <v>19</v>
      </c>
      <c r="M175" s="162" t="s">
        <v>19</v>
      </c>
      <c r="N175" s="162" t="s">
        <v>19</v>
      </c>
      <c r="O175" s="162" t="s">
        <v>19</v>
      </c>
      <c r="P175" s="162" t="s">
        <v>474</v>
      </c>
      <c r="Q175" s="162">
        <v>10</v>
      </c>
      <c r="R175" s="162">
        <v>1</v>
      </c>
      <c r="S175" s="162" t="s">
        <v>497</v>
      </c>
      <c r="T175" s="162" t="s">
        <v>1268</v>
      </c>
      <c r="U175" s="169">
        <v>45722</v>
      </c>
      <c r="V175" s="169">
        <v>45736</v>
      </c>
      <c r="W175" s="162" t="s">
        <v>1231</v>
      </c>
    </row>
    <row r="176" spans="1:23 16383:16383" ht="60" x14ac:dyDescent="0.25">
      <c r="A176" s="162" t="s">
        <v>1269</v>
      </c>
      <c r="B176" s="71" t="s">
        <v>1269</v>
      </c>
      <c r="C176" s="162" t="s">
        <v>1231</v>
      </c>
      <c r="D176" s="162">
        <v>0</v>
      </c>
      <c r="E176" s="162" t="s">
        <v>499</v>
      </c>
      <c r="F176" s="162" t="s">
        <v>1269</v>
      </c>
      <c r="G176" s="162" t="s">
        <v>19</v>
      </c>
      <c r="H176" s="162" t="s">
        <v>1814</v>
      </c>
      <c r="I176" s="162" t="s">
        <v>1814</v>
      </c>
      <c r="J176" s="162" t="s">
        <v>1814</v>
      </c>
      <c r="K176" s="162" t="s">
        <v>1814</v>
      </c>
      <c r="L176" s="162" t="s">
        <v>19</v>
      </c>
      <c r="M176" s="162" t="s">
        <v>19</v>
      </c>
      <c r="N176" s="162" t="s">
        <v>19</v>
      </c>
      <c r="O176" s="162" t="s">
        <v>19</v>
      </c>
      <c r="P176" s="162" t="s">
        <v>475</v>
      </c>
      <c r="Q176" s="162">
        <v>10</v>
      </c>
      <c r="R176" s="162">
        <v>1</v>
      </c>
      <c r="S176" s="162" t="s">
        <v>497</v>
      </c>
      <c r="T176" s="162" t="s">
        <v>1261</v>
      </c>
      <c r="U176" s="169">
        <v>45737</v>
      </c>
      <c r="V176" s="169">
        <v>45772</v>
      </c>
      <c r="W176" s="162" t="s">
        <v>1231</v>
      </c>
    </row>
    <row r="177" spans="1:23 16383:16383" ht="105" x14ac:dyDescent="0.25">
      <c r="A177" s="162" t="s">
        <v>1270</v>
      </c>
      <c r="B177" s="71" t="s">
        <v>1270</v>
      </c>
      <c r="C177" s="162" t="s">
        <v>1231</v>
      </c>
      <c r="D177" s="162">
        <v>0</v>
      </c>
      <c r="E177" s="162" t="s">
        <v>499</v>
      </c>
      <c r="F177" s="162" t="s">
        <v>1270</v>
      </c>
      <c r="G177" s="162" t="s">
        <v>19</v>
      </c>
      <c r="H177" s="162" t="s">
        <v>1814</v>
      </c>
      <c r="I177" s="162" t="s">
        <v>1814</v>
      </c>
      <c r="J177" s="162" t="s">
        <v>1814</v>
      </c>
      <c r="K177" s="162" t="s">
        <v>1814</v>
      </c>
      <c r="L177" s="162" t="s">
        <v>19</v>
      </c>
      <c r="M177" s="162" t="s">
        <v>19</v>
      </c>
      <c r="N177" s="162" t="s">
        <v>19</v>
      </c>
      <c r="O177" s="162" t="s">
        <v>19</v>
      </c>
      <c r="P177" s="162" t="s">
        <v>468</v>
      </c>
      <c r="Q177" s="162">
        <v>10</v>
      </c>
      <c r="R177" s="162">
        <v>1</v>
      </c>
      <c r="S177" s="162" t="s">
        <v>497</v>
      </c>
      <c r="T177" s="162" t="s">
        <v>1255</v>
      </c>
      <c r="U177" s="169">
        <v>45803</v>
      </c>
      <c r="V177" s="169">
        <v>45856</v>
      </c>
      <c r="W177" s="162" t="s">
        <v>1231</v>
      </c>
    </row>
    <row r="178" spans="1:23 16383:16383" ht="34.5" customHeight="1" x14ac:dyDescent="0.25">
      <c r="A178" s="162" t="s">
        <v>1271</v>
      </c>
      <c r="B178" s="71" t="s">
        <v>1271</v>
      </c>
      <c r="C178" s="162" t="s">
        <v>1231</v>
      </c>
      <c r="D178" s="162">
        <v>0</v>
      </c>
      <c r="E178" s="162" t="s">
        <v>499</v>
      </c>
      <c r="F178" s="162" t="s">
        <v>1271</v>
      </c>
      <c r="G178" s="162" t="s">
        <v>19</v>
      </c>
      <c r="H178" s="162">
        <v>0</v>
      </c>
      <c r="I178" s="162">
        <v>0</v>
      </c>
      <c r="J178" s="162">
        <v>0</v>
      </c>
      <c r="K178" s="162">
        <v>0</v>
      </c>
      <c r="L178" s="162" t="s">
        <v>19</v>
      </c>
      <c r="M178" s="162" t="s">
        <v>19</v>
      </c>
      <c r="N178" s="162" t="s">
        <v>1499</v>
      </c>
      <c r="O178" s="162" t="s">
        <v>19</v>
      </c>
      <c r="P178" s="162" t="s">
        <v>469</v>
      </c>
      <c r="Q178" s="162">
        <v>10</v>
      </c>
      <c r="R178" s="162">
        <v>1</v>
      </c>
      <c r="S178" s="162" t="s">
        <v>497</v>
      </c>
      <c r="T178" s="162" t="s">
        <v>1257</v>
      </c>
      <c r="U178" s="169">
        <v>45859</v>
      </c>
      <c r="V178" s="169">
        <v>45884</v>
      </c>
      <c r="W178" s="162" t="s">
        <v>1231</v>
      </c>
    </row>
    <row r="179" spans="1:23 16383:16383" ht="105" x14ac:dyDescent="0.25">
      <c r="A179" s="162" t="s">
        <v>1272</v>
      </c>
      <c r="B179" s="71" t="s">
        <v>1272</v>
      </c>
      <c r="C179" s="162" t="s">
        <v>1231</v>
      </c>
      <c r="D179" s="162">
        <v>0</v>
      </c>
      <c r="E179" s="162" t="s">
        <v>499</v>
      </c>
      <c r="F179" s="162" t="s">
        <v>1272</v>
      </c>
      <c r="G179" s="162" t="s">
        <v>19</v>
      </c>
      <c r="H179" s="162">
        <v>0</v>
      </c>
      <c r="I179" s="162">
        <v>0</v>
      </c>
      <c r="J179" s="162">
        <v>0</v>
      </c>
      <c r="K179" s="162">
        <v>0</v>
      </c>
      <c r="L179" s="162" t="s">
        <v>19</v>
      </c>
      <c r="M179" s="162" t="s">
        <v>19</v>
      </c>
      <c r="N179" s="162" t="s">
        <v>19</v>
      </c>
      <c r="O179" s="162" t="s">
        <v>19</v>
      </c>
      <c r="P179" s="162" t="s">
        <v>57</v>
      </c>
      <c r="Q179" s="162">
        <v>25</v>
      </c>
      <c r="R179" s="162">
        <v>1</v>
      </c>
      <c r="S179" s="162" t="s">
        <v>497</v>
      </c>
      <c r="T179" s="162" t="s">
        <v>1259</v>
      </c>
      <c r="U179" s="169">
        <v>45901</v>
      </c>
      <c r="V179" s="169">
        <v>45933</v>
      </c>
      <c r="W179" s="162" t="s">
        <v>1231</v>
      </c>
    </row>
    <row r="180" spans="1:23 16383:16383" ht="75" x14ac:dyDescent="0.25">
      <c r="A180" s="162" t="s">
        <v>1273</v>
      </c>
      <c r="B180" s="71" t="s">
        <v>1273</v>
      </c>
      <c r="C180" s="162" t="s">
        <v>1231</v>
      </c>
      <c r="D180" s="162">
        <v>0</v>
      </c>
      <c r="E180" s="162" t="s">
        <v>499</v>
      </c>
      <c r="F180" s="162" t="s">
        <v>1273</v>
      </c>
      <c r="G180" s="162" t="s">
        <v>19</v>
      </c>
      <c r="H180" s="162" t="s">
        <v>1814</v>
      </c>
      <c r="I180" s="162" t="s">
        <v>1814</v>
      </c>
      <c r="J180" s="162" t="s">
        <v>1814</v>
      </c>
      <c r="K180" s="162" t="s">
        <v>1814</v>
      </c>
      <c r="L180" s="162" t="s">
        <v>19</v>
      </c>
      <c r="M180" s="162" t="s">
        <v>19</v>
      </c>
      <c r="N180" s="162" t="s">
        <v>19</v>
      </c>
      <c r="O180" s="162" t="s">
        <v>19</v>
      </c>
      <c r="P180" s="162" t="s">
        <v>470</v>
      </c>
      <c r="Q180" s="162">
        <v>25</v>
      </c>
      <c r="R180" s="162">
        <v>1</v>
      </c>
      <c r="S180" s="162" t="s">
        <v>497</v>
      </c>
      <c r="T180" s="162" t="s">
        <v>1257</v>
      </c>
      <c r="U180" s="169">
        <v>45936</v>
      </c>
      <c r="V180" s="169">
        <v>45961</v>
      </c>
      <c r="W180" s="162" t="s">
        <v>1231</v>
      </c>
    </row>
    <row r="181" spans="1:23 16383:16383" ht="34.5" customHeight="1" x14ac:dyDescent="0.25">
      <c r="A181" s="179" t="s">
        <v>1274</v>
      </c>
      <c r="B181" s="179" t="s">
        <v>1274</v>
      </c>
      <c r="C181" s="179" t="s">
        <v>1231</v>
      </c>
      <c r="D181" s="179">
        <v>0</v>
      </c>
      <c r="E181" s="179" t="s">
        <v>492</v>
      </c>
      <c r="F181" s="179" t="s">
        <v>1274</v>
      </c>
      <c r="G181" s="179" t="s">
        <v>494</v>
      </c>
      <c r="H181" s="179" t="s">
        <v>10</v>
      </c>
      <c r="I181" s="179" t="s">
        <v>1456</v>
      </c>
      <c r="J181" s="179" t="s">
        <v>1457</v>
      </c>
      <c r="K181" s="179" t="s">
        <v>1800</v>
      </c>
      <c r="L181" s="179" t="s">
        <v>495</v>
      </c>
      <c r="M181" s="179" t="s">
        <v>39</v>
      </c>
      <c r="N181" s="179" t="s">
        <v>1020</v>
      </c>
      <c r="O181" s="179" t="s">
        <v>1627</v>
      </c>
      <c r="P181" s="179" t="s">
        <v>476</v>
      </c>
      <c r="Q181" s="179">
        <v>14</v>
      </c>
      <c r="R181" s="179">
        <v>75</v>
      </c>
      <c r="S181" s="180" t="s">
        <v>525</v>
      </c>
      <c r="T181" s="180" t="s">
        <v>1275</v>
      </c>
      <c r="U181" s="180">
        <v>45839</v>
      </c>
      <c r="V181" s="169">
        <v>46003</v>
      </c>
      <c r="W181" s="162" t="s">
        <v>1231</v>
      </c>
      <c r="XFC181" s="178"/>
    </row>
    <row r="182" spans="1:23 16383:16383" ht="75" x14ac:dyDescent="0.25">
      <c r="A182" s="162" t="s">
        <v>1276</v>
      </c>
      <c r="B182" s="71" t="s">
        <v>1276</v>
      </c>
      <c r="C182" s="162" t="s">
        <v>1231</v>
      </c>
      <c r="D182" s="162">
        <v>0</v>
      </c>
      <c r="E182" s="162" t="s">
        <v>499</v>
      </c>
      <c r="F182" s="162" t="s">
        <v>1276</v>
      </c>
      <c r="G182" s="162" t="s">
        <v>19</v>
      </c>
      <c r="H182" s="162" t="s">
        <v>1814</v>
      </c>
      <c r="I182" s="162" t="s">
        <v>1814</v>
      </c>
      <c r="J182" s="162" t="s">
        <v>1814</v>
      </c>
      <c r="K182" s="162" t="s">
        <v>1814</v>
      </c>
      <c r="L182" s="162" t="s">
        <v>19</v>
      </c>
      <c r="M182" s="162" t="s">
        <v>19</v>
      </c>
      <c r="N182" s="162" t="s">
        <v>19</v>
      </c>
      <c r="O182" s="162" t="s">
        <v>19</v>
      </c>
      <c r="P182" s="162" t="s">
        <v>477</v>
      </c>
      <c r="Q182" s="162">
        <v>20</v>
      </c>
      <c r="R182" s="162">
        <v>1</v>
      </c>
      <c r="S182" s="162" t="s">
        <v>497</v>
      </c>
      <c r="T182" s="162" t="s">
        <v>1277</v>
      </c>
      <c r="U182" s="169">
        <v>45839</v>
      </c>
      <c r="V182" s="169">
        <v>45960</v>
      </c>
      <c r="W182" s="162" t="s">
        <v>1231</v>
      </c>
    </row>
    <row r="183" spans="1:23 16383:16383" ht="90" x14ac:dyDescent="0.25">
      <c r="A183" s="162" t="s">
        <v>1278</v>
      </c>
      <c r="B183" s="71" t="s">
        <v>1278</v>
      </c>
      <c r="C183" s="162" t="s">
        <v>1231</v>
      </c>
      <c r="D183" s="162">
        <v>0</v>
      </c>
      <c r="E183" s="162" t="s">
        <v>499</v>
      </c>
      <c r="F183" s="162" t="s">
        <v>1278</v>
      </c>
      <c r="G183" s="162" t="s">
        <v>19</v>
      </c>
      <c r="H183" s="162" t="s">
        <v>1814</v>
      </c>
      <c r="I183" s="162" t="s">
        <v>1814</v>
      </c>
      <c r="J183" s="162" t="s">
        <v>1814</v>
      </c>
      <c r="K183" s="162" t="s">
        <v>1814</v>
      </c>
      <c r="L183" s="162" t="s">
        <v>19</v>
      </c>
      <c r="M183" s="162" t="s">
        <v>19</v>
      </c>
      <c r="N183" s="162" t="s">
        <v>19</v>
      </c>
      <c r="O183" s="162" t="s">
        <v>19</v>
      </c>
      <c r="P183" s="162" t="s">
        <v>478</v>
      </c>
      <c r="Q183" s="162">
        <v>30</v>
      </c>
      <c r="R183" s="162">
        <v>1</v>
      </c>
      <c r="S183" s="162" t="s">
        <v>497</v>
      </c>
      <c r="T183" s="162" t="s">
        <v>1279</v>
      </c>
      <c r="U183" s="169">
        <v>45965</v>
      </c>
      <c r="V183" s="169">
        <v>45982</v>
      </c>
      <c r="W183" s="162" t="s">
        <v>1231</v>
      </c>
    </row>
    <row r="184" spans="1:23 16383:16383" ht="75" x14ac:dyDescent="0.25">
      <c r="A184" s="162" t="s">
        <v>1280</v>
      </c>
      <c r="B184" s="71" t="s">
        <v>1280</v>
      </c>
      <c r="C184" s="162" t="s">
        <v>1231</v>
      </c>
      <c r="D184" s="162">
        <v>0</v>
      </c>
      <c r="E184" s="162" t="s">
        <v>499</v>
      </c>
      <c r="F184" s="162" t="s">
        <v>1280</v>
      </c>
      <c r="G184" s="162" t="s">
        <v>19</v>
      </c>
      <c r="H184" s="162">
        <v>0</v>
      </c>
      <c r="I184" s="162">
        <v>0</v>
      </c>
      <c r="J184" s="162">
        <v>0</v>
      </c>
      <c r="K184" s="162">
        <v>0</v>
      </c>
      <c r="L184" s="162" t="s">
        <v>19</v>
      </c>
      <c r="M184" s="162" t="s">
        <v>19</v>
      </c>
      <c r="N184" s="162" t="s">
        <v>19</v>
      </c>
      <c r="O184" s="162" t="s">
        <v>19</v>
      </c>
      <c r="P184" s="162" t="s">
        <v>479</v>
      </c>
      <c r="Q184" s="162">
        <v>50</v>
      </c>
      <c r="R184" s="162">
        <v>1</v>
      </c>
      <c r="S184" s="162" t="s">
        <v>497</v>
      </c>
      <c r="T184" s="162" t="s">
        <v>1281</v>
      </c>
      <c r="U184" s="169">
        <v>45985</v>
      </c>
      <c r="V184" s="169">
        <v>46003</v>
      </c>
      <c r="W184" s="162" t="s">
        <v>1231</v>
      </c>
    </row>
    <row r="185" spans="1:23 16383:16383" ht="105" x14ac:dyDescent="0.25">
      <c r="A185" s="179" t="s">
        <v>1282</v>
      </c>
      <c r="B185" s="179" t="s">
        <v>1282</v>
      </c>
      <c r="C185" s="179" t="s">
        <v>1231</v>
      </c>
      <c r="D185" s="179">
        <v>0</v>
      </c>
      <c r="E185" s="179" t="s">
        <v>492</v>
      </c>
      <c r="F185" s="179" t="s">
        <v>1282</v>
      </c>
      <c r="G185" s="179" t="s">
        <v>494</v>
      </c>
      <c r="H185" s="179" t="s">
        <v>1814</v>
      </c>
      <c r="I185" s="179" t="s">
        <v>1814</v>
      </c>
      <c r="J185" s="179" t="s">
        <v>1814</v>
      </c>
      <c r="K185" s="179" t="s">
        <v>1814</v>
      </c>
      <c r="L185" s="179" t="s">
        <v>495</v>
      </c>
      <c r="M185" s="179" t="s">
        <v>39</v>
      </c>
      <c r="N185" s="179" t="s">
        <v>1020</v>
      </c>
      <c r="O185" s="179" t="s">
        <v>1627</v>
      </c>
      <c r="P185" s="179" t="s">
        <v>480</v>
      </c>
      <c r="Q185" s="179">
        <v>16</v>
      </c>
      <c r="R185" s="179">
        <v>50</v>
      </c>
      <c r="S185" s="180" t="s">
        <v>525</v>
      </c>
      <c r="T185" s="180" t="s">
        <v>1283</v>
      </c>
      <c r="U185" s="180">
        <v>45726</v>
      </c>
      <c r="V185" s="169">
        <v>45968</v>
      </c>
      <c r="W185" s="162" t="s">
        <v>1231</v>
      </c>
      <c r="XFC185" s="178"/>
    </row>
    <row r="186" spans="1:23 16383:16383" ht="34.5" customHeight="1" x14ac:dyDescent="0.25">
      <c r="A186" s="162" t="s">
        <v>1284</v>
      </c>
      <c r="B186" s="71" t="s">
        <v>1284</v>
      </c>
      <c r="C186" s="162" t="s">
        <v>1231</v>
      </c>
      <c r="D186" s="162">
        <v>0</v>
      </c>
      <c r="E186" s="162" t="s">
        <v>499</v>
      </c>
      <c r="F186" s="162" t="s">
        <v>1284</v>
      </c>
      <c r="G186" s="162" t="s">
        <v>19</v>
      </c>
      <c r="H186" s="162">
        <v>0</v>
      </c>
      <c r="I186" s="162">
        <v>0</v>
      </c>
      <c r="J186" s="162">
        <v>0</v>
      </c>
      <c r="K186" s="162">
        <v>0</v>
      </c>
      <c r="L186" s="162" t="s">
        <v>19</v>
      </c>
      <c r="M186" s="162" t="s">
        <v>19</v>
      </c>
      <c r="N186" s="162" t="s">
        <v>19</v>
      </c>
      <c r="O186" s="162" t="s">
        <v>19</v>
      </c>
      <c r="P186" s="162" t="s">
        <v>481</v>
      </c>
      <c r="Q186" s="162">
        <v>20</v>
      </c>
      <c r="R186" s="162">
        <v>1</v>
      </c>
      <c r="S186" s="162" t="s">
        <v>497</v>
      </c>
      <c r="T186" s="162" t="s">
        <v>1285</v>
      </c>
      <c r="U186" s="169">
        <v>45726</v>
      </c>
      <c r="V186" s="169">
        <v>45898</v>
      </c>
      <c r="W186" s="162" t="s">
        <v>1231</v>
      </c>
    </row>
    <row r="187" spans="1:23 16383:16383" ht="90" x14ac:dyDescent="0.25">
      <c r="A187" s="162" t="s">
        <v>1286</v>
      </c>
      <c r="B187" s="71" t="s">
        <v>1286</v>
      </c>
      <c r="C187" s="162" t="s">
        <v>1231</v>
      </c>
      <c r="D187" s="162">
        <v>0</v>
      </c>
      <c r="E187" s="162" t="s">
        <v>499</v>
      </c>
      <c r="F187" s="162" t="s">
        <v>1286</v>
      </c>
      <c r="G187" s="162" t="s">
        <v>19</v>
      </c>
      <c r="H187" s="162" t="s">
        <v>1814</v>
      </c>
      <c r="I187" s="162" t="s">
        <v>1814</v>
      </c>
      <c r="J187" s="162" t="s">
        <v>1814</v>
      </c>
      <c r="K187" s="162" t="s">
        <v>1814</v>
      </c>
      <c r="L187" s="162" t="s">
        <v>19</v>
      </c>
      <c r="M187" s="162" t="s">
        <v>19</v>
      </c>
      <c r="N187" s="162" t="s">
        <v>19</v>
      </c>
      <c r="O187" s="162" t="s">
        <v>19</v>
      </c>
      <c r="P187" s="162" t="s">
        <v>482</v>
      </c>
      <c r="Q187" s="162">
        <v>20</v>
      </c>
      <c r="R187" s="162">
        <v>1</v>
      </c>
      <c r="S187" s="162" t="s">
        <v>497</v>
      </c>
      <c r="T187" s="162" t="s">
        <v>1287</v>
      </c>
      <c r="U187" s="169">
        <v>45901</v>
      </c>
      <c r="V187" s="169">
        <v>45926</v>
      </c>
      <c r="W187" s="162" t="s">
        <v>1231</v>
      </c>
    </row>
    <row r="188" spans="1:23 16383:16383" ht="105" x14ac:dyDescent="0.25">
      <c r="A188" s="162" t="s">
        <v>1288</v>
      </c>
      <c r="B188" s="71" t="s">
        <v>1288</v>
      </c>
      <c r="C188" s="162" t="s">
        <v>1231</v>
      </c>
      <c r="D188" s="162">
        <v>0</v>
      </c>
      <c r="E188" s="162" t="s">
        <v>499</v>
      </c>
      <c r="F188" s="162" t="s">
        <v>1288</v>
      </c>
      <c r="G188" s="162" t="s">
        <v>19</v>
      </c>
      <c r="H188" s="162" t="s">
        <v>1814</v>
      </c>
      <c r="I188" s="162" t="s">
        <v>1814</v>
      </c>
      <c r="J188" s="162" t="s">
        <v>1814</v>
      </c>
      <c r="K188" s="162" t="s">
        <v>1814</v>
      </c>
      <c r="L188" s="162" t="s">
        <v>19</v>
      </c>
      <c r="M188" s="162" t="s">
        <v>19</v>
      </c>
      <c r="N188" s="162" t="s">
        <v>19</v>
      </c>
      <c r="O188" s="162" t="s">
        <v>19</v>
      </c>
      <c r="P188" s="162" t="s">
        <v>483</v>
      </c>
      <c r="Q188" s="162">
        <v>30</v>
      </c>
      <c r="R188" s="162">
        <v>1</v>
      </c>
      <c r="S188" s="162" t="s">
        <v>497</v>
      </c>
      <c r="T188" s="162" t="s">
        <v>1289</v>
      </c>
      <c r="U188" s="169">
        <v>45929</v>
      </c>
      <c r="V188" s="169">
        <v>45933</v>
      </c>
      <c r="W188" s="162" t="s">
        <v>1231</v>
      </c>
    </row>
    <row r="189" spans="1:23 16383:16383" ht="34.5" customHeight="1" x14ac:dyDescent="0.25">
      <c r="A189" s="162" t="s">
        <v>1290</v>
      </c>
      <c r="B189" s="71" t="s">
        <v>1290</v>
      </c>
      <c r="C189" s="162" t="s">
        <v>1231</v>
      </c>
      <c r="D189" s="162">
        <v>0</v>
      </c>
      <c r="E189" s="162" t="s">
        <v>499</v>
      </c>
      <c r="F189" s="162" t="s">
        <v>1290</v>
      </c>
      <c r="G189" s="162" t="s">
        <v>19</v>
      </c>
      <c r="H189" s="162">
        <v>0</v>
      </c>
      <c r="I189" s="162">
        <v>0</v>
      </c>
      <c r="J189" s="162">
        <v>0</v>
      </c>
      <c r="K189" s="162">
        <v>0</v>
      </c>
      <c r="L189" s="162" t="s">
        <v>19</v>
      </c>
      <c r="M189" s="162" t="s">
        <v>19</v>
      </c>
      <c r="N189" s="162" t="s">
        <v>19</v>
      </c>
      <c r="O189" s="162" t="s">
        <v>19</v>
      </c>
      <c r="P189" s="162" t="s">
        <v>1291</v>
      </c>
      <c r="Q189" s="162">
        <v>30</v>
      </c>
      <c r="R189" s="162">
        <v>1</v>
      </c>
      <c r="S189" s="162" t="s">
        <v>497</v>
      </c>
      <c r="T189" s="162" t="s">
        <v>1292</v>
      </c>
      <c r="U189" s="169">
        <v>45950</v>
      </c>
      <c r="V189" s="169">
        <v>45968</v>
      </c>
      <c r="W189" s="162" t="s">
        <v>1231</v>
      </c>
    </row>
    <row r="190" spans="1:23 16383:16383" ht="60" x14ac:dyDescent="0.25">
      <c r="A190" s="179" t="s">
        <v>798</v>
      </c>
      <c r="B190" s="179" t="s">
        <v>798</v>
      </c>
      <c r="C190" s="179" t="s">
        <v>797</v>
      </c>
      <c r="D190" s="179">
        <v>0</v>
      </c>
      <c r="E190" s="179" t="s">
        <v>492</v>
      </c>
      <c r="F190" s="179" t="s">
        <v>798</v>
      </c>
      <c r="G190" s="179" t="s">
        <v>494</v>
      </c>
      <c r="H190" s="179" t="s">
        <v>1814</v>
      </c>
      <c r="I190" s="179" t="s">
        <v>1814</v>
      </c>
      <c r="J190" s="179" t="s">
        <v>1814</v>
      </c>
      <c r="K190" s="179" t="s">
        <v>1814</v>
      </c>
      <c r="L190" s="179" t="s">
        <v>512</v>
      </c>
      <c r="M190" s="179" t="s">
        <v>19</v>
      </c>
      <c r="N190" s="179" t="s">
        <v>1499</v>
      </c>
      <c r="O190" s="179">
        <v>0</v>
      </c>
      <c r="P190" s="179" t="s">
        <v>461</v>
      </c>
      <c r="Q190" s="179">
        <v>100</v>
      </c>
      <c r="R190" s="179">
        <v>1</v>
      </c>
      <c r="S190" s="180" t="s">
        <v>497</v>
      </c>
      <c r="T190" s="180" t="s">
        <v>799</v>
      </c>
      <c r="U190" s="180">
        <v>45684</v>
      </c>
      <c r="V190" s="169">
        <v>46001</v>
      </c>
      <c r="W190" s="162" t="s">
        <v>800</v>
      </c>
      <c r="XFC190" s="178"/>
    </row>
    <row r="191" spans="1:23 16383:16383" ht="60" x14ac:dyDescent="0.25">
      <c r="A191" s="162" t="s">
        <v>801</v>
      </c>
      <c r="B191" s="71" t="s">
        <v>801</v>
      </c>
      <c r="C191" s="162" t="s">
        <v>797</v>
      </c>
      <c r="D191" s="162">
        <v>0</v>
      </c>
      <c r="E191" s="162" t="s">
        <v>499</v>
      </c>
      <c r="F191" s="162" t="s">
        <v>801</v>
      </c>
      <c r="G191" s="162" t="s">
        <v>19</v>
      </c>
      <c r="H191" s="162" t="s">
        <v>1814</v>
      </c>
      <c r="I191" s="162" t="s">
        <v>1814</v>
      </c>
      <c r="J191" s="162" t="s">
        <v>1814</v>
      </c>
      <c r="K191" s="162" t="s">
        <v>1814</v>
      </c>
      <c r="L191" s="162" t="s">
        <v>19</v>
      </c>
      <c r="M191" s="162" t="s">
        <v>19</v>
      </c>
      <c r="N191" s="162" t="s">
        <v>19</v>
      </c>
      <c r="O191" s="162" t="s">
        <v>19</v>
      </c>
      <c r="P191" s="162" t="s">
        <v>462</v>
      </c>
      <c r="Q191" s="162">
        <v>100</v>
      </c>
      <c r="R191" s="162">
        <v>1</v>
      </c>
      <c r="S191" s="162" t="s">
        <v>497</v>
      </c>
      <c r="T191" s="162" t="s">
        <v>802</v>
      </c>
      <c r="U191" s="169">
        <v>45684</v>
      </c>
      <c r="V191" s="169">
        <v>45716</v>
      </c>
      <c r="W191" s="162" t="s">
        <v>797</v>
      </c>
    </row>
    <row r="192" spans="1:23 16383:16383" ht="75" x14ac:dyDescent="0.25">
      <c r="A192" s="162" t="s">
        <v>803</v>
      </c>
      <c r="B192" s="71" t="s">
        <v>803</v>
      </c>
      <c r="C192" s="162" t="s">
        <v>797</v>
      </c>
      <c r="D192" s="162">
        <v>0</v>
      </c>
      <c r="E192" s="162" t="s">
        <v>1545</v>
      </c>
      <c r="F192" s="162" t="s">
        <v>803</v>
      </c>
      <c r="G192" s="162" t="s">
        <v>19</v>
      </c>
      <c r="H192" s="162" t="s">
        <v>1814</v>
      </c>
      <c r="I192" s="162" t="s">
        <v>1814</v>
      </c>
      <c r="J192" s="162" t="s">
        <v>1814</v>
      </c>
      <c r="K192" s="162" t="s">
        <v>1814</v>
      </c>
      <c r="L192" s="162" t="s">
        <v>19</v>
      </c>
      <c r="M192" s="162" t="s">
        <v>19</v>
      </c>
      <c r="N192" s="162" t="s">
        <v>19</v>
      </c>
      <c r="O192" s="162" t="s">
        <v>19</v>
      </c>
      <c r="P192" s="162" t="s">
        <v>463</v>
      </c>
      <c r="Q192" s="162">
        <v>0</v>
      </c>
      <c r="R192" s="162">
        <v>1</v>
      </c>
      <c r="S192" s="162" t="s">
        <v>497</v>
      </c>
      <c r="T192" s="162" t="s">
        <v>804</v>
      </c>
      <c r="U192" s="169">
        <v>45719</v>
      </c>
      <c r="V192" s="169">
        <v>45777</v>
      </c>
      <c r="W192" s="162" t="s">
        <v>618</v>
      </c>
    </row>
    <row r="193" spans="1:23 16383:16383" ht="45" x14ac:dyDescent="0.25">
      <c r="A193" s="162" t="s">
        <v>805</v>
      </c>
      <c r="B193" s="71" t="s">
        <v>805</v>
      </c>
      <c r="C193" s="162" t="s">
        <v>797</v>
      </c>
      <c r="D193" s="162">
        <v>0</v>
      </c>
      <c r="E193" s="162" t="s">
        <v>1545</v>
      </c>
      <c r="F193" s="162" t="s">
        <v>805</v>
      </c>
      <c r="G193" s="162" t="s">
        <v>19</v>
      </c>
      <c r="H193" s="162" t="s">
        <v>1814</v>
      </c>
      <c r="I193" s="162" t="s">
        <v>1814</v>
      </c>
      <c r="J193" s="162" t="s">
        <v>1814</v>
      </c>
      <c r="K193" s="162" t="s">
        <v>1814</v>
      </c>
      <c r="L193" s="162" t="s">
        <v>19</v>
      </c>
      <c r="M193" s="162" t="s">
        <v>19</v>
      </c>
      <c r="N193" s="162" t="s">
        <v>19</v>
      </c>
      <c r="O193" s="162" t="s">
        <v>19</v>
      </c>
      <c r="P193" s="162" t="s">
        <v>464</v>
      </c>
      <c r="Q193" s="162">
        <v>0</v>
      </c>
      <c r="R193" s="162">
        <v>1</v>
      </c>
      <c r="S193" s="162" t="s">
        <v>525</v>
      </c>
      <c r="T193" s="162" t="s">
        <v>806</v>
      </c>
      <c r="U193" s="169">
        <v>45748</v>
      </c>
      <c r="V193" s="169">
        <v>46001</v>
      </c>
      <c r="W193" s="162" t="s">
        <v>618</v>
      </c>
    </row>
    <row r="194" spans="1:23 16383:16383" ht="60" x14ac:dyDescent="0.25">
      <c r="A194" s="179" t="s">
        <v>808</v>
      </c>
      <c r="B194" s="179" t="s">
        <v>808</v>
      </c>
      <c r="C194" s="179" t="s">
        <v>807</v>
      </c>
      <c r="D194" s="179">
        <v>0</v>
      </c>
      <c r="E194" s="179" t="s">
        <v>492</v>
      </c>
      <c r="F194" s="179" t="s">
        <v>808</v>
      </c>
      <c r="G194" s="179" t="s">
        <v>494</v>
      </c>
      <c r="H194" s="179" t="s">
        <v>1814</v>
      </c>
      <c r="I194" s="179" t="s">
        <v>1814</v>
      </c>
      <c r="J194" s="179" t="s">
        <v>1814</v>
      </c>
      <c r="K194" s="179" t="s">
        <v>1814</v>
      </c>
      <c r="L194" s="179" t="s">
        <v>495</v>
      </c>
      <c r="M194" s="179" t="s">
        <v>19</v>
      </c>
      <c r="N194" s="179" t="s">
        <v>1499</v>
      </c>
      <c r="O194" s="179">
        <v>0</v>
      </c>
      <c r="P194" s="179" t="s">
        <v>453</v>
      </c>
      <c r="Q194" s="179">
        <v>100</v>
      </c>
      <c r="R194" s="179">
        <v>100</v>
      </c>
      <c r="S194" s="180" t="s">
        <v>525</v>
      </c>
      <c r="T194" s="180" t="s">
        <v>809</v>
      </c>
      <c r="U194" s="180">
        <v>45687</v>
      </c>
      <c r="V194" s="169">
        <v>45849</v>
      </c>
      <c r="W194" s="162" t="s">
        <v>807</v>
      </c>
      <c r="XFC194" s="178"/>
    </row>
    <row r="195" spans="1:23 16383:16383" ht="34.5" customHeight="1" x14ac:dyDescent="0.25">
      <c r="A195" s="162" t="s">
        <v>810</v>
      </c>
      <c r="B195" s="71" t="s">
        <v>810</v>
      </c>
      <c r="C195" s="162" t="s">
        <v>807</v>
      </c>
      <c r="D195" s="162">
        <v>0</v>
      </c>
      <c r="E195" s="162" t="s">
        <v>499</v>
      </c>
      <c r="F195" s="162" t="s">
        <v>810</v>
      </c>
      <c r="G195" s="162" t="s">
        <v>19</v>
      </c>
      <c r="H195" s="162">
        <v>0</v>
      </c>
      <c r="I195" s="162">
        <v>0</v>
      </c>
      <c r="J195" s="162">
        <v>0</v>
      </c>
      <c r="K195" s="162">
        <v>0</v>
      </c>
      <c r="L195" s="162" t="s">
        <v>19</v>
      </c>
      <c r="M195" s="162" t="s">
        <v>19</v>
      </c>
      <c r="N195" s="162" t="s">
        <v>19</v>
      </c>
      <c r="O195" s="162" t="s">
        <v>19</v>
      </c>
      <c r="P195" s="162" t="s">
        <v>454</v>
      </c>
      <c r="Q195" s="162">
        <v>15</v>
      </c>
      <c r="R195" s="162">
        <v>1</v>
      </c>
      <c r="S195" s="162" t="s">
        <v>497</v>
      </c>
      <c r="T195" s="162" t="s">
        <v>811</v>
      </c>
      <c r="U195" s="169">
        <v>45687</v>
      </c>
      <c r="V195" s="169">
        <v>45716</v>
      </c>
      <c r="W195" s="162" t="s">
        <v>807</v>
      </c>
    </row>
    <row r="196" spans="1:23 16383:16383" ht="60" x14ac:dyDescent="0.25">
      <c r="A196" s="162" t="s">
        <v>812</v>
      </c>
      <c r="B196" s="71" t="s">
        <v>812</v>
      </c>
      <c r="C196" s="162" t="s">
        <v>807</v>
      </c>
      <c r="D196" s="162">
        <v>0</v>
      </c>
      <c r="E196" s="162" t="s">
        <v>499</v>
      </c>
      <c r="F196" s="162" t="s">
        <v>812</v>
      </c>
      <c r="G196" s="162" t="s">
        <v>19</v>
      </c>
      <c r="H196" s="162" t="s">
        <v>1814</v>
      </c>
      <c r="I196" s="162" t="s">
        <v>1814</v>
      </c>
      <c r="J196" s="162" t="s">
        <v>1814</v>
      </c>
      <c r="K196" s="162" t="s">
        <v>1814</v>
      </c>
      <c r="L196" s="162" t="s">
        <v>19</v>
      </c>
      <c r="M196" s="162" t="s">
        <v>19</v>
      </c>
      <c r="N196" s="162" t="s">
        <v>19</v>
      </c>
      <c r="O196" s="162" t="s">
        <v>19</v>
      </c>
      <c r="P196" s="162" t="s">
        <v>455</v>
      </c>
      <c r="Q196" s="162">
        <v>10</v>
      </c>
      <c r="R196" s="162">
        <v>1</v>
      </c>
      <c r="S196" s="162" t="s">
        <v>497</v>
      </c>
      <c r="T196" s="162" t="s">
        <v>813</v>
      </c>
      <c r="U196" s="169">
        <v>45713</v>
      </c>
      <c r="V196" s="169">
        <v>45741</v>
      </c>
      <c r="W196" s="162" t="s">
        <v>807</v>
      </c>
    </row>
    <row r="197" spans="1:23 16383:16383" ht="90" x14ac:dyDescent="0.25">
      <c r="A197" s="162" t="s">
        <v>814</v>
      </c>
      <c r="B197" s="71" t="s">
        <v>814</v>
      </c>
      <c r="C197" s="162" t="s">
        <v>807</v>
      </c>
      <c r="D197" s="162">
        <v>0</v>
      </c>
      <c r="E197" s="162" t="s">
        <v>499</v>
      </c>
      <c r="F197" s="162" t="s">
        <v>814</v>
      </c>
      <c r="G197" s="162" t="s">
        <v>19</v>
      </c>
      <c r="H197" s="162" t="s">
        <v>1814</v>
      </c>
      <c r="I197" s="162" t="s">
        <v>1814</v>
      </c>
      <c r="J197" s="162" t="s">
        <v>1814</v>
      </c>
      <c r="K197" s="162" t="s">
        <v>1814</v>
      </c>
      <c r="L197" s="162" t="s">
        <v>19</v>
      </c>
      <c r="M197" s="162" t="s">
        <v>19</v>
      </c>
      <c r="N197" s="162" t="s">
        <v>19</v>
      </c>
      <c r="O197" s="162" t="s">
        <v>19</v>
      </c>
      <c r="P197" s="162" t="s">
        <v>456</v>
      </c>
      <c r="Q197" s="162">
        <v>10</v>
      </c>
      <c r="R197" s="162">
        <v>1</v>
      </c>
      <c r="S197" s="162" t="s">
        <v>497</v>
      </c>
      <c r="T197" s="162" t="s">
        <v>815</v>
      </c>
      <c r="U197" s="169">
        <v>45713</v>
      </c>
      <c r="V197" s="169">
        <v>45741</v>
      </c>
      <c r="W197" s="162" t="s">
        <v>807</v>
      </c>
    </row>
    <row r="198" spans="1:23 16383:16383" ht="34.5" customHeight="1" x14ac:dyDescent="0.25">
      <c r="A198" s="162" t="s">
        <v>816</v>
      </c>
      <c r="B198" s="71" t="s">
        <v>816</v>
      </c>
      <c r="C198" s="162" t="s">
        <v>807</v>
      </c>
      <c r="D198" s="162">
        <v>0</v>
      </c>
      <c r="E198" s="162" t="s">
        <v>499</v>
      </c>
      <c r="F198" s="162" t="s">
        <v>816</v>
      </c>
      <c r="G198" s="162" t="s">
        <v>19</v>
      </c>
      <c r="H198" s="162">
        <v>0</v>
      </c>
      <c r="I198" s="162">
        <v>0</v>
      </c>
      <c r="J198" s="162">
        <v>0</v>
      </c>
      <c r="K198" s="162">
        <v>0</v>
      </c>
      <c r="L198" s="162" t="s">
        <v>19</v>
      </c>
      <c r="M198" s="162" t="s">
        <v>19</v>
      </c>
      <c r="N198" s="162" t="s">
        <v>19</v>
      </c>
      <c r="O198" s="162" t="s">
        <v>19</v>
      </c>
      <c r="P198" s="162" t="s">
        <v>457</v>
      </c>
      <c r="Q198" s="162">
        <v>20</v>
      </c>
      <c r="R198" s="162">
        <v>1</v>
      </c>
      <c r="S198" s="162" t="s">
        <v>497</v>
      </c>
      <c r="T198" s="162" t="s">
        <v>817</v>
      </c>
      <c r="U198" s="169">
        <v>45742</v>
      </c>
      <c r="V198" s="169">
        <v>45772</v>
      </c>
      <c r="W198" s="162" t="s">
        <v>807</v>
      </c>
    </row>
    <row r="199" spans="1:23 16383:16383" ht="45" x14ac:dyDescent="0.25">
      <c r="A199" s="162" t="s">
        <v>818</v>
      </c>
      <c r="B199" s="71" t="s">
        <v>818</v>
      </c>
      <c r="C199" s="162" t="s">
        <v>807</v>
      </c>
      <c r="D199" s="162">
        <v>0</v>
      </c>
      <c r="E199" s="162" t="s">
        <v>499</v>
      </c>
      <c r="F199" s="162" t="s">
        <v>818</v>
      </c>
      <c r="G199" s="162" t="s">
        <v>19</v>
      </c>
      <c r="H199" s="162" t="s">
        <v>1814</v>
      </c>
      <c r="I199" s="162" t="s">
        <v>1814</v>
      </c>
      <c r="J199" s="162" t="s">
        <v>1814</v>
      </c>
      <c r="K199" s="162" t="s">
        <v>1814</v>
      </c>
      <c r="L199" s="162" t="s">
        <v>19</v>
      </c>
      <c r="M199" s="162" t="s">
        <v>19</v>
      </c>
      <c r="N199" s="162" t="s">
        <v>19</v>
      </c>
      <c r="O199" s="162" t="s">
        <v>19</v>
      </c>
      <c r="P199" s="162" t="s">
        <v>458</v>
      </c>
      <c r="Q199" s="162">
        <v>15</v>
      </c>
      <c r="R199" s="162">
        <v>1</v>
      </c>
      <c r="S199" s="162" t="s">
        <v>497</v>
      </c>
      <c r="T199" s="162" t="s">
        <v>819</v>
      </c>
      <c r="U199" s="169">
        <v>45775</v>
      </c>
      <c r="V199" s="169">
        <v>45807</v>
      </c>
      <c r="W199" s="162" t="s">
        <v>807</v>
      </c>
    </row>
    <row r="200" spans="1:23 16383:16383" ht="60" x14ac:dyDescent="0.25">
      <c r="A200" s="162" t="s">
        <v>820</v>
      </c>
      <c r="B200" s="71" t="s">
        <v>820</v>
      </c>
      <c r="C200" s="162" t="s">
        <v>807</v>
      </c>
      <c r="D200" s="162">
        <v>0</v>
      </c>
      <c r="E200" s="162" t="s">
        <v>499</v>
      </c>
      <c r="F200" s="162" t="s">
        <v>820</v>
      </c>
      <c r="G200" s="162" t="s">
        <v>19</v>
      </c>
      <c r="H200" s="162" t="s">
        <v>1814</v>
      </c>
      <c r="I200" s="162" t="s">
        <v>1814</v>
      </c>
      <c r="J200" s="162" t="s">
        <v>1814</v>
      </c>
      <c r="K200" s="162" t="s">
        <v>1814</v>
      </c>
      <c r="L200" s="162" t="s">
        <v>19</v>
      </c>
      <c r="M200" s="162" t="s">
        <v>19</v>
      </c>
      <c r="N200" s="162" t="s">
        <v>19</v>
      </c>
      <c r="O200" s="162" t="s">
        <v>19</v>
      </c>
      <c r="P200" s="162" t="s">
        <v>459</v>
      </c>
      <c r="Q200" s="162">
        <v>10</v>
      </c>
      <c r="R200" s="162">
        <v>1</v>
      </c>
      <c r="S200" s="162" t="s">
        <v>497</v>
      </c>
      <c r="T200" s="162" t="s">
        <v>813</v>
      </c>
      <c r="U200" s="169">
        <v>45811</v>
      </c>
      <c r="V200" s="169">
        <v>45828</v>
      </c>
      <c r="W200" s="162" t="s">
        <v>807</v>
      </c>
    </row>
    <row r="201" spans="1:23 16383:16383" ht="34.5" customHeight="1" x14ac:dyDescent="0.25">
      <c r="A201" s="162" t="s">
        <v>821</v>
      </c>
      <c r="B201" s="71" t="s">
        <v>821</v>
      </c>
      <c r="C201" s="162" t="s">
        <v>807</v>
      </c>
      <c r="D201" s="162">
        <v>0</v>
      </c>
      <c r="E201" s="162" t="s">
        <v>499</v>
      </c>
      <c r="F201" s="162" t="s">
        <v>821</v>
      </c>
      <c r="G201" s="162" t="s">
        <v>19</v>
      </c>
      <c r="H201" s="162">
        <v>0</v>
      </c>
      <c r="I201" s="162">
        <v>0</v>
      </c>
      <c r="J201" s="162">
        <v>0</v>
      </c>
      <c r="K201" s="162">
        <v>0</v>
      </c>
      <c r="L201" s="162" t="s">
        <v>19</v>
      </c>
      <c r="M201" s="162" t="s">
        <v>19</v>
      </c>
      <c r="N201" s="162" t="s">
        <v>19</v>
      </c>
      <c r="O201" s="162" t="s">
        <v>19</v>
      </c>
      <c r="P201" s="162" t="s">
        <v>460</v>
      </c>
      <c r="Q201" s="162">
        <v>20</v>
      </c>
      <c r="R201" s="162">
        <v>1</v>
      </c>
      <c r="S201" s="162" t="s">
        <v>497</v>
      </c>
      <c r="T201" s="162" t="s">
        <v>822</v>
      </c>
      <c r="U201" s="169">
        <v>45832</v>
      </c>
      <c r="V201" s="169">
        <v>45849</v>
      </c>
      <c r="W201" s="162" t="s">
        <v>807</v>
      </c>
    </row>
    <row r="202" spans="1:23 16383:16383" ht="45" x14ac:dyDescent="0.25">
      <c r="A202" s="179" t="s">
        <v>824</v>
      </c>
      <c r="B202" s="179" t="e">
        <v>#N/A</v>
      </c>
      <c r="C202" s="179" t="s">
        <v>823</v>
      </c>
      <c r="D202" s="179">
        <v>0</v>
      </c>
      <c r="E202" s="179" t="s">
        <v>492</v>
      </c>
      <c r="F202" s="179" t="s">
        <v>824</v>
      </c>
      <c r="G202" s="179" t="s">
        <v>494</v>
      </c>
      <c r="H202" s="179" t="s">
        <v>1814</v>
      </c>
      <c r="I202" s="179" t="s">
        <v>1814</v>
      </c>
      <c r="J202" s="179" t="s">
        <v>1814</v>
      </c>
      <c r="K202" s="179" t="s">
        <v>1814</v>
      </c>
      <c r="L202" s="179" t="s">
        <v>495</v>
      </c>
      <c r="M202" s="179" t="s">
        <v>308</v>
      </c>
      <c r="N202" s="179" t="s">
        <v>782</v>
      </c>
      <c r="O202" s="179">
        <v>0</v>
      </c>
      <c r="P202" s="179" t="s">
        <v>309</v>
      </c>
      <c r="Q202" s="179">
        <v>50</v>
      </c>
      <c r="R202" s="179">
        <v>2</v>
      </c>
      <c r="S202" s="180" t="s">
        <v>497</v>
      </c>
      <c r="T202" s="180" t="s">
        <v>825</v>
      </c>
      <c r="U202" s="180">
        <v>45672</v>
      </c>
      <c r="V202" s="169">
        <v>46006</v>
      </c>
      <c r="W202" s="162" t="s">
        <v>823</v>
      </c>
      <c r="XFC202" s="178"/>
    </row>
    <row r="203" spans="1:23 16383:16383" ht="30" x14ac:dyDescent="0.25">
      <c r="A203" s="162" t="s">
        <v>826</v>
      </c>
      <c r="B203" s="71" t="e">
        <v>#N/A</v>
      </c>
      <c r="C203" s="162" t="s">
        <v>823</v>
      </c>
      <c r="D203" s="162">
        <v>0</v>
      </c>
      <c r="E203" s="162" t="s">
        <v>499</v>
      </c>
      <c r="F203" s="162" t="s">
        <v>826</v>
      </c>
      <c r="G203" s="162" t="s">
        <v>19</v>
      </c>
      <c r="H203" s="162">
        <v>0</v>
      </c>
      <c r="I203" s="162">
        <v>0</v>
      </c>
      <c r="J203" s="162">
        <v>0</v>
      </c>
      <c r="K203" s="162">
        <v>0</v>
      </c>
      <c r="L203" s="162" t="s">
        <v>19</v>
      </c>
      <c r="M203" s="162" t="s">
        <v>19</v>
      </c>
      <c r="N203" s="162" t="s">
        <v>19</v>
      </c>
      <c r="O203" s="162" t="s">
        <v>19</v>
      </c>
      <c r="P203" s="162" t="s">
        <v>310</v>
      </c>
      <c r="Q203" s="162">
        <v>10</v>
      </c>
      <c r="R203" s="162">
        <v>1</v>
      </c>
      <c r="S203" s="162" t="s">
        <v>497</v>
      </c>
      <c r="T203" s="162" t="s">
        <v>827</v>
      </c>
      <c r="U203" s="169">
        <v>45672</v>
      </c>
      <c r="V203" s="169">
        <v>45762</v>
      </c>
      <c r="W203" s="162" t="s">
        <v>823</v>
      </c>
    </row>
    <row r="204" spans="1:23 16383:16383" ht="34.5" customHeight="1" x14ac:dyDescent="0.25">
      <c r="A204" s="162" t="s">
        <v>828</v>
      </c>
      <c r="B204" s="71" t="e">
        <v>#N/A</v>
      </c>
      <c r="C204" s="162" t="s">
        <v>823</v>
      </c>
      <c r="D204" s="162">
        <v>0</v>
      </c>
      <c r="E204" s="162" t="s">
        <v>499</v>
      </c>
      <c r="F204" s="162" t="s">
        <v>828</v>
      </c>
      <c r="G204" s="162" t="s">
        <v>19</v>
      </c>
      <c r="H204" s="162">
        <v>0</v>
      </c>
      <c r="I204" s="162">
        <v>0</v>
      </c>
      <c r="J204" s="162">
        <v>0</v>
      </c>
      <c r="K204" s="162">
        <v>0</v>
      </c>
      <c r="L204" s="162" t="s">
        <v>19</v>
      </c>
      <c r="M204" s="162" t="s">
        <v>19</v>
      </c>
      <c r="N204" s="162" t="s">
        <v>19</v>
      </c>
      <c r="O204" s="162" t="s">
        <v>19</v>
      </c>
      <c r="P204" s="162" t="s">
        <v>311</v>
      </c>
      <c r="Q204" s="162">
        <v>30</v>
      </c>
      <c r="R204" s="162">
        <v>1</v>
      </c>
      <c r="S204" s="162" t="s">
        <v>497</v>
      </c>
      <c r="T204" s="162" t="s">
        <v>829</v>
      </c>
      <c r="U204" s="169">
        <v>45689</v>
      </c>
      <c r="V204" s="169">
        <v>45915</v>
      </c>
      <c r="W204" s="162" t="s">
        <v>823</v>
      </c>
    </row>
    <row r="205" spans="1:23 16383:16383" ht="30" x14ac:dyDescent="0.25">
      <c r="A205" s="162" t="s">
        <v>830</v>
      </c>
      <c r="B205" s="71" t="e">
        <v>#N/A</v>
      </c>
      <c r="C205" s="162" t="s">
        <v>823</v>
      </c>
      <c r="D205" s="162">
        <v>0</v>
      </c>
      <c r="E205" s="162" t="s">
        <v>499</v>
      </c>
      <c r="F205" s="162" t="s">
        <v>830</v>
      </c>
      <c r="G205" s="162" t="s">
        <v>19</v>
      </c>
      <c r="H205" s="162" t="s">
        <v>1814</v>
      </c>
      <c r="I205" s="162" t="s">
        <v>1814</v>
      </c>
      <c r="J205" s="162" t="s">
        <v>1814</v>
      </c>
      <c r="K205" s="162" t="s">
        <v>1814</v>
      </c>
      <c r="L205" s="162" t="s">
        <v>19</v>
      </c>
      <c r="M205" s="162" t="s">
        <v>19</v>
      </c>
      <c r="N205" s="162" t="s">
        <v>19</v>
      </c>
      <c r="O205" s="162" t="s">
        <v>19</v>
      </c>
      <c r="P205" s="162" t="s">
        <v>312</v>
      </c>
      <c r="Q205" s="162">
        <v>20</v>
      </c>
      <c r="R205" s="162">
        <v>1</v>
      </c>
      <c r="S205" s="162" t="s">
        <v>497</v>
      </c>
      <c r="T205" s="162" t="s">
        <v>831</v>
      </c>
      <c r="U205" s="169">
        <v>45689</v>
      </c>
      <c r="V205" s="169">
        <v>45915</v>
      </c>
      <c r="W205" s="162" t="s">
        <v>823</v>
      </c>
    </row>
    <row r="206" spans="1:23 16383:16383" ht="45" x14ac:dyDescent="0.25">
      <c r="A206" s="162" t="s">
        <v>832</v>
      </c>
      <c r="B206" s="71" t="e">
        <v>#N/A</v>
      </c>
      <c r="C206" s="162" t="s">
        <v>823</v>
      </c>
      <c r="D206" s="162">
        <v>0</v>
      </c>
      <c r="E206" s="162" t="s">
        <v>499</v>
      </c>
      <c r="F206" s="162" t="s">
        <v>832</v>
      </c>
      <c r="G206" s="162" t="s">
        <v>19</v>
      </c>
      <c r="H206" s="162" t="s">
        <v>1814</v>
      </c>
      <c r="I206" s="162" t="s">
        <v>1814</v>
      </c>
      <c r="J206" s="162" t="s">
        <v>1814</v>
      </c>
      <c r="K206" s="162" t="s">
        <v>1814</v>
      </c>
      <c r="L206" s="162" t="s">
        <v>19</v>
      </c>
      <c r="M206" s="162" t="s">
        <v>19</v>
      </c>
      <c r="N206" s="162" t="s">
        <v>19</v>
      </c>
      <c r="O206" s="162" t="s">
        <v>19</v>
      </c>
      <c r="P206" s="162" t="s">
        <v>313</v>
      </c>
      <c r="Q206" s="162">
        <v>20</v>
      </c>
      <c r="R206" s="162">
        <v>1</v>
      </c>
      <c r="S206" s="162" t="s">
        <v>497</v>
      </c>
      <c r="T206" s="162" t="s">
        <v>833</v>
      </c>
      <c r="U206" s="169">
        <v>45717</v>
      </c>
      <c r="V206" s="169">
        <v>45976</v>
      </c>
      <c r="W206" s="162" t="s">
        <v>823</v>
      </c>
    </row>
    <row r="207" spans="1:23 16383:16383" ht="45" x14ac:dyDescent="0.25">
      <c r="A207" s="162" t="s">
        <v>834</v>
      </c>
      <c r="B207" s="71" t="e">
        <v>#N/A</v>
      </c>
      <c r="C207" s="162" t="s">
        <v>823</v>
      </c>
      <c r="D207" s="162">
        <v>0</v>
      </c>
      <c r="E207" s="162" t="s">
        <v>499</v>
      </c>
      <c r="F207" s="162" t="s">
        <v>834</v>
      </c>
      <c r="G207" s="162" t="s">
        <v>19</v>
      </c>
      <c r="H207" s="162">
        <v>0</v>
      </c>
      <c r="I207" s="162">
        <v>0</v>
      </c>
      <c r="J207" s="162">
        <v>0</v>
      </c>
      <c r="K207" s="162">
        <v>0</v>
      </c>
      <c r="L207" s="162" t="s">
        <v>19</v>
      </c>
      <c r="M207" s="162" t="s">
        <v>19</v>
      </c>
      <c r="N207" s="162" t="s">
        <v>19</v>
      </c>
      <c r="O207" s="162" t="s">
        <v>19</v>
      </c>
      <c r="P207" s="162" t="s">
        <v>314</v>
      </c>
      <c r="Q207" s="162">
        <v>20</v>
      </c>
      <c r="R207" s="162">
        <v>1</v>
      </c>
      <c r="S207" s="162" t="s">
        <v>497</v>
      </c>
      <c r="T207" s="162" t="s">
        <v>835</v>
      </c>
      <c r="U207" s="169">
        <v>45748</v>
      </c>
      <c r="V207" s="169">
        <v>46006</v>
      </c>
      <c r="W207" s="162" t="s">
        <v>823</v>
      </c>
    </row>
    <row r="208" spans="1:23 16383:16383" ht="34.5" customHeight="1" x14ac:dyDescent="0.25">
      <c r="A208" s="179" t="s">
        <v>836</v>
      </c>
      <c r="B208" s="179" t="e">
        <v>#N/A</v>
      </c>
      <c r="C208" s="179" t="s">
        <v>823</v>
      </c>
      <c r="D208" s="179">
        <v>0</v>
      </c>
      <c r="E208" s="179" t="s">
        <v>492</v>
      </c>
      <c r="F208" s="179" t="s">
        <v>836</v>
      </c>
      <c r="G208" s="179" t="s">
        <v>494</v>
      </c>
      <c r="H208" s="179" t="s">
        <v>12</v>
      </c>
      <c r="I208" s="179" t="s">
        <v>1452</v>
      </c>
      <c r="J208" s="179" t="s">
        <v>1453</v>
      </c>
      <c r="K208" s="179" t="s">
        <v>1551</v>
      </c>
      <c r="L208" s="179" t="s">
        <v>495</v>
      </c>
      <c r="M208" s="179" t="s">
        <v>308</v>
      </c>
      <c r="N208" s="179" t="s">
        <v>782</v>
      </c>
      <c r="O208" s="179">
        <v>0</v>
      </c>
      <c r="P208" s="179" t="s">
        <v>315</v>
      </c>
      <c r="Q208" s="179">
        <v>15</v>
      </c>
      <c r="R208" s="179">
        <v>11</v>
      </c>
      <c r="S208" s="180" t="s">
        <v>497</v>
      </c>
      <c r="T208" s="180" t="s">
        <v>837</v>
      </c>
      <c r="U208" s="180">
        <v>45672</v>
      </c>
      <c r="V208" s="169">
        <v>46006</v>
      </c>
      <c r="W208" s="162" t="s">
        <v>823</v>
      </c>
      <c r="XFC208" s="178"/>
    </row>
    <row r="209" spans="1:23 16383:16383" ht="30" x14ac:dyDescent="0.25">
      <c r="A209" s="162" t="s">
        <v>838</v>
      </c>
      <c r="B209" s="71" t="e">
        <v>#N/A</v>
      </c>
      <c r="C209" s="162" t="s">
        <v>823</v>
      </c>
      <c r="D209" s="162">
        <v>0</v>
      </c>
      <c r="E209" s="162" t="s">
        <v>499</v>
      </c>
      <c r="F209" s="162" t="s">
        <v>838</v>
      </c>
      <c r="G209" s="162" t="s">
        <v>19</v>
      </c>
      <c r="H209" s="162" t="s">
        <v>1814</v>
      </c>
      <c r="I209" s="162" t="s">
        <v>1814</v>
      </c>
      <c r="J209" s="162" t="s">
        <v>1814</v>
      </c>
      <c r="K209" s="162" t="s">
        <v>1814</v>
      </c>
      <c r="L209" s="162" t="s">
        <v>19</v>
      </c>
      <c r="M209" s="162" t="s">
        <v>19</v>
      </c>
      <c r="N209" s="162" t="s">
        <v>19</v>
      </c>
      <c r="O209" s="162" t="s">
        <v>19</v>
      </c>
      <c r="P209" s="162" t="s">
        <v>316</v>
      </c>
      <c r="Q209" s="162">
        <v>80</v>
      </c>
      <c r="R209" s="162">
        <v>11</v>
      </c>
      <c r="S209" s="162" t="s">
        <v>497</v>
      </c>
      <c r="T209" s="162" t="s">
        <v>839</v>
      </c>
      <c r="U209" s="169">
        <v>45672</v>
      </c>
      <c r="V209" s="169">
        <v>46006</v>
      </c>
      <c r="W209" s="162" t="s">
        <v>823</v>
      </c>
    </row>
    <row r="210" spans="1:23 16383:16383" ht="30" x14ac:dyDescent="0.25">
      <c r="A210" s="162" t="s">
        <v>840</v>
      </c>
      <c r="B210" s="71" t="e">
        <v>#N/A</v>
      </c>
      <c r="C210" s="162" t="s">
        <v>823</v>
      </c>
      <c r="D210" s="162">
        <v>0</v>
      </c>
      <c r="E210" s="162" t="s">
        <v>499</v>
      </c>
      <c r="F210" s="162" t="s">
        <v>840</v>
      </c>
      <c r="G210" s="162" t="s">
        <v>19</v>
      </c>
      <c r="H210" s="162" t="s">
        <v>1814</v>
      </c>
      <c r="I210" s="162" t="s">
        <v>1814</v>
      </c>
      <c r="J210" s="162" t="s">
        <v>1814</v>
      </c>
      <c r="K210" s="162" t="s">
        <v>1814</v>
      </c>
      <c r="L210" s="162" t="s">
        <v>19</v>
      </c>
      <c r="M210" s="162" t="s">
        <v>19</v>
      </c>
      <c r="N210" s="162" t="s">
        <v>19</v>
      </c>
      <c r="O210" s="162" t="s">
        <v>19</v>
      </c>
      <c r="P210" s="162" t="s">
        <v>317</v>
      </c>
      <c r="Q210" s="162">
        <v>20</v>
      </c>
      <c r="R210" s="162">
        <v>11</v>
      </c>
      <c r="S210" s="162" t="s">
        <v>497</v>
      </c>
      <c r="T210" s="162" t="s">
        <v>841</v>
      </c>
      <c r="U210" s="169">
        <v>45672</v>
      </c>
      <c r="V210" s="169">
        <v>46006</v>
      </c>
      <c r="W210" s="162" t="s">
        <v>823</v>
      </c>
    </row>
    <row r="211" spans="1:23 16383:16383" ht="45" x14ac:dyDescent="0.25">
      <c r="A211" s="179" t="s">
        <v>842</v>
      </c>
      <c r="B211" s="179" t="e">
        <v>#N/A</v>
      </c>
      <c r="C211" s="179" t="s">
        <v>823</v>
      </c>
      <c r="D211" s="179">
        <v>0</v>
      </c>
      <c r="E211" s="179" t="s">
        <v>492</v>
      </c>
      <c r="F211" s="179" t="s">
        <v>842</v>
      </c>
      <c r="G211" s="179" t="s">
        <v>494</v>
      </c>
      <c r="H211" s="179" t="s">
        <v>1814</v>
      </c>
      <c r="I211" s="179" t="s">
        <v>1814</v>
      </c>
      <c r="J211" s="179" t="s">
        <v>1814</v>
      </c>
      <c r="K211" s="179" t="s">
        <v>1814</v>
      </c>
      <c r="L211" s="179" t="s">
        <v>495</v>
      </c>
      <c r="M211" s="179" t="s">
        <v>308</v>
      </c>
      <c r="N211" s="179" t="s">
        <v>782</v>
      </c>
      <c r="O211" s="179">
        <v>0</v>
      </c>
      <c r="P211" s="179" t="s">
        <v>318</v>
      </c>
      <c r="Q211" s="179">
        <v>5</v>
      </c>
      <c r="R211" s="179">
        <v>1</v>
      </c>
      <c r="S211" s="180" t="s">
        <v>497</v>
      </c>
      <c r="T211" s="180" t="s">
        <v>843</v>
      </c>
      <c r="U211" s="180">
        <v>45705</v>
      </c>
      <c r="V211" s="169">
        <v>46006</v>
      </c>
      <c r="W211" s="162" t="s">
        <v>823</v>
      </c>
      <c r="XFC211" s="178"/>
    </row>
    <row r="212" spans="1:23 16383:16383" ht="30" x14ac:dyDescent="0.25">
      <c r="A212" s="162" t="s">
        <v>844</v>
      </c>
      <c r="B212" s="71" t="e">
        <v>#N/A</v>
      </c>
      <c r="C212" s="162" t="s">
        <v>823</v>
      </c>
      <c r="D212" s="162">
        <v>0</v>
      </c>
      <c r="E212" s="162" t="s">
        <v>499</v>
      </c>
      <c r="F212" s="162" t="s">
        <v>844</v>
      </c>
      <c r="G212" s="162" t="s">
        <v>19</v>
      </c>
      <c r="H212" s="162">
        <v>0</v>
      </c>
      <c r="I212" s="162">
        <v>0</v>
      </c>
      <c r="J212" s="162">
        <v>0</v>
      </c>
      <c r="K212" s="162">
        <v>0</v>
      </c>
      <c r="L212" s="162" t="s">
        <v>19</v>
      </c>
      <c r="M212" s="162" t="s">
        <v>19</v>
      </c>
      <c r="N212" s="162" t="s">
        <v>19</v>
      </c>
      <c r="O212" s="162" t="s">
        <v>19</v>
      </c>
      <c r="P212" s="162" t="s">
        <v>319</v>
      </c>
      <c r="Q212" s="162">
        <v>10</v>
      </c>
      <c r="R212" s="162">
        <v>1</v>
      </c>
      <c r="S212" s="162" t="s">
        <v>497</v>
      </c>
      <c r="T212" s="162" t="s">
        <v>827</v>
      </c>
      <c r="U212" s="169">
        <v>45705</v>
      </c>
      <c r="V212" s="169">
        <v>46006</v>
      </c>
      <c r="W212" s="162" t="s">
        <v>823</v>
      </c>
    </row>
    <row r="213" spans="1:23 16383:16383" ht="34.5" customHeight="1" x14ac:dyDescent="0.25">
      <c r="A213" s="162" t="s">
        <v>845</v>
      </c>
      <c r="B213" s="71" t="e">
        <v>#N/A</v>
      </c>
      <c r="C213" s="162" t="s">
        <v>823</v>
      </c>
      <c r="D213" s="162">
        <v>0</v>
      </c>
      <c r="E213" s="162" t="s">
        <v>499</v>
      </c>
      <c r="F213" s="162" t="s">
        <v>845</v>
      </c>
      <c r="G213" s="162" t="s">
        <v>19</v>
      </c>
      <c r="H213" s="162">
        <v>0</v>
      </c>
      <c r="I213" s="162">
        <v>0</v>
      </c>
      <c r="J213" s="162">
        <v>0</v>
      </c>
      <c r="K213" s="162">
        <v>0</v>
      </c>
      <c r="L213" s="162" t="s">
        <v>19</v>
      </c>
      <c r="M213" s="162" t="s">
        <v>19</v>
      </c>
      <c r="N213" s="162" t="s">
        <v>782</v>
      </c>
      <c r="O213" s="162" t="s">
        <v>19</v>
      </c>
      <c r="P213" s="162" t="s">
        <v>320</v>
      </c>
      <c r="Q213" s="162">
        <v>30</v>
      </c>
      <c r="R213" s="162">
        <v>1</v>
      </c>
      <c r="S213" s="162" t="s">
        <v>497</v>
      </c>
      <c r="T213" s="162" t="s">
        <v>829</v>
      </c>
      <c r="U213" s="169">
        <v>45712</v>
      </c>
      <c r="V213" s="169">
        <v>45887</v>
      </c>
      <c r="W213" s="162" t="s">
        <v>823</v>
      </c>
    </row>
    <row r="214" spans="1:23 16383:16383" ht="30" x14ac:dyDescent="0.25">
      <c r="A214" s="162" t="s">
        <v>846</v>
      </c>
      <c r="B214" s="71" t="e">
        <v>#N/A</v>
      </c>
      <c r="C214" s="162" t="s">
        <v>823</v>
      </c>
      <c r="D214" s="162">
        <v>0</v>
      </c>
      <c r="E214" s="162" t="s">
        <v>499</v>
      </c>
      <c r="F214" s="162" t="s">
        <v>846</v>
      </c>
      <c r="G214" s="162" t="s">
        <v>1814</v>
      </c>
      <c r="H214" s="162" t="s">
        <v>1814</v>
      </c>
      <c r="I214" s="162" t="s">
        <v>1814</v>
      </c>
      <c r="J214" s="162" t="s">
        <v>1814</v>
      </c>
      <c r="K214" s="162" t="s">
        <v>1814</v>
      </c>
      <c r="L214" s="162" t="s">
        <v>19</v>
      </c>
      <c r="M214" s="162" t="s">
        <v>19</v>
      </c>
      <c r="N214" s="162" t="s">
        <v>19</v>
      </c>
      <c r="O214" s="162" t="s">
        <v>19</v>
      </c>
      <c r="P214" s="162" t="s">
        <v>321</v>
      </c>
      <c r="Q214" s="162">
        <v>20</v>
      </c>
      <c r="R214" s="162">
        <v>1</v>
      </c>
      <c r="S214" s="162" t="s">
        <v>497</v>
      </c>
      <c r="T214" s="162" t="s">
        <v>831</v>
      </c>
      <c r="U214" s="169">
        <v>45712</v>
      </c>
      <c r="V214" s="169">
        <v>45915</v>
      </c>
      <c r="W214" s="162" t="s">
        <v>823</v>
      </c>
    </row>
    <row r="215" spans="1:23 16383:16383" ht="45" x14ac:dyDescent="0.25">
      <c r="A215" s="162" t="s">
        <v>847</v>
      </c>
      <c r="B215" s="71" t="e">
        <v>#N/A</v>
      </c>
      <c r="C215" s="162" t="s">
        <v>823</v>
      </c>
      <c r="D215" s="162">
        <v>0</v>
      </c>
      <c r="E215" s="162" t="s">
        <v>499</v>
      </c>
      <c r="F215" s="162" t="s">
        <v>847</v>
      </c>
      <c r="G215" s="162" t="s">
        <v>1814</v>
      </c>
      <c r="H215" s="162" t="s">
        <v>1814</v>
      </c>
      <c r="I215" s="162" t="s">
        <v>1814</v>
      </c>
      <c r="J215" s="162" t="s">
        <v>1814</v>
      </c>
      <c r="K215" s="162" t="s">
        <v>1814</v>
      </c>
      <c r="L215" s="162" t="s">
        <v>19</v>
      </c>
      <c r="M215" s="162" t="s">
        <v>19</v>
      </c>
      <c r="N215" s="162" t="s">
        <v>19</v>
      </c>
      <c r="O215" s="162" t="s">
        <v>19</v>
      </c>
      <c r="P215" s="162" t="s">
        <v>322</v>
      </c>
      <c r="Q215" s="162">
        <v>20</v>
      </c>
      <c r="R215" s="162">
        <v>1</v>
      </c>
      <c r="S215" s="162" t="s">
        <v>497</v>
      </c>
      <c r="T215" s="162" t="s">
        <v>833</v>
      </c>
      <c r="U215" s="169">
        <v>45717</v>
      </c>
      <c r="V215" s="169">
        <v>45975</v>
      </c>
      <c r="W215" s="162" t="s">
        <v>823</v>
      </c>
    </row>
    <row r="216" spans="1:23 16383:16383" ht="45" x14ac:dyDescent="0.25">
      <c r="A216" s="162" t="s">
        <v>848</v>
      </c>
      <c r="B216" s="71" t="e">
        <v>#N/A</v>
      </c>
      <c r="C216" s="162" t="s">
        <v>823</v>
      </c>
      <c r="D216" s="162">
        <v>0</v>
      </c>
      <c r="E216" s="162" t="s">
        <v>499</v>
      </c>
      <c r="F216" s="162" t="s">
        <v>848</v>
      </c>
      <c r="G216" s="162" t="s">
        <v>19</v>
      </c>
      <c r="H216" s="162">
        <v>0</v>
      </c>
      <c r="I216" s="162">
        <v>0</v>
      </c>
      <c r="J216" s="162">
        <v>0</v>
      </c>
      <c r="K216" s="162">
        <v>0</v>
      </c>
      <c r="L216" s="162" t="s">
        <v>19</v>
      </c>
      <c r="M216" s="162" t="s">
        <v>19</v>
      </c>
      <c r="N216" s="162" t="s">
        <v>19</v>
      </c>
      <c r="O216" s="162" t="s">
        <v>19</v>
      </c>
      <c r="P216" s="162" t="s">
        <v>323</v>
      </c>
      <c r="Q216" s="162">
        <v>20</v>
      </c>
      <c r="R216" s="162">
        <v>1</v>
      </c>
      <c r="S216" s="162" t="s">
        <v>497</v>
      </c>
      <c r="T216" s="162" t="s">
        <v>835</v>
      </c>
      <c r="U216" s="169">
        <v>45748</v>
      </c>
      <c r="V216" s="169">
        <v>46006</v>
      </c>
      <c r="W216" s="162" t="s">
        <v>823</v>
      </c>
    </row>
    <row r="217" spans="1:23 16383:16383" ht="45" x14ac:dyDescent="0.25">
      <c r="A217" s="179" t="s">
        <v>849</v>
      </c>
      <c r="B217" s="179" t="e">
        <v>#N/A</v>
      </c>
      <c r="C217" s="179" t="s">
        <v>823</v>
      </c>
      <c r="D217" s="179">
        <v>0</v>
      </c>
      <c r="E217" s="179" t="s">
        <v>492</v>
      </c>
      <c r="F217" s="179" t="s">
        <v>849</v>
      </c>
      <c r="G217" s="179" t="s">
        <v>494</v>
      </c>
      <c r="H217" s="179" t="s">
        <v>1814</v>
      </c>
      <c r="I217" s="179" t="s">
        <v>1814</v>
      </c>
      <c r="J217" s="179" t="s">
        <v>1814</v>
      </c>
      <c r="K217" s="179" t="s">
        <v>1814</v>
      </c>
      <c r="L217" s="179" t="s">
        <v>495</v>
      </c>
      <c r="M217" s="179" t="s">
        <v>308</v>
      </c>
      <c r="N217" s="179" t="s">
        <v>782</v>
      </c>
      <c r="O217" s="179">
        <v>0</v>
      </c>
      <c r="P217" s="179" t="s">
        <v>324</v>
      </c>
      <c r="Q217" s="179">
        <v>10</v>
      </c>
      <c r="R217" s="179">
        <v>1</v>
      </c>
      <c r="S217" s="180" t="s">
        <v>497</v>
      </c>
      <c r="T217" s="180" t="s">
        <v>850</v>
      </c>
      <c r="U217" s="180">
        <v>45705</v>
      </c>
      <c r="V217" s="169">
        <v>46006</v>
      </c>
      <c r="W217" s="162" t="s">
        <v>823</v>
      </c>
      <c r="XFC217" s="178"/>
    </row>
    <row r="218" spans="1:23 16383:16383" ht="34.5" customHeight="1" x14ac:dyDescent="0.25">
      <c r="A218" s="162" t="s">
        <v>851</v>
      </c>
      <c r="B218" s="71" t="e">
        <v>#N/A</v>
      </c>
      <c r="C218" s="162" t="s">
        <v>823</v>
      </c>
      <c r="D218" s="162">
        <v>0</v>
      </c>
      <c r="E218" s="162" t="s">
        <v>499</v>
      </c>
      <c r="F218" s="162" t="s">
        <v>851</v>
      </c>
      <c r="G218" s="162" t="s">
        <v>19</v>
      </c>
      <c r="H218" s="162">
        <v>0</v>
      </c>
      <c r="I218" s="162">
        <v>0</v>
      </c>
      <c r="J218" s="162">
        <v>0</v>
      </c>
      <c r="K218" s="162">
        <v>0</v>
      </c>
      <c r="L218" s="162" t="s">
        <v>19</v>
      </c>
      <c r="M218" s="162" t="s">
        <v>19</v>
      </c>
      <c r="N218" s="162" t="s">
        <v>782</v>
      </c>
      <c r="O218" s="162" t="s">
        <v>19</v>
      </c>
      <c r="P218" s="162" t="s">
        <v>310</v>
      </c>
      <c r="Q218" s="162">
        <v>10</v>
      </c>
      <c r="R218" s="162">
        <v>1</v>
      </c>
      <c r="S218" s="162" t="s">
        <v>497</v>
      </c>
      <c r="T218" s="162" t="s">
        <v>827</v>
      </c>
      <c r="U218" s="169">
        <v>45705</v>
      </c>
      <c r="V218" s="169">
        <v>46006</v>
      </c>
      <c r="W218" s="162" t="s">
        <v>823</v>
      </c>
    </row>
    <row r="219" spans="1:23 16383:16383" ht="30" x14ac:dyDescent="0.25">
      <c r="A219" s="162" t="s">
        <v>852</v>
      </c>
      <c r="B219" s="71" t="e">
        <v>#N/A</v>
      </c>
      <c r="C219" s="162" t="s">
        <v>823</v>
      </c>
      <c r="D219" s="162">
        <v>0</v>
      </c>
      <c r="E219" s="162" t="s">
        <v>499</v>
      </c>
      <c r="F219" s="162" t="s">
        <v>852</v>
      </c>
      <c r="G219" s="162" t="s">
        <v>19</v>
      </c>
      <c r="H219" s="162" t="s">
        <v>1814</v>
      </c>
      <c r="I219" s="162" t="s">
        <v>1814</v>
      </c>
      <c r="J219" s="162" t="s">
        <v>1814</v>
      </c>
      <c r="K219" s="162" t="s">
        <v>1814</v>
      </c>
      <c r="L219" s="162" t="s">
        <v>19</v>
      </c>
      <c r="M219" s="162" t="s">
        <v>19</v>
      </c>
      <c r="N219" s="162" t="s">
        <v>19</v>
      </c>
      <c r="O219" s="162" t="s">
        <v>19</v>
      </c>
      <c r="P219" s="162" t="s">
        <v>325</v>
      </c>
      <c r="Q219" s="162">
        <v>25</v>
      </c>
      <c r="R219" s="162">
        <v>1</v>
      </c>
      <c r="S219" s="162" t="s">
        <v>497</v>
      </c>
      <c r="T219" s="162" t="s">
        <v>831</v>
      </c>
      <c r="U219" s="169">
        <v>45712</v>
      </c>
      <c r="V219" s="169">
        <v>45823</v>
      </c>
      <c r="W219" s="162" t="s">
        <v>823</v>
      </c>
    </row>
    <row r="220" spans="1:23 16383:16383" ht="45" x14ac:dyDescent="0.25">
      <c r="A220" s="162" t="s">
        <v>853</v>
      </c>
      <c r="B220" s="71" t="e">
        <v>#N/A</v>
      </c>
      <c r="C220" s="162" t="s">
        <v>823</v>
      </c>
      <c r="D220" s="162">
        <v>0</v>
      </c>
      <c r="E220" s="162" t="s">
        <v>499</v>
      </c>
      <c r="F220" s="162" t="s">
        <v>853</v>
      </c>
      <c r="G220" s="162" t="s">
        <v>19</v>
      </c>
      <c r="H220" s="162" t="s">
        <v>1814</v>
      </c>
      <c r="I220" s="162" t="s">
        <v>1814</v>
      </c>
      <c r="J220" s="162" t="s">
        <v>1814</v>
      </c>
      <c r="K220" s="162" t="s">
        <v>1814</v>
      </c>
      <c r="L220" s="162" t="s">
        <v>19</v>
      </c>
      <c r="M220" s="162" t="s">
        <v>19</v>
      </c>
      <c r="N220" s="162" t="s">
        <v>19</v>
      </c>
      <c r="O220" s="162" t="s">
        <v>19</v>
      </c>
      <c r="P220" s="162" t="s">
        <v>326</v>
      </c>
      <c r="Q220" s="162">
        <v>20</v>
      </c>
      <c r="R220" s="162">
        <v>1</v>
      </c>
      <c r="S220" s="162" t="s">
        <v>497</v>
      </c>
      <c r="T220" s="162" t="s">
        <v>854</v>
      </c>
      <c r="U220" s="169">
        <v>45712</v>
      </c>
      <c r="V220" s="169">
        <v>45884</v>
      </c>
      <c r="W220" s="162" t="s">
        <v>823</v>
      </c>
    </row>
    <row r="221" spans="1:23 16383:16383" ht="30" x14ac:dyDescent="0.25">
      <c r="A221" s="162" t="s">
        <v>855</v>
      </c>
      <c r="B221" s="71" t="e">
        <v>#N/A</v>
      </c>
      <c r="C221" s="162" t="s">
        <v>823</v>
      </c>
      <c r="D221" s="162">
        <v>0</v>
      </c>
      <c r="E221" s="162" t="s">
        <v>499</v>
      </c>
      <c r="F221" s="162" t="s">
        <v>855</v>
      </c>
      <c r="G221" s="162" t="s">
        <v>19</v>
      </c>
      <c r="H221" s="162" t="s">
        <v>1814</v>
      </c>
      <c r="I221" s="162" t="s">
        <v>1814</v>
      </c>
      <c r="J221" s="162" t="s">
        <v>1814</v>
      </c>
      <c r="K221" s="162" t="s">
        <v>1814</v>
      </c>
      <c r="L221" s="162" t="s">
        <v>19</v>
      </c>
      <c r="M221" s="162" t="s">
        <v>19</v>
      </c>
      <c r="N221" s="162" t="s">
        <v>19</v>
      </c>
      <c r="O221" s="162" t="s">
        <v>19</v>
      </c>
      <c r="P221" s="162" t="s">
        <v>327</v>
      </c>
      <c r="Q221" s="162">
        <v>20</v>
      </c>
      <c r="R221" s="162">
        <v>1</v>
      </c>
      <c r="S221" s="162" t="s">
        <v>497</v>
      </c>
      <c r="T221" s="162" t="s">
        <v>829</v>
      </c>
      <c r="U221" s="169">
        <v>45717</v>
      </c>
      <c r="V221" s="169">
        <v>45945</v>
      </c>
      <c r="W221" s="162" t="s">
        <v>823</v>
      </c>
    </row>
    <row r="222" spans="1:23 16383:16383" ht="45" x14ac:dyDescent="0.25">
      <c r="A222" s="162" t="s">
        <v>856</v>
      </c>
      <c r="B222" s="71" t="e">
        <v>#N/A</v>
      </c>
      <c r="C222" s="162" t="s">
        <v>823</v>
      </c>
      <c r="D222" s="162">
        <v>0</v>
      </c>
      <c r="E222" s="162" t="s">
        <v>499</v>
      </c>
      <c r="F222" s="162" t="s">
        <v>856</v>
      </c>
      <c r="G222" s="162" t="s">
        <v>19</v>
      </c>
      <c r="H222" s="162" t="s">
        <v>1814</v>
      </c>
      <c r="I222" s="162" t="s">
        <v>1814</v>
      </c>
      <c r="J222" s="162" t="s">
        <v>1814</v>
      </c>
      <c r="K222" s="162" t="s">
        <v>1814</v>
      </c>
      <c r="L222" s="162" t="s">
        <v>19</v>
      </c>
      <c r="M222" s="162" t="s">
        <v>19</v>
      </c>
      <c r="N222" s="162" t="s">
        <v>19</v>
      </c>
      <c r="O222" s="162" t="s">
        <v>19</v>
      </c>
      <c r="P222" s="162" t="s">
        <v>328</v>
      </c>
      <c r="Q222" s="162">
        <v>20</v>
      </c>
      <c r="R222" s="162">
        <v>1</v>
      </c>
      <c r="S222" s="162" t="s">
        <v>497</v>
      </c>
      <c r="T222" s="162" t="s">
        <v>857</v>
      </c>
      <c r="U222" s="169">
        <v>45748</v>
      </c>
      <c r="V222" s="169">
        <v>45976</v>
      </c>
      <c r="W222" s="162" t="s">
        <v>823</v>
      </c>
    </row>
    <row r="223" spans="1:23 16383:16383" ht="34.5" customHeight="1" x14ac:dyDescent="0.25">
      <c r="A223" s="162" t="s">
        <v>858</v>
      </c>
      <c r="B223" s="71" t="e">
        <v>#N/A</v>
      </c>
      <c r="C223" s="162" t="s">
        <v>823</v>
      </c>
      <c r="D223" s="162">
        <v>0</v>
      </c>
      <c r="E223" s="162" t="s">
        <v>499</v>
      </c>
      <c r="F223" s="162" t="s">
        <v>858</v>
      </c>
      <c r="G223" s="162" t="s">
        <v>19</v>
      </c>
      <c r="H223" s="162">
        <v>0</v>
      </c>
      <c r="I223" s="162">
        <v>0</v>
      </c>
      <c r="J223" s="162">
        <v>0</v>
      </c>
      <c r="K223" s="162">
        <v>0</v>
      </c>
      <c r="L223" s="162" t="s">
        <v>19</v>
      </c>
      <c r="M223" s="162" t="s">
        <v>19</v>
      </c>
      <c r="N223" s="162" t="s">
        <v>782</v>
      </c>
      <c r="O223" s="162" t="s">
        <v>19</v>
      </c>
      <c r="P223" s="162" t="s">
        <v>329</v>
      </c>
      <c r="Q223" s="162">
        <v>5</v>
      </c>
      <c r="R223" s="162">
        <v>1</v>
      </c>
      <c r="S223" s="162" t="s">
        <v>497</v>
      </c>
      <c r="T223" s="162" t="s">
        <v>850</v>
      </c>
      <c r="U223" s="169">
        <v>45778</v>
      </c>
      <c r="V223" s="169">
        <v>46006</v>
      </c>
      <c r="W223" s="162" t="s">
        <v>823</v>
      </c>
    </row>
    <row r="224" spans="1:23 16383:16383" ht="225" x14ac:dyDescent="0.25">
      <c r="A224" s="179" t="s">
        <v>859</v>
      </c>
      <c r="B224" s="179" t="s">
        <v>859</v>
      </c>
      <c r="C224" s="179" t="s">
        <v>823</v>
      </c>
      <c r="D224" s="179">
        <v>0</v>
      </c>
      <c r="E224" s="179" t="s">
        <v>492</v>
      </c>
      <c r="F224" s="179" t="s">
        <v>859</v>
      </c>
      <c r="G224" s="179" t="s">
        <v>494</v>
      </c>
      <c r="H224" s="179" t="s">
        <v>12</v>
      </c>
      <c r="I224" s="179" t="s">
        <v>1452</v>
      </c>
      <c r="J224" s="179" t="s">
        <v>1453</v>
      </c>
      <c r="K224" s="179" t="s">
        <v>1551</v>
      </c>
      <c r="L224" s="179" t="s">
        <v>495</v>
      </c>
      <c r="M224" s="179" t="s">
        <v>308</v>
      </c>
      <c r="N224" s="179" t="s">
        <v>782</v>
      </c>
      <c r="O224" s="179">
        <v>0</v>
      </c>
      <c r="P224" s="179" t="s">
        <v>330</v>
      </c>
      <c r="Q224" s="179">
        <v>20</v>
      </c>
      <c r="R224" s="179">
        <v>50</v>
      </c>
      <c r="S224" s="180" t="s">
        <v>497</v>
      </c>
      <c r="T224" s="180" t="s">
        <v>860</v>
      </c>
      <c r="U224" s="180">
        <v>45659</v>
      </c>
      <c r="V224" s="169">
        <v>46010</v>
      </c>
      <c r="W224" s="162" t="s">
        <v>823</v>
      </c>
      <c r="XFC224" s="178"/>
    </row>
    <row r="225" spans="1:23 16383:16383" ht="60" x14ac:dyDescent="0.25">
      <c r="A225" s="162" t="s">
        <v>861</v>
      </c>
      <c r="B225" s="71" t="s">
        <v>861</v>
      </c>
      <c r="C225" s="162" t="s">
        <v>823</v>
      </c>
      <c r="D225" s="162">
        <v>0</v>
      </c>
      <c r="E225" s="162" t="s">
        <v>499</v>
      </c>
      <c r="F225" s="162" t="s">
        <v>861</v>
      </c>
      <c r="G225" s="162" t="s">
        <v>19</v>
      </c>
      <c r="H225" s="162" t="s">
        <v>1814</v>
      </c>
      <c r="I225" s="162" t="s">
        <v>1814</v>
      </c>
      <c r="J225" s="162" t="s">
        <v>1814</v>
      </c>
      <c r="K225" s="162" t="s">
        <v>1814</v>
      </c>
      <c r="L225" s="162" t="s">
        <v>19</v>
      </c>
      <c r="M225" s="162" t="s">
        <v>19</v>
      </c>
      <c r="N225" s="162" t="s">
        <v>19</v>
      </c>
      <c r="O225" s="162" t="s">
        <v>19</v>
      </c>
      <c r="P225" s="162" t="s">
        <v>331</v>
      </c>
      <c r="Q225" s="162">
        <v>5</v>
      </c>
      <c r="R225" s="162">
        <v>1</v>
      </c>
      <c r="S225" s="162" t="s">
        <v>497</v>
      </c>
      <c r="T225" s="162" t="s">
        <v>862</v>
      </c>
      <c r="U225" s="169">
        <v>45659</v>
      </c>
      <c r="V225" s="169">
        <v>45716</v>
      </c>
      <c r="W225" s="162" t="s">
        <v>823</v>
      </c>
    </row>
    <row r="226" spans="1:23 16383:16383" ht="60" x14ac:dyDescent="0.25">
      <c r="A226" s="162" t="s">
        <v>863</v>
      </c>
      <c r="B226" s="71" t="s">
        <v>863</v>
      </c>
      <c r="C226" s="162" t="s">
        <v>823</v>
      </c>
      <c r="D226" s="162">
        <v>0</v>
      </c>
      <c r="E226" s="162" t="s">
        <v>499</v>
      </c>
      <c r="F226" s="162" t="s">
        <v>863</v>
      </c>
      <c r="G226" s="162" t="s">
        <v>19</v>
      </c>
      <c r="H226" s="162" t="s">
        <v>1814</v>
      </c>
      <c r="I226" s="162" t="s">
        <v>1814</v>
      </c>
      <c r="J226" s="162" t="s">
        <v>1814</v>
      </c>
      <c r="K226" s="162" t="s">
        <v>1814</v>
      </c>
      <c r="L226" s="162" t="s">
        <v>19</v>
      </c>
      <c r="M226" s="162" t="s">
        <v>19</v>
      </c>
      <c r="N226" s="162" t="s">
        <v>19</v>
      </c>
      <c r="O226" s="162" t="s">
        <v>19</v>
      </c>
      <c r="P226" s="162" t="s">
        <v>332</v>
      </c>
      <c r="Q226" s="162">
        <v>10</v>
      </c>
      <c r="R226" s="162">
        <v>1</v>
      </c>
      <c r="S226" s="162" t="s">
        <v>497</v>
      </c>
      <c r="T226" s="162" t="s">
        <v>864</v>
      </c>
      <c r="U226" s="169">
        <v>45717</v>
      </c>
      <c r="V226" s="169">
        <v>45731</v>
      </c>
      <c r="W226" s="162" t="s">
        <v>823</v>
      </c>
    </row>
    <row r="227" spans="1:23 16383:16383" ht="30" x14ac:dyDescent="0.25">
      <c r="A227" s="162" t="s">
        <v>865</v>
      </c>
      <c r="B227" s="71" t="s">
        <v>865</v>
      </c>
      <c r="C227" s="162" t="s">
        <v>823</v>
      </c>
      <c r="D227" s="162">
        <v>0</v>
      </c>
      <c r="E227" s="162" t="s">
        <v>499</v>
      </c>
      <c r="F227" s="162" t="s">
        <v>865</v>
      </c>
      <c r="G227" s="162" t="s">
        <v>19</v>
      </c>
      <c r="H227" s="162" t="s">
        <v>1814</v>
      </c>
      <c r="I227" s="162" t="s">
        <v>1814</v>
      </c>
      <c r="J227" s="162" t="s">
        <v>1814</v>
      </c>
      <c r="K227" s="162" t="s">
        <v>1814</v>
      </c>
      <c r="L227" s="162" t="s">
        <v>19</v>
      </c>
      <c r="M227" s="162" t="s">
        <v>19</v>
      </c>
      <c r="N227" s="162" t="s">
        <v>19</v>
      </c>
      <c r="O227" s="162" t="s">
        <v>19</v>
      </c>
      <c r="P227" s="162" t="s">
        <v>333</v>
      </c>
      <c r="Q227" s="162">
        <v>10</v>
      </c>
      <c r="R227" s="162">
        <v>1</v>
      </c>
      <c r="S227" s="162" t="s">
        <v>497</v>
      </c>
      <c r="T227" s="162" t="s">
        <v>866</v>
      </c>
      <c r="U227" s="169">
        <v>45733</v>
      </c>
      <c r="V227" s="169">
        <v>45752</v>
      </c>
      <c r="W227" s="162" t="s">
        <v>823</v>
      </c>
    </row>
    <row r="228" spans="1:23 16383:16383" ht="30" x14ac:dyDescent="0.25">
      <c r="A228" s="162" t="s">
        <v>867</v>
      </c>
      <c r="B228" s="71" t="s">
        <v>867</v>
      </c>
      <c r="C228" s="162" t="s">
        <v>823</v>
      </c>
      <c r="D228" s="162">
        <v>0</v>
      </c>
      <c r="E228" s="162" t="s">
        <v>499</v>
      </c>
      <c r="F228" s="162" t="s">
        <v>867</v>
      </c>
      <c r="G228" s="162" t="s">
        <v>19</v>
      </c>
      <c r="H228" s="162" t="s">
        <v>1814</v>
      </c>
      <c r="I228" s="162" t="s">
        <v>1814</v>
      </c>
      <c r="J228" s="162" t="s">
        <v>1814</v>
      </c>
      <c r="K228" s="162" t="s">
        <v>1814</v>
      </c>
      <c r="L228" s="162" t="s">
        <v>19</v>
      </c>
      <c r="M228" s="162" t="s">
        <v>19</v>
      </c>
      <c r="N228" s="162" t="s">
        <v>19</v>
      </c>
      <c r="O228" s="162" t="s">
        <v>19</v>
      </c>
      <c r="P228" s="162" t="s">
        <v>334</v>
      </c>
      <c r="Q228" s="162">
        <v>75</v>
      </c>
      <c r="R228" s="162">
        <v>100</v>
      </c>
      <c r="S228" s="162" t="s">
        <v>525</v>
      </c>
      <c r="T228" s="162" t="s">
        <v>868</v>
      </c>
      <c r="U228" s="169">
        <v>45754</v>
      </c>
      <c r="V228" s="169">
        <v>46010</v>
      </c>
      <c r="W228" s="162" t="s">
        <v>823</v>
      </c>
    </row>
    <row r="229" spans="1:23 16383:16383" ht="34.5" customHeight="1" x14ac:dyDescent="0.25">
      <c r="A229" s="179" t="s">
        <v>1429</v>
      </c>
      <c r="B229" s="179" t="e">
        <v>#N/A</v>
      </c>
      <c r="C229" s="179" t="s">
        <v>1428</v>
      </c>
      <c r="D229" s="179">
        <v>0</v>
      </c>
      <c r="E229" s="179" t="s">
        <v>492</v>
      </c>
      <c r="F229" s="179" t="s">
        <v>1429</v>
      </c>
      <c r="G229" s="179" t="s">
        <v>19</v>
      </c>
      <c r="H229" s="179" t="s">
        <v>11</v>
      </c>
      <c r="I229" s="179" t="s">
        <v>1454</v>
      </c>
      <c r="J229" s="179" t="s">
        <v>1455</v>
      </c>
      <c r="K229" s="179" t="s">
        <v>1552</v>
      </c>
      <c r="L229" s="179" t="s">
        <v>495</v>
      </c>
      <c r="M229" s="179" t="s">
        <v>20</v>
      </c>
      <c r="N229" s="179" t="s">
        <v>1020</v>
      </c>
      <c r="O229" s="179">
        <v>0</v>
      </c>
      <c r="P229" s="179" t="s">
        <v>1430</v>
      </c>
      <c r="Q229" s="179">
        <v>30</v>
      </c>
      <c r="R229" s="179">
        <v>100</v>
      </c>
      <c r="S229" s="180" t="s">
        <v>525</v>
      </c>
      <c r="T229" s="180" t="s">
        <v>868</v>
      </c>
      <c r="U229" s="180">
        <v>45691</v>
      </c>
      <c r="V229" s="169">
        <v>46010</v>
      </c>
      <c r="W229" s="162" t="s">
        <v>1428</v>
      </c>
      <c r="XFC229" s="178"/>
    </row>
    <row r="230" spans="1:23 16383:16383" ht="60" x14ac:dyDescent="0.25">
      <c r="A230" s="162" t="s">
        <v>1431</v>
      </c>
      <c r="B230" s="71" t="e">
        <v>#N/A</v>
      </c>
      <c r="C230" s="162" t="s">
        <v>1428</v>
      </c>
      <c r="D230" s="162">
        <v>0</v>
      </c>
      <c r="E230" s="162" t="s">
        <v>499</v>
      </c>
      <c r="F230" s="162" t="s">
        <v>1431</v>
      </c>
      <c r="G230" s="162" t="s">
        <v>19</v>
      </c>
      <c r="H230" s="162">
        <v>0</v>
      </c>
      <c r="I230" s="162">
        <v>0</v>
      </c>
      <c r="J230" s="162">
        <v>0</v>
      </c>
      <c r="K230" s="162">
        <v>0</v>
      </c>
      <c r="L230" s="162" t="s">
        <v>19</v>
      </c>
      <c r="M230" s="162" t="s">
        <v>19</v>
      </c>
      <c r="N230" s="162" t="s">
        <v>19</v>
      </c>
      <c r="O230" s="162" t="s">
        <v>19</v>
      </c>
      <c r="P230" s="162" t="s">
        <v>1432</v>
      </c>
      <c r="Q230" s="162">
        <v>25</v>
      </c>
      <c r="R230" s="162">
        <v>1</v>
      </c>
      <c r="S230" s="162" t="s">
        <v>497</v>
      </c>
      <c r="T230" s="162" t="s">
        <v>1433</v>
      </c>
      <c r="U230" s="169">
        <v>45691</v>
      </c>
      <c r="V230" s="169">
        <v>45772</v>
      </c>
      <c r="W230" s="162" t="s">
        <v>1428</v>
      </c>
    </row>
    <row r="231" spans="1:23 16383:16383" ht="45" x14ac:dyDescent="0.25">
      <c r="A231" s="162" t="s">
        <v>1434</v>
      </c>
      <c r="B231" s="71" t="e">
        <v>#N/A</v>
      </c>
      <c r="C231" s="162" t="s">
        <v>1428</v>
      </c>
      <c r="D231" s="162">
        <v>0</v>
      </c>
      <c r="E231" s="162" t="s">
        <v>499</v>
      </c>
      <c r="F231" s="162" t="s">
        <v>1434</v>
      </c>
      <c r="G231" s="162" t="s">
        <v>19</v>
      </c>
      <c r="H231" s="162" t="s">
        <v>1814</v>
      </c>
      <c r="I231" s="162" t="s">
        <v>1814</v>
      </c>
      <c r="J231" s="162" t="s">
        <v>1814</v>
      </c>
      <c r="K231" s="162" t="s">
        <v>1814</v>
      </c>
      <c r="L231" s="162" t="s">
        <v>19</v>
      </c>
      <c r="M231" s="162" t="s">
        <v>19</v>
      </c>
      <c r="N231" s="162" t="s">
        <v>19</v>
      </c>
      <c r="O231" s="162" t="s">
        <v>19</v>
      </c>
      <c r="P231" s="162" t="s">
        <v>1435</v>
      </c>
      <c r="Q231" s="162">
        <v>25</v>
      </c>
      <c r="R231" s="162">
        <v>1</v>
      </c>
      <c r="S231" s="162" t="s">
        <v>497</v>
      </c>
      <c r="T231" s="162" t="s">
        <v>1436</v>
      </c>
      <c r="U231" s="169">
        <v>45775</v>
      </c>
      <c r="V231" s="169">
        <v>45793</v>
      </c>
      <c r="W231" s="162" t="s">
        <v>1428</v>
      </c>
    </row>
    <row r="232" spans="1:23 16383:16383" ht="45" x14ac:dyDescent="0.25">
      <c r="A232" s="162" t="s">
        <v>1437</v>
      </c>
      <c r="B232" s="71" t="e">
        <v>#N/A</v>
      </c>
      <c r="C232" s="162" t="s">
        <v>1428</v>
      </c>
      <c r="D232" s="162">
        <v>0</v>
      </c>
      <c r="E232" s="162" t="s">
        <v>499</v>
      </c>
      <c r="F232" s="162" t="s">
        <v>1437</v>
      </c>
      <c r="G232" s="162" t="s">
        <v>19</v>
      </c>
      <c r="H232" s="162" t="s">
        <v>1814</v>
      </c>
      <c r="I232" s="162" t="s">
        <v>1814</v>
      </c>
      <c r="J232" s="162" t="s">
        <v>1814</v>
      </c>
      <c r="K232" s="162" t="s">
        <v>1814</v>
      </c>
      <c r="L232" s="162" t="s">
        <v>19</v>
      </c>
      <c r="M232" s="162" t="s">
        <v>19</v>
      </c>
      <c r="N232" s="162" t="s">
        <v>19</v>
      </c>
      <c r="O232" s="162" t="s">
        <v>19</v>
      </c>
      <c r="P232" s="162" t="s">
        <v>1438</v>
      </c>
      <c r="Q232" s="162">
        <v>50</v>
      </c>
      <c r="R232" s="162">
        <v>100</v>
      </c>
      <c r="S232" s="162" t="s">
        <v>525</v>
      </c>
      <c r="T232" s="162" t="s">
        <v>868</v>
      </c>
      <c r="U232" s="169">
        <v>45796</v>
      </c>
      <c r="V232" s="169">
        <v>46010</v>
      </c>
      <c r="W232" s="162" t="s">
        <v>1428</v>
      </c>
    </row>
    <row r="233" spans="1:23 16383:16383" ht="135" x14ac:dyDescent="0.25">
      <c r="A233" s="179" t="s">
        <v>1439</v>
      </c>
      <c r="B233" s="179" t="e">
        <v>#N/A</v>
      </c>
      <c r="C233" s="179" t="s">
        <v>1428</v>
      </c>
      <c r="D233" s="179">
        <v>0</v>
      </c>
      <c r="E233" s="179" t="s">
        <v>492</v>
      </c>
      <c r="F233" s="179" t="s">
        <v>1439</v>
      </c>
      <c r="G233" s="179" t="s">
        <v>19</v>
      </c>
      <c r="H233" s="179" t="s">
        <v>61</v>
      </c>
      <c r="I233" s="179" t="s">
        <v>1795</v>
      </c>
      <c r="J233" s="179" t="s">
        <v>1451</v>
      </c>
      <c r="K233" s="179" t="s">
        <v>1551</v>
      </c>
      <c r="L233" s="179" t="s">
        <v>495</v>
      </c>
      <c r="M233" s="179" t="s">
        <v>20</v>
      </c>
      <c r="N233" s="179" t="s">
        <v>1020</v>
      </c>
      <c r="O233" s="179" t="s">
        <v>1631</v>
      </c>
      <c r="P233" s="179" t="s">
        <v>121</v>
      </c>
      <c r="Q233" s="179">
        <v>30</v>
      </c>
      <c r="R233" s="179">
        <v>100</v>
      </c>
      <c r="S233" s="180" t="s">
        <v>525</v>
      </c>
      <c r="T233" s="180" t="s">
        <v>1440</v>
      </c>
      <c r="U233" s="180">
        <v>45671</v>
      </c>
      <c r="V233" s="169">
        <v>46010</v>
      </c>
      <c r="W233" s="162" t="s">
        <v>1428</v>
      </c>
      <c r="XFC233" s="178"/>
    </row>
    <row r="234" spans="1:23 16383:16383" ht="45" x14ac:dyDescent="0.25">
      <c r="A234" s="162" t="s">
        <v>1441</v>
      </c>
      <c r="B234" s="71" t="e">
        <v>#N/A</v>
      </c>
      <c r="C234" s="162" t="s">
        <v>1428</v>
      </c>
      <c r="D234" s="162">
        <v>0</v>
      </c>
      <c r="E234" s="162" t="s">
        <v>499</v>
      </c>
      <c r="F234" s="162" t="s">
        <v>1441</v>
      </c>
      <c r="G234" s="162" t="s">
        <v>19</v>
      </c>
      <c r="H234" s="162" t="s">
        <v>1814</v>
      </c>
      <c r="I234" s="162" t="s">
        <v>1814</v>
      </c>
      <c r="J234" s="162" t="s">
        <v>1814</v>
      </c>
      <c r="K234" s="162" t="s">
        <v>1814</v>
      </c>
      <c r="L234" s="162" t="s">
        <v>19</v>
      </c>
      <c r="M234" s="162" t="s">
        <v>19</v>
      </c>
      <c r="N234" s="162" t="s">
        <v>19</v>
      </c>
      <c r="O234" s="162" t="s">
        <v>19</v>
      </c>
      <c r="P234" s="162" t="s">
        <v>122</v>
      </c>
      <c r="Q234" s="162">
        <v>30</v>
      </c>
      <c r="R234" s="162">
        <v>1</v>
      </c>
      <c r="S234" s="162" t="s">
        <v>497</v>
      </c>
      <c r="T234" s="162" t="s">
        <v>1442</v>
      </c>
      <c r="U234" s="169">
        <v>45671</v>
      </c>
      <c r="V234" s="169">
        <v>45688</v>
      </c>
      <c r="W234" s="162" t="s">
        <v>1428</v>
      </c>
    </row>
    <row r="235" spans="1:23 16383:16383" ht="30" x14ac:dyDescent="0.25">
      <c r="A235" s="162" t="s">
        <v>1443</v>
      </c>
      <c r="B235" s="71" t="e">
        <v>#N/A</v>
      </c>
      <c r="C235" s="162" t="s">
        <v>1428</v>
      </c>
      <c r="D235" s="162">
        <v>0</v>
      </c>
      <c r="E235" s="162" t="s">
        <v>499</v>
      </c>
      <c r="F235" s="162" t="s">
        <v>1443</v>
      </c>
      <c r="G235" s="162" t="s">
        <v>19</v>
      </c>
      <c r="H235" s="162" t="s">
        <v>1814</v>
      </c>
      <c r="I235" s="162" t="s">
        <v>1814</v>
      </c>
      <c r="J235" s="162" t="s">
        <v>1814</v>
      </c>
      <c r="K235" s="162" t="s">
        <v>1814</v>
      </c>
      <c r="L235" s="162" t="s">
        <v>19</v>
      </c>
      <c r="M235" s="162" t="s">
        <v>19</v>
      </c>
      <c r="N235" s="162" t="s">
        <v>19</v>
      </c>
      <c r="O235" s="162" t="s">
        <v>19</v>
      </c>
      <c r="P235" s="162" t="s">
        <v>123</v>
      </c>
      <c r="Q235" s="162">
        <v>30</v>
      </c>
      <c r="R235" s="162">
        <v>1</v>
      </c>
      <c r="S235" s="162" t="s">
        <v>497</v>
      </c>
      <c r="T235" s="162" t="s">
        <v>1444</v>
      </c>
      <c r="U235" s="169">
        <v>45671</v>
      </c>
      <c r="V235" s="169">
        <v>45688</v>
      </c>
      <c r="W235" s="162" t="s">
        <v>1428</v>
      </c>
    </row>
    <row r="236" spans="1:23 16383:16383" ht="30" x14ac:dyDescent="0.25">
      <c r="A236" s="162" t="s">
        <v>1445</v>
      </c>
      <c r="B236" s="71" t="e">
        <v>#N/A</v>
      </c>
      <c r="C236" s="162" t="s">
        <v>1428</v>
      </c>
      <c r="D236" s="162">
        <v>0</v>
      </c>
      <c r="E236" s="162" t="s">
        <v>499</v>
      </c>
      <c r="F236" s="162" t="s">
        <v>1445</v>
      </c>
      <c r="G236" s="162" t="s">
        <v>19</v>
      </c>
      <c r="H236" s="162" t="s">
        <v>1814</v>
      </c>
      <c r="I236" s="162" t="s">
        <v>1814</v>
      </c>
      <c r="J236" s="162" t="s">
        <v>1814</v>
      </c>
      <c r="K236" s="162" t="s">
        <v>1814</v>
      </c>
      <c r="L236" s="162" t="s">
        <v>19</v>
      </c>
      <c r="M236" s="162" t="s">
        <v>19</v>
      </c>
      <c r="N236" s="162" t="s">
        <v>19</v>
      </c>
      <c r="O236" s="162" t="s">
        <v>19</v>
      </c>
      <c r="P236" s="162" t="s">
        <v>124</v>
      </c>
      <c r="Q236" s="162">
        <v>40</v>
      </c>
      <c r="R236" s="162">
        <v>100</v>
      </c>
      <c r="S236" s="162" t="s">
        <v>525</v>
      </c>
      <c r="T236" s="162" t="s">
        <v>1446</v>
      </c>
      <c r="U236" s="169">
        <v>45691</v>
      </c>
      <c r="V236" s="169">
        <v>46010</v>
      </c>
      <c r="W236" s="162" t="s">
        <v>1428</v>
      </c>
    </row>
    <row r="237" spans="1:23 16383:16383" ht="34.5" customHeight="1" x14ac:dyDescent="0.25">
      <c r="A237" s="179" t="s">
        <v>1447</v>
      </c>
      <c r="B237" s="179" t="e">
        <v>#N/A</v>
      </c>
      <c r="C237" s="179" t="s">
        <v>1428</v>
      </c>
      <c r="D237" s="179">
        <v>0</v>
      </c>
      <c r="E237" s="179" t="s">
        <v>492</v>
      </c>
      <c r="F237" s="179" t="s">
        <v>1447</v>
      </c>
      <c r="G237" s="179" t="s">
        <v>494</v>
      </c>
      <c r="H237" s="179" t="s">
        <v>9</v>
      </c>
      <c r="I237" s="179" t="s">
        <v>1458</v>
      </c>
      <c r="J237" s="179" t="s">
        <v>1496</v>
      </c>
      <c r="K237" s="179" t="s">
        <v>1551</v>
      </c>
      <c r="L237" s="179" t="s">
        <v>495</v>
      </c>
      <c r="M237" s="179" t="s">
        <v>22</v>
      </c>
      <c r="N237" s="179" t="s">
        <v>1020</v>
      </c>
      <c r="O237" s="179">
        <v>0</v>
      </c>
      <c r="P237" s="179" t="s">
        <v>125</v>
      </c>
      <c r="Q237" s="179">
        <v>40</v>
      </c>
      <c r="R237" s="179">
        <v>3357800</v>
      </c>
      <c r="S237" s="180" t="s">
        <v>497</v>
      </c>
      <c r="T237" s="180" t="s">
        <v>1448</v>
      </c>
      <c r="U237" s="180">
        <v>45659</v>
      </c>
      <c r="V237" s="169">
        <v>46022</v>
      </c>
      <c r="W237" s="162" t="s">
        <v>1428</v>
      </c>
      <c r="XFC237" s="178"/>
    </row>
    <row r="238" spans="1:23 16383:16383" ht="45" x14ac:dyDescent="0.25">
      <c r="A238" s="162" t="s">
        <v>1449</v>
      </c>
      <c r="B238" s="71" t="e">
        <v>#N/A</v>
      </c>
      <c r="C238" s="162" t="s">
        <v>1428</v>
      </c>
      <c r="D238" s="162">
        <v>0</v>
      </c>
      <c r="E238" s="162" t="s">
        <v>499</v>
      </c>
      <c r="F238" s="162" t="s">
        <v>1449</v>
      </c>
      <c r="G238" s="162" t="s">
        <v>19</v>
      </c>
      <c r="H238" s="162" t="s">
        <v>1814</v>
      </c>
      <c r="I238" s="162" t="s">
        <v>1814</v>
      </c>
      <c r="J238" s="162" t="s">
        <v>1814</v>
      </c>
      <c r="K238" s="162" t="s">
        <v>1814</v>
      </c>
      <c r="L238" s="162" t="s">
        <v>19</v>
      </c>
      <c r="M238" s="162" t="s">
        <v>19</v>
      </c>
      <c r="N238" s="162" t="s">
        <v>19</v>
      </c>
      <c r="O238" s="162" t="s">
        <v>19</v>
      </c>
      <c r="P238" s="162" t="s">
        <v>126</v>
      </c>
      <c r="Q238" s="162">
        <v>100</v>
      </c>
      <c r="R238" s="162">
        <v>3357800</v>
      </c>
      <c r="S238" s="162" t="s">
        <v>497</v>
      </c>
      <c r="T238" s="162" t="s">
        <v>1448</v>
      </c>
      <c r="U238" s="169">
        <v>45659</v>
      </c>
      <c r="V238" s="169">
        <v>46022</v>
      </c>
      <c r="W238" s="162" t="s">
        <v>1428</v>
      </c>
    </row>
    <row r="239" spans="1:23 16383:16383" ht="135" x14ac:dyDescent="0.25">
      <c r="A239" s="179" t="s">
        <v>713</v>
      </c>
      <c r="B239" s="179" t="e">
        <v>#N/A</v>
      </c>
      <c r="C239" s="179" t="s">
        <v>712</v>
      </c>
      <c r="D239" s="179">
        <v>1</v>
      </c>
      <c r="E239" s="179" t="s">
        <v>492</v>
      </c>
      <c r="F239" s="179" t="s">
        <v>713</v>
      </c>
      <c r="G239" s="179" t="s">
        <v>714</v>
      </c>
      <c r="H239" s="179" t="s">
        <v>61</v>
      </c>
      <c r="I239" s="179" t="s">
        <v>1795</v>
      </c>
      <c r="J239" s="179" t="s">
        <v>1451</v>
      </c>
      <c r="K239" s="179" t="s">
        <v>1551</v>
      </c>
      <c r="L239" s="179" t="s">
        <v>512</v>
      </c>
      <c r="M239" s="179" t="s">
        <v>19</v>
      </c>
      <c r="N239" s="179" t="s">
        <v>19</v>
      </c>
      <c r="O239" s="179">
        <v>0</v>
      </c>
      <c r="P239" s="179" t="s">
        <v>106</v>
      </c>
      <c r="Q239" s="179">
        <v>100</v>
      </c>
      <c r="R239" s="179">
        <v>1</v>
      </c>
      <c r="S239" s="180" t="s">
        <v>497</v>
      </c>
      <c r="T239" s="180" t="s">
        <v>715</v>
      </c>
      <c r="U239" s="180">
        <v>45839</v>
      </c>
      <c r="V239" s="169">
        <v>45989</v>
      </c>
      <c r="W239" s="162" t="s">
        <v>716</v>
      </c>
      <c r="XFC239" s="178"/>
    </row>
    <row r="240" spans="1:23 16383:16383" ht="45" x14ac:dyDescent="0.25">
      <c r="A240" s="162" t="s">
        <v>717</v>
      </c>
      <c r="B240" s="71" t="e">
        <v>#N/A</v>
      </c>
      <c r="C240" s="162" t="s">
        <v>712</v>
      </c>
      <c r="D240" s="162">
        <v>1</v>
      </c>
      <c r="E240" s="162" t="s">
        <v>499</v>
      </c>
      <c r="F240" s="162" t="s">
        <v>717</v>
      </c>
      <c r="G240" s="162" t="s">
        <v>19</v>
      </c>
      <c r="H240" s="162" t="s">
        <v>1814</v>
      </c>
      <c r="I240" s="162" t="s">
        <v>1814</v>
      </c>
      <c r="J240" s="162" t="s">
        <v>1814</v>
      </c>
      <c r="K240" s="162" t="s">
        <v>1814</v>
      </c>
      <c r="L240" s="162" t="s">
        <v>19</v>
      </c>
      <c r="M240" s="162" t="s">
        <v>19</v>
      </c>
      <c r="N240" s="162" t="s">
        <v>19</v>
      </c>
      <c r="O240" s="162" t="s">
        <v>19</v>
      </c>
      <c r="P240" s="162" t="s">
        <v>107</v>
      </c>
      <c r="Q240" s="162">
        <v>100</v>
      </c>
      <c r="R240" s="162">
        <v>1</v>
      </c>
      <c r="S240" s="162" t="s">
        <v>497</v>
      </c>
      <c r="T240" s="162" t="s">
        <v>718</v>
      </c>
      <c r="U240" s="169">
        <v>45839</v>
      </c>
      <c r="V240" s="169">
        <v>45930</v>
      </c>
      <c r="W240" s="162" t="s">
        <v>716</v>
      </c>
    </row>
    <row r="241" spans="1:23 16383:16383" ht="34.5" customHeight="1" x14ac:dyDescent="0.25">
      <c r="A241" s="162" t="s">
        <v>719</v>
      </c>
      <c r="B241" s="71" t="e">
        <v>#N/A</v>
      </c>
      <c r="C241" s="162" t="s">
        <v>712</v>
      </c>
      <c r="D241" s="162">
        <v>1</v>
      </c>
      <c r="E241" s="162" t="s">
        <v>1545</v>
      </c>
      <c r="F241" s="162" t="s">
        <v>719</v>
      </c>
      <c r="G241" s="162" t="s">
        <v>19</v>
      </c>
      <c r="H241" s="162">
        <v>0</v>
      </c>
      <c r="I241" s="162">
        <v>0</v>
      </c>
      <c r="J241" s="162">
        <v>0</v>
      </c>
      <c r="K241" s="162">
        <v>0</v>
      </c>
      <c r="L241" s="162" t="s">
        <v>19</v>
      </c>
      <c r="M241" s="162" t="s">
        <v>19</v>
      </c>
      <c r="N241" s="162" t="s">
        <v>1450</v>
      </c>
      <c r="O241" s="162" t="s">
        <v>19</v>
      </c>
      <c r="P241" s="162" t="s">
        <v>108</v>
      </c>
      <c r="Q241" s="162">
        <v>0</v>
      </c>
      <c r="R241" s="162">
        <v>1</v>
      </c>
      <c r="S241" s="162" t="s">
        <v>497</v>
      </c>
      <c r="T241" s="162" t="s">
        <v>720</v>
      </c>
      <c r="U241" s="169">
        <v>45931</v>
      </c>
      <c r="V241" s="169">
        <v>45989</v>
      </c>
      <c r="W241" s="162" t="s">
        <v>540</v>
      </c>
    </row>
    <row r="242" spans="1:23 16383:16383" ht="90" x14ac:dyDescent="0.25">
      <c r="A242" s="179" t="s">
        <v>1055</v>
      </c>
      <c r="B242" s="179" t="e">
        <v>#N/A</v>
      </c>
      <c r="C242" s="179" t="s">
        <v>1054</v>
      </c>
      <c r="D242" s="179">
        <v>1</v>
      </c>
      <c r="E242" s="179" t="s">
        <v>492</v>
      </c>
      <c r="F242" s="179" t="s">
        <v>1055</v>
      </c>
      <c r="G242" s="179" t="s">
        <v>714</v>
      </c>
      <c r="H242" s="179" t="s">
        <v>1814</v>
      </c>
      <c r="I242" s="179" t="s">
        <v>1814</v>
      </c>
      <c r="J242" s="179" t="s">
        <v>1814</v>
      </c>
      <c r="K242" s="179" t="s">
        <v>1814</v>
      </c>
      <c r="L242" s="179" t="s">
        <v>495</v>
      </c>
      <c r="M242" s="179" t="s">
        <v>34</v>
      </c>
      <c r="N242" s="179" t="s">
        <v>646</v>
      </c>
      <c r="O242" s="179">
        <v>0</v>
      </c>
      <c r="P242" s="179" t="s">
        <v>280</v>
      </c>
      <c r="Q242" s="179">
        <v>16</v>
      </c>
      <c r="R242" s="179">
        <v>100</v>
      </c>
      <c r="S242" s="180" t="s">
        <v>497</v>
      </c>
      <c r="T242" s="180" t="s">
        <v>1056</v>
      </c>
      <c r="U242" s="180">
        <v>45677</v>
      </c>
      <c r="V242" s="169">
        <v>46003</v>
      </c>
      <c r="W242" s="162" t="s">
        <v>1054</v>
      </c>
      <c r="XFC242" s="178"/>
    </row>
    <row r="243" spans="1:23 16383:16383" ht="45" x14ac:dyDescent="0.25">
      <c r="A243" s="162" t="s">
        <v>1057</v>
      </c>
      <c r="B243" s="71" t="e">
        <v>#N/A</v>
      </c>
      <c r="C243" s="162" t="s">
        <v>1054</v>
      </c>
      <c r="D243" s="162">
        <v>1</v>
      </c>
      <c r="E243" s="162" t="s">
        <v>499</v>
      </c>
      <c r="F243" s="162" t="s">
        <v>1057</v>
      </c>
      <c r="G243" s="162" t="s">
        <v>19</v>
      </c>
      <c r="H243" s="162" t="s">
        <v>1814</v>
      </c>
      <c r="I243" s="162" t="s">
        <v>1814</v>
      </c>
      <c r="J243" s="162" t="s">
        <v>1814</v>
      </c>
      <c r="K243" s="162" t="s">
        <v>1814</v>
      </c>
      <c r="L243" s="162" t="s">
        <v>19</v>
      </c>
      <c r="M243" s="162" t="s">
        <v>19</v>
      </c>
      <c r="N243" s="162" t="s">
        <v>19</v>
      </c>
      <c r="O243" s="162" t="s">
        <v>19</v>
      </c>
      <c r="P243" s="162" t="s">
        <v>281</v>
      </c>
      <c r="Q243" s="162">
        <v>100</v>
      </c>
      <c r="R243" s="162">
        <v>100</v>
      </c>
      <c r="S243" s="162" t="s">
        <v>497</v>
      </c>
      <c r="T243" s="162" t="s">
        <v>1056</v>
      </c>
      <c r="U243" s="169">
        <v>45677</v>
      </c>
      <c r="V243" s="169">
        <v>46003</v>
      </c>
      <c r="W243" s="162" t="s">
        <v>1054</v>
      </c>
    </row>
    <row r="244" spans="1:23 16383:16383" ht="45" x14ac:dyDescent="0.25">
      <c r="A244" s="179" t="s">
        <v>1058</v>
      </c>
      <c r="B244" s="179" t="e">
        <v>#N/A</v>
      </c>
      <c r="C244" s="179" t="s">
        <v>1054</v>
      </c>
      <c r="D244" s="179">
        <v>1</v>
      </c>
      <c r="E244" s="179" t="s">
        <v>492</v>
      </c>
      <c r="F244" s="179" t="s">
        <v>1058</v>
      </c>
      <c r="G244" s="179" t="s">
        <v>714</v>
      </c>
      <c r="H244" s="179" t="s">
        <v>1814</v>
      </c>
      <c r="I244" s="179" t="s">
        <v>1814</v>
      </c>
      <c r="J244" s="179" t="s">
        <v>1814</v>
      </c>
      <c r="K244" s="179" t="s">
        <v>1814</v>
      </c>
      <c r="L244" s="179" t="s">
        <v>495</v>
      </c>
      <c r="M244" s="179" t="s">
        <v>34</v>
      </c>
      <c r="N244" s="179" t="s">
        <v>646</v>
      </c>
      <c r="O244" s="179">
        <v>0</v>
      </c>
      <c r="P244" s="179" t="s">
        <v>1820</v>
      </c>
      <c r="Q244" s="179">
        <v>17</v>
      </c>
      <c r="R244" s="179">
        <v>42000</v>
      </c>
      <c r="S244" s="180" t="s">
        <v>497</v>
      </c>
      <c r="T244" s="180" t="s">
        <v>1821</v>
      </c>
      <c r="U244" s="180">
        <v>45677</v>
      </c>
      <c r="V244" s="169">
        <v>46003</v>
      </c>
      <c r="W244" s="162" t="s">
        <v>1054</v>
      </c>
      <c r="XFC244" s="178"/>
    </row>
    <row r="245" spans="1:23 16383:16383" ht="45" x14ac:dyDescent="0.25">
      <c r="A245" s="162" t="s">
        <v>1059</v>
      </c>
      <c r="B245" s="168" t="e">
        <v>#N/A</v>
      </c>
      <c r="C245" s="162" t="s">
        <v>1054</v>
      </c>
      <c r="D245" s="162">
        <v>1</v>
      </c>
      <c r="E245" s="162" t="s">
        <v>499</v>
      </c>
      <c r="F245" s="162" t="s">
        <v>1059</v>
      </c>
      <c r="G245" s="162" t="s">
        <v>19</v>
      </c>
      <c r="H245" s="162" t="s">
        <v>1814</v>
      </c>
      <c r="I245" s="162" t="s">
        <v>1814</v>
      </c>
      <c r="J245" s="162" t="s">
        <v>1814</v>
      </c>
      <c r="K245" s="162" t="s">
        <v>1814</v>
      </c>
      <c r="L245" s="162" t="s">
        <v>19</v>
      </c>
      <c r="M245" s="162" t="s">
        <v>19</v>
      </c>
      <c r="N245" s="162" t="s">
        <v>19</v>
      </c>
      <c r="O245" s="162" t="s">
        <v>19</v>
      </c>
      <c r="P245" s="162" t="s">
        <v>1822</v>
      </c>
      <c r="Q245" s="162">
        <v>100</v>
      </c>
      <c r="R245" s="162">
        <v>42000</v>
      </c>
      <c r="S245" s="169" t="s">
        <v>497</v>
      </c>
      <c r="T245" s="169" t="s">
        <v>1821</v>
      </c>
      <c r="U245" s="169">
        <v>45677</v>
      </c>
      <c r="V245" s="169">
        <v>46003</v>
      </c>
      <c r="W245" s="162" t="s">
        <v>1054</v>
      </c>
      <c r="XFC245" s="168"/>
    </row>
    <row r="246" spans="1:23 16383:16383" ht="34.5" customHeight="1" x14ac:dyDescent="0.25">
      <c r="A246" s="179" t="s">
        <v>1060</v>
      </c>
      <c r="B246" s="179" t="e">
        <v>#N/A</v>
      </c>
      <c r="C246" s="179" t="s">
        <v>1054</v>
      </c>
      <c r="D246" s="179">
        <v>1</v>
      </c>
      <c r="E246" s="179" t="s">
        <v>492</v>
      </c>
      <c r="F246" s="179" t="s">
        <v>1060</v>
      </c>
      <c r="G246" s="179" t="s">
        <v>714</v>
      </c>
      <c r="H246" s="179" t="s">
        <v>9</v>
      </c>
      <c r="I246" s="179" t="s">
        <v>1458</v>
      </c>
      <c r="J246" s="179" t="s">
        <v>1496</v>
      </c>
      <c r="K246" s="179" t="s">
        <v>1551</v>
      </c>
      <c r="L246" s="179" t="s">
        <v>495</v>
      </c>
      <c r="M246" s="179" t="s">
        <v>34</v>
      </c>
      <c r="N246" s="179" t="s">
        <v>646</v>
      </c>
      <c r="O246" s="179">
        <v>0</v>
      </c>
      <c r="P246" s="179" t="s">
        <v>282</v>
      </c>
      <c r="Q246" s="179">
        <v>17</v>
      </c>
      <c r="R246" s="179">
        <v>20000</v>
      </c>
      <c r="S246" s="180" t="s">
        <v>497</v>
      </c>
      <c r="T246" s="180" t="s">
        <v>1061</v>
      </c>
      <c r="U246" s="180">
        <v>45677</v>
      </c>
      <c r="V246" s="169">
        <v>46003</v>
      </c>
      <c r="W246" s="162" t="s">
        <v>1054</v>
      </c>
      <c r="XFC246" s="178"/>
    </row>
    <row r="247" spans="1:23 16383:16383" ht="45" x14ac:dyDescent="0.25">
      <c r="A247" s="162" t="s">
        <v>1062</v>
      </c>
      <c r="B247" s="71" t="e">
        <v>#N/A</v>
      </c>
      <c r="C247" s="162" t="s">
        <v>1054</v>
      </c>
      <c r="D247" s="162">
        <v>1</v>
      </c>
      <c r="E247" s="162" t="s">
        <v>499</v>
      </c>
      <c r="F247" s="162" t="s">
        <v>1062</v>
      </c>
      <c r="G247" s="162" t="s">
        <v>19</v>
      </c>
      <c r="H247" s="162" t="s">
        <v>1814</v>
      </c>
      <c r="I247" s="162" t="s">
        <v>1814</v>
      </c>
      <c r="J247" s="162" t="s">
        <v>1814</v>
      </c>
      <c r="K247" s="162" t="s">
        <v>1814</v>
      </c>
      <c r="L247" s="162" t="s">
        <v>19</v>
      </c>
      <c r="M247" s="162" t="s">
        <v>19</v>
      </c>
      <c r="N247" s="162" t="s">
        <v>19</v>
      </c>
      <c r="O247" s="162" t="s">
        <v>19</v>
      </c>
      <c r="P247" s="162" t="s">
        <v>283</v>
      </c>
      <c r="Q247" s="162">
        <v>100</v>
      </c>
      <c r="R247" s="162">
        <v>20000</v>
      </c>
      <c r="S247" s="162" t="s">
        <v>497</v>
      </c>
      <c r="T247" s="162" t="s">
        <v>1061</v>
      </c>
      <c r="U247" s="169">
        <v>45677</v>
      </c>
      <c r="V247" s="169">
        <v>46003</v>
      </c>
      <c r="W247" s="162" t="s">
        <v>1054</v>
      </c>
    </row>
    <row r="248" spans="1:23 16383:16383" ht="90" x14ac:dyDescent="0.25">
      <c r="A248" s="179" t="s">
        <v>1063</v>
      </c>
      <c r="B248" s="179" t="e">
        <v>#N/A</v>
      </c>
      <c r="C248" s="179" t="s">
        <v>1054</v>
      </c>
      <c r="D248" s="179">
        <v>1</v>
      </c>
      <c r="E248" s="179" t="s">
        <v>492</v>
      </c>
      <c r="F248" s="179" t="s">
        <v>1063</v>
      </c>
      <c r="G248" s="179" t="s">
        <v>714</v>
      </c>
      <c r="H248" s="179" t="s">
        <v>1814</v>
      </c>
      <c r="I248" s="179" t="s">
        <v>1814</v>
      </c>
      <c r="J248" s="179" t="s">
        <v>1814</v>
      </c>
      <c r="K248" s="179" t="s">
        <v>1814</v>
      </c>
      <c r="L248" s="179" t="s">
        <v>495</v>
      </c>
      <c r="M248" s="179" t="s">
        <v>34</v>
      </c>
      <c r="N248" s="179" t="s">
        <v>646</v>
      </c>
      <c r="O248" s="179">
        <v>0</v>
      </c>
      <c r="P248" s="179" t="s">
        <v>284</v>
      </c>
      <c r="Q248" s="179">
        <v>17</v>
      </c>
      <c r="R248" s="179">
        <v>6430</v>
      </c>
      <c r="S248" s="180" t="s">
        <v>497</v>
      </c>
      <c r="T248" s="180" t="s">
        <v>1064</v>
      </c>
      <c r="U248" s="180">
        <v>45677</v>
      </c>
      <c r="V248" s="169">
        <v>46003</v>
      </c>
      <c r="W248" s="162" t="s">
        <v>1054</v>
      </c>
      <c r="XFC248" s="178"/>
    </row>
    <row r="249" spans="1:23 16383:16383" ht="60" x14ac:dyDescent="0.25">
      <c r="A249" s="162" t="s">
        <v>1065</v>
      </c>
      <c r="B249" s="71" t="e">
        <v>#N/A</v>
      </c>
      <c r="C249" s="162" t="s">
        <v>1054</v>
      </c>
      <c r="D249" s="162">
        <v>1</v>
      </c>
      <c r="E249" s="162" t="s">
        <v>499</v>
      </c>
      <c r="F249" s="162" t="s">
        <v>1065</v>
      </c>
      <c r="G249" s="162" t="s">
        <v>19</v>
      </c>
      <c r="H249" s="162" t="s">
        <v>1814</v>
      </c>
      <c r="I249" s="162" t="s">
        <v>1814</v>
      </c>
      <c r="J249" s="162" t="s">
        <v>1814</v>
      </c>
      <c r="K249" s="162" t="s">
        <v>1814</v>
      </c>
      <c r="L249" s="162" t="s">
        <v>19</v>
      </c>
      <c r="M249" s="162" t="s">
        <v>19</v>
      </c>
      <c r="N249" s="162" t="s">
        <v>19</v>
      </c>
      <c r="O249" s="162" t="s">
        <v>19</v>
      </c>
      <c r="P249" s="162" t="s">
        <v>35</v>
      </c>
      <c r="Q249" s="162">
        <v>50</v>
      </c>
      <c r="R249" s="162">
        <v>6430</v>
      </c>
      <c r="S249" s="162" t="s">
        <v>497</v>
      </c>
      <c r="T249" s="162" t="s">
        <v>1064</v>
      </c>
      <c r="U249" s="169">
        <v>45677</v>
      </c>
      <c r="V249" s="169">
        <v>46003</v>
      </c>
      <c r="W249" s="162" t="s">
        <v>1054</v>
      </c>
    </row>
    <row r="250" spans="1:23 16383:16383" ht="34.5" customHeight="1" x14ac:dyDescent="0.25">
      <c r="A250" s="162" t="s">
        <v>1823</v>
      </c>
      <c r="B250" s="71" t="e">
        <v>#N/A</v>
      </c>
      <c r="C250" s="162" t="s">
        <v>1054</v>
      </c>
      <c r="D250" s="162">
        <v>1</v>
      </c>
      <c r="E250" s="162" t="s">
        <v>499</v>
      </c>
      <c r="F250" s="162" t="s">
        <v>1823</v>
      </c>
      <c r="G250" s="162" t="s">
        <v>19</v>
      </c>
      <c r="H250" s="162">
        <v>0</v>
      </c>
      <c r="I250" s="162">
        <v>0</v>
      </c>
      <c r="J250" s="162">
        <v>0</v>
      </c>
      <c r="K250" s="162">
        <v>0</v>
      </c>
      <c r="L250" s="162" t="s">
        <v>19</v>
      </c>
      <c r="M250" s="162" t="s">
        <v>19</v>
      </c>
      <c r="N250" s="162" t="s">
        <v>19</v>
      </c>
      <c r="O250" s="162" t="s">
        <v>19</v>
      </c>
      <c r="P250" s="162" t="s">
        <v>1824</v>
      </c>
      <c r="Q250" s="162">
        <v>50</v>
      </c>
      <c r="R250" s="162">
        <v>100</v>
      </c>
      <c r="S250" s="162" t="s">
        <v>525</v>
      </c>
      <c r="T250" s="162" t="s">
        <v>1825</v>
      </c>
      <c r="U250" s="169">
        <v>45779</v>
      </c>
      <c r="V250" s="169">
        <v>46003</v>
      </c>
      <c r="W250" s="162" t="s">
        <v>1054</v>
      </c>
    </row>
    <row r="251" spans="1:23 16383:16383" ht="255" x14ac:dyDescent="0.25">
      <c r="A251" s="179" t="s">
        <v>1066</v>
      </c>
      <c r="B251" s="179" t="e">
        <v>#N/A</v>
      </c>
      <c r="C251" s="179" t="s">
        <v>1054</v>
      </c>
      <c r="D251" s="179">
        <v>1</v>
      </c>
      <c r="E251" s="179" t="s">
        <v>492</v>
      </c>
      <c r="F251" s="179" t="s">
        <v>1066</v>
      </c>
      <c r="G251" s="179" t="s">
        <v>511</v>
      </c>
      <c r="H251" s="179" t="s">
        <v>10</v>
      </c>
      <c r="I251" s="179" t="s">
        <v>1456</v>
      </c>
      <c r="J251" s="179" t="s">
        <v>1457</v>
      </c>
      <c r="K251" s="179" t="s">
        <v>1553</v>
      </c>
      <c r="L251" s="179" t="s">
        <v>495</v>
      </c>
      <c r="M251" s="179" t="s">
        <v>34</v>
      </c>
      <c r="N251" s="179" t="s">
        <v>646</v>
      </c>
      <c r="O251" s="179">
        <v>0</v>
      </c>
      <c r="P251" s="179" t="s">
        <v>285</v>
      </c>
      <c r="Q251" s="179">
        <v>12</v>
      </c>
      <c r="R251" s="179">
        <v>6</v>
      </c>
      <c r="S251" s="180" t="s">
        <v>497</v>
      </c>
      <c r="T251" s="180" t="s">
        <v>1067</v>
      </c>
      <c r="U251" s="180">
        <v>45691</v>
      </c>
      <c r="V251" s="169">
        <v>45989</v>
      </c>
      <c r="W251" s="162" t="s">
        <v>1054</v>
      </c>
      <c r="XFC251" s="178"/>
    </row>
    <row r="252" spans="1:23 16383:16383" ht="45" x14ac:dyDescent="0.25">
      <c r="A252" s="162" t="s">
        <v>1068</v>
      </c>
      <c r="B252" s="168" t="e">
        <v>#N/A</v>
      </c>
      <c r="C252" s="162" t="s">
        <v>1054</v>
      </c>
      <c r="D252" s="162">
        <v>1</v>
      </c>
      <c r="E252" s="162" t="s">
        <v>499</v>
      </c>
      <c r="F252" s="162" t="s">
        <v>1068</v>
      </c>
      <c r="G252" s="162" t="s">
        <v>19</v>
      </c>
      <c r="H252" s="162" t="s">
        <v>1814</v>
      </c>
      <c r="I252" s="162" t="s">
        <v>1814</v>
      </c>
      <c r="J252" s="162" t="s">
        <v>1814</v>
      </c>
      <c r="K252" s="162" t="s">
        <v>1814</v>
      </c>
      <c r="L252" s="162" t="s">
        <v>19</v>
      </c>
      <c r="M252" s="162" t="s">
        <v>19</v>
      </c>
      <c r="N252" s="162" t="s">
        <v>19</v>
      </c>
      <c r="O252" s="162" t="s">
        <v>19</v>
      </c>
      <c r="P252" s="162" t="s">
        <v>36</v>
      </c>
      <c r="Q252" s="162">
        <v>20</v>
      </c>
      <c r="R252" s="162">
        <v>1</v>
      </c>
      <c r="S252" s="169" t="s">
        <v>497</v>
      </c>
      <c r="T252" s="169" t="s">
        <v>1069</v>
      </c>
      <c r="U252" s="169">
        <v>45691</v>
      </c>
      <c r="V252" s="169">
        <v>45747</v>
      </c>
      <c r="W252" s="162" t="s">
        <v>1054</v>
      </c>
      <c r="XFC252" s="168"/>
    </row>
    <row r="253" spans="1:23 16383:16383" ht="30" x14ac:dyDescent="0.25">
      <c r="A253" s="162" t="s">
        <v>1070</v>
      </c>
      <c r="B253" s="71" t="e">
        <v>#N/A</v>
      </c>
      <c r="C253" s="162" t="s">
        <v>1054</v>
      </c>
      <c r="D253" s="162">
        <v>1</v>
      </c>
      <c r="E253" s="162" t="s">
        <v>499</v>
      </c>
      <c r="F253" s="162" t="s">
        <v>1070</v>
      </c>
      <c r="G253" s="162" t="s">
        <v>19</v>
      </c>
      <c r="H253" s="162" t="s">
        <v>1814</v>
      </c>
      <c r="I253" s="162" t="s">
        <v>1814</v>
      </c>
      <c r="J253" s="162" t="s">
        <v>1814</v>
      </c>
      <c r="K253" s="162" t="s">
        <v>1814</v>
      </c>
      <c r="L253" s="162" t="s">
        <v>19</v>
      </c>
      <c r="M253" s="162" t="s">
        <v>19</v>
      </c>
      <c r="N253" s="162" t="s">
        <v>19</v>
      </c>
      <c r="O253" s="162" t="s">
        <v>19</v>
      </c>
      <c r="P253" s="162" t="s">
        <v>37</v>
      </c>
      <c r="Q253" s="162">
        <v>80</v>
      </c>
      <c r="R253" s="162">
        <v>6</v>
      </c>
      <c r="S253" s="162" t="s">
        <v>497</v>
      </c>
      <c r="T253" s="162" t="s">
        <v>1067</v>
      </c>
      <c r="U253" s="169">
        <v>45748</v>
      </c>
      <c r="V253" s="169">
        <v>45989</v>
      </c>
      <c r="W253" s="162" t="s">
        <v>1054</v>
      </c>
    </row>
    <row r="254" spans="1:23 16383:16383" ht="60" x14ac:dyDescent="0.25">
      <c r="A254" s="168" t="s">
        <v>1071</v>
      </c>
      <c r="B254" s="168" t="e">
        <v>#N/A</v>
      </c>
      <c r="C254" s="162" t="s">
        <v>1054</v>
      </c>
      <c r="D254" s="162">
        <v>1</v>
      </c>
      <c r="E254" s="162" t="s">
        <v>492</v>
      </c>
      <c r="F254" s="162" t="s">
        <v>1071</v>
      </c>
      <c r="G254" s="162" t="s">
        <v>511</v>
      </c>
      <c r="H254" s="162" t="s">
        <v>1814</v>
      </c>
      <c r="I254" s="162" t="s">
        <v>1814</v>
      </c>
      <c r="J254" s="162" t="s">
        <v>1814</v>
      </c>
      <c r="K254" s="162" t="s">
        <v>1814</v>
      </c>
      <c r="L254" s="162" t="s">
        <v>512</v>
      </c>
      <c r="M254" s="162" t="s">
        <v>34</v>
      </c>
      <c r="N254" s="162" t="s">
        <v>730</v>
      </c>
      <c r="O254" s="162">
        <v>0</v>
      </c>
      <c r="P254" s="162" t="s">
        <v>1826</v>
      </c>
      <c r="Q254" s="162">
        <v>16</v>
      </c>
      <c r="R254" s="162">
        <v>1</v>
      </c>
      <c r="S254" s="169" t="s">
        <v>497</v>
      </c>
      <c r="T254" s="169" t="s">
        <v>1072</v>
      </c>
      <c r="U254" s="169">
        <v>45691</v>
      </c>
      <c r="V254" s="169">
        <v>45996</v>
      </c>
      <c r="W254" s="162" t="s">
        <v>1073</v>
      </c>
      <c r="XFC254" s="168"/>
    </row>
    <row r="255" spans="1:23 16383:16383" ht="60" x14ac:dyDescent="0.25">
      <c r="A255" s="162" t="s">
        <v>1074</v>
      </c>
      <c r="B255" s="71" t="e">
        <v>#N/A</v>
      </c>
      <c r="C255" s="162" t="s">
        <v>1054</v>
      </c>
      <c r="D255" s="162">
        <v>1</v>
      </c>
      <c r="E255" s="162" t="s">
        <v>499</v>
      </c>
      <c r="F255" s="162" t="s">
        <v>1074</v>
      </c>
      <c r="G255" s="162" t="s">
        <v>19</v>
      </c>
      <c r="H255" s="162">
        <v>0</v>
      </c>
      <c r="I255" s="162">
        <v>0</v>
      </c>
      <c r="J255" s="162">
        <v>0</v>
      </c>
      <c r="K255" s="162">
        <v>0</v>
      </c>
      <c r="L255" s="162" t="s">
        <v>19</v>
      </c>
      <c r="M255" s="162" t="s">
        <v>19</v>
      </c>
      <c r="N255" s="162" t="s">
        <v>19</v>
      </c>
      <c r="O255" s="162" t="s">
        <v>19</v>
      </c>
      <c r="P255" s="162" t="s">
        <v>391</v>
      </c>
      <c r="Q255" s="162">
        <v>25</v>
      </c>
      <c r="R255" s="162">
        <v>1</v>
      </c>
      <c r="S255" s="162" t="s">
        <v>497</v>
      </c>
      <c r="T255" s="162" t="s">
        <v>1075</v>
      </c>
      <c r="U255" s="169">
        <v>45691</v>
      </c>
      <c r="V255" s="169">
        <v>45807</v>
      </c>
      <c r="W255" s="162" t="s">
        <v>1054</v>
      </c>
    </row>
    <row r="256" spans="1:23 16383:16383" ht="45" x14ac:dyDescent="0.25">
      <c r="A256" s="168" t="s">
        <v>1076</v>
      </c>
      <c r="B256" s="168" t="e">
        <v>#N/A</v>
      </c>
      <c r="C256" s="162" t="s">
        <v>1054</v>
      </c>
      <c r="D256" s="162">
        <v>1</v>
      </c>
      <c r="E256" s="162" t="s">
        <v>1545</v>
      </c>
      <c r="F256" s="162" t="s">
        <v>1076</v>
      </c>
      <c r="G256" s="162" t="s">
        <v>19</v>
      </c>
      <c r="H256" s="162" t="s">
        <v>1814</v>
      </c>
      <c r="I256" s="162" t="s">
        <v>1814</v>
      </c>
      <c r="J256" s="162" t="s">
        <v>1814</v>
      </c>
      <c r="K256" s="162" t="s">
        <v>1814</v>
      </c>
      <c r="L256" s="162" t="s">
        <v>19</v>
      </c>
      <c r="M256" s="162" t="s">
        <v>19</v>
      </c>
      <c r="N256" s="162" t="s">
        <v>19</v>
      </c>
      <c r="O256" s="162" t="s">
        <v>19</v>
      </c>
      <c r="P256" s="162" t="s">
        <v>392</v>
      </c>
      <c r="Q256" s="162">
        <v>0</v>
      </c>
      <c r="R256" s="162">
        <v>1</v>
      </c>
      <c r="S256" s="169" t="s">
        <v>497</v>
      </c>
      <c r="T256" s="169" t="s">
        <v>1077</v>
      </c>
      <c r="U256" s="169">
        <v>45811</v>
      </c>
      <c r="V256" s="169">
        <v>45905</v>
      </c>
      <c r="W256" s="162" t="s">
        <v>618</v>
      </c>
      <c r="XFC256" s="168"/>
    </row>
    <row r="257" spans="1:23 16382:16383" ht="45" x14ac:dyDescent="0.25">
      <c r="A257" s="162" t="s">
        <v>1078</v>
      </c>
      <c r="B257" s="71" t="e">
        <v>#N/A</v>
      </c>
      <c r="C257" s="162" t="s">
        <v>1054</v>
      </c>
      <c r="D257" s="162">
        <v>1</v>
      </c>
      <c r="E257" s="162" t="s">
        <v>499</v>
      </c>
      <c r="F257" s="162" t="s">
        <v>1078</v>
      </c>
      <c r="G257" s="162" t="s">
        <v>19</v>
      </c>
      <c r="H257" s="162" t="s">
        <v>1814</v>
      </c>
      <c r="I257" s="162" t="s">
        <v>1814</v>
      </c>
      <c r="J257" s="162" t="s">
        <v>1814</v>
      </c>
      <c r="K257" s="162" t="s">
        <v>1814</v>
      </c>
      <c r="L257" s="162" t="s">
        <v>19</v>
      </c>
      <c r="M257" s="162" t="s">
        <v>19</v>
      </c>
      <c r="N257" s="162" t="s">
        <v>19</v>
      </c>
      <c r="O257" s="162" t="s">
        <v>19</v>
      </c>
      <c r="P257" s="162" t="s">
        <v>42</v>
      </c>
      <c r="Q257" s="162">
        <v>25</v>
      </c>
      <c r="R257" s="162">
        <v>1</v>
      </c>
      <c r="S257" s="162" t="s">
        <v>497</v>
      </c>
      <c r="T257" s="162" t="s">
        <v>1079</v>
      </c>
      <c r="U257" s="169">
        <v>45908</v>
      </c>
      <c r="V257" s="169">
        <v>45947</v>
      </c>
      <c r="W257" s="162" t="s">
        <v>1054</v>
      </c>
    </row>
    <row r="258" spans="1:23 16382:16383" ht="34.5" customHeight="1" x14ac:dyDescent="0.25">
      <c r="A258" s="162" t="s">
        <v>1080</v>
      </c>
      <c r="B258" s="168" t="e">
        <v>#N/A</v>
      </c>
      <c r="C258" s="162" t="s">
        <v>1054</v>
      </c>
      <c r="D258" s="162">
        <v>1</v>
      </c>
      <c r="E258" s="162" t="s">
        <v>499</v>
      </c>
      <c r="F258" s="162" t="s">
        <v>1080</v>
      </c>
      <c r="G258" s="162" t="s">
        <v>19</v>
      </c>
      <c r="H258" s="162">
        <v>0</v>
      </c>
      <c r="I258" s="162">
        <v>0</v>
      </c>
      <c r="J258" s="162">
        <v>0</v>
      </c>
      <c r="K258" s="162">
        <v>0</v>
      </c>
      <c r="L258" s="162" t="s">
        <v>19</v>
      </c>
      <c r="M258" s="162" t="s">
        <v>19</v>
      </c>
      <c r="N258" s="162" t="s">
        <v>730</v>
      </c>
      <c r="O258" s="162" t="s">
        <v>19</v>
      </c>
      <c r="P258" s="162" t="s">
        <v>43</v>
      </c>
      <c r="Q258" s="162">
        <v>25</v>
      </c>
      <c r="R258" s="162">
        <v>1</v>
      </c>
      <c r="S258" s="169" t="s">
        <v>497</v>
      </c>
      <c r="T258" s="169" t="s">
        <v>1081</v>
      </c>
      <c r="U258" s="169">
        <v>45950</v>
      </c>
      <c r="V258" s="169">
        <v>45968</v>
      </c>
      <c r="W258" s="162" t="s">
        <v>1054</v>
      </c>
      <c r="XFC258" s="168"/>
    </row>
    <row r="259" spans="1:23 16382:16383" ht="30" x14ac:dyDescent="0.25">
      <c r="A259" s="162" t="s">
        <v>1082</v>
      </c>
      <c r="B259" s="71" t="e">
        <v>#N/A</v>
      </c>
      <c r="C259" s="162" t="s">
        <v>1054</v>
      </c>
      <c r="D259" s="162">
        <v>1</v>
      </c>
      <c r="E259" s="162" t="s">
        <v>1545</v>
      </c>
      <c r="F259" s="162" t="s">
        <v>1082</v>
      </c>
      <c r="G259" s="162" t="s">
        <v>19</v>
      </c>
      <c r="H259" s="162">
        <v>0</v>
      </c>
      <c r="I259" s="162">
        <v>0</v>
      </c>
      <c r="J259" s="162">
        <v>0</v>
      </c>
      <c r="K259" s="162">
        <v>0</v>
      </c>
      <c r="L259" s="162" t="s">
        <v>19</v>
      </c>
      <c r="M259" s="162" t="s">
        <v>19</v>
      </c>
      <c r="N259" s="162" t="s">
        <v>19</v>
      </c>
      <c r="O259" s="162" t="s">
        <v>19</v>
      </c>
      <c r="P259" s="162" t="s">
        <v>393</v>
      </c>
      <c r="Q259" s="162">
        <v>0</v>
      </c>
      <c r="R259" s="162">
        <v>1</v>
      </c>
      <c r="S259" s="162" t="s">
        <v>497</v>
      </c>
      <c r="T259" s="162" t="s">
        <v>1083</v>
      </c>
      <c r="U259" s="169">
        <v>45971</v>
      </c>
      <c r="V259" s="169">
        <v>45975</v>
      </c>
      <c r="W259" s="162" t="s">
        <v>540</v>
      </c>
    </row>
    <row r="260" spans="1:23 16382:16383" ht="45" x14ac:dyDescent="0.25">
      <c r="A260" s="162" t="s">
        <v>1084</v>
      </c>
      <c r="B260" s="71" t="e">
        <v>#N/A</v>
      </c>
      <c r="C260" s="162" t="s">
        <v>1054</v>
      </c>
      <c r="D260" s="162">
        <v>1</v>
      </c>
      <c r="E260" s="162" t="s">
        <v>499</v>
      </c>
      <c r="F260" s="162" t="s">
        <v>1084</v>
      </c>
      <c r="G260" s="162" t="s">
        <v>19</v>
      </c>
      <c r="H260" s="162" t="s">
        <v>1814</v>
      </c>
      <c r="I260" s="162" t="s">
        <v>1814</v>
      </c>
      <c r="J260" s="162" t="s">
        <v>1814</v>
      </c>
      <c r="K260" s="162" t="s">
        <v>1814</v>
      </c>
      <c r="L260" s="162" t="s">
        <v>19</v>
      </c>
      <c r="M260" s="162" t="s">
        <v>19</v>
      </c>
      <c r="N260" s="162" t="s">
        <v>19</v>
      </c>
      <c r="O260" s="162" t="s">
        <v>19</v>
      </c>
      <c r="P260" s="162" t="s">
        <v>44</v>
      </c>
      <c r="Q260" s="162">
        <v>25</v>
      </c>
      <c r="R260" s="162">
        <v>1</v>
      </c>
      <c r="S260" s="162" t="s">
        <v>497</v>
      </c>
      <c r="T260" s="162" t="s">
        <v>1085</v>
      </c>
      <c r="U260" s="169">
        <v>45979</v>
      </c>
      <c r="V260" s="169">
        <v>45996</v>
      </c>
      <c r="W260" s="162" t="s">
        <v>1086</v>
      </c>
    </row>
    <row r="261" spans="1:23 16382:16383" ht="60" x14ac:dyDescent="0.25">
      <c r="A261" s="171" t="s">
        <v>1087</v>
      </c>
      <c r="B261" s="171" t="e">
        <v>#N/A</v>
      </c>
      <c r="C261" s="171" t="s">
        <v>1054</v>
      </c>
      <c r="D261" s="171">
        <v>1</v>
      </c>
      <c r="E261" s="171" t="s">
        <v>1875</v>
      </c>
      <c r="F261" s="171" t="s">
        <v>1087</v>
      </c>
      <c r="G261" s="171" t="s">
        <v>511</v>
      </c>
      <c r="H261" s="171" t="e">
        <v>#N/A</v>
      </c>
      <c r="I261" s="171" t="e">
        <v>#N/A</v>
      </c>
      <c r="J261" s="171" t="e">
        <v>#N/A</v>
      </c>
      <c r="K261" s="171" t="e">
        <v>#N/A</v>
      </c>
      <c r="L261" s="162" t="s">
        <v>512</v>
      </c>
      <c r="M261" s="171" t="s">
        <v>34</v>
      </c>
      <c r="N261" s="171" t="s">
        <v>730</v>
      </c>
      <c r="O261" s="171" t="s">
        <v>19</v>
      </c>
      <c r="P261" s="171" t="s">
        <v>45</v>
      </c>
      <c r="Q261" s="171">
        <v>12</v>
      </c>
      <c r="R261" s="176">
        <v>1</v>
      </c>
      <c r="S261" s="172" t="s">
        <v>497</v>
      </c>
      <c r="T261" s="172" t="s">
        <v>1072</v>
      </c>
      <c r="U261" s="172">
        <v>45691</v>
      </c>
      <c r="V261" s="172">
        <v>45996</v>
      </c>
      <c r="W261" s="171" t="s">
        <v>1073</v>
      </c>
      <c r="XFC261" s="168"/>
    </row>
    <row r="262" spans="1:23 16382:16383" ht="60" x14ac:dyDescent="0.25">
      <c r="A262" s="171" t="s">
        <v>1088</v>
      </c>
      <c r="B262" s="171" t="e">
        <v>#N/A</v>
      </c>
      <c r="C262" s="171" t="s">
        <v>1054</v>
      </c>
      <c r="D262" s="171">
        <v>1</v>
      </c>
      <c r="E262" s="171" t="s">
        <v>1842</v>
      </c>
      <c r="F262" s="171" t="s">
        <v>1088</v>
      </c>
      <c r="G262" s="171" t="s">
        <v>19</v>
      </c>
      <c r="H262" s="171" t="s">
        <v>1814</v>
      </c>
      <c r="I262" s="171" t="s">
        <v>1814</v>
      </c>
      <c r="J262" s="171" t="s">
        <v>1814</v>
      </c>
      <c r="K262" s="171" t="s">
        <v>1814</v>
      </c>
      <c r="L262" s="171" t="s">
        <v>19</v>
      </c>
      <c r="M262" s="171" t="s">
        <v>19</v>
      </c>
      <c r="N262" s="171" t="s">
        <v>19</v>
      </c>
      <c r="O262" s="171" t="s">
        <v>19</v>
      </c>
      <c r="P262" s="171" t="s">
        <v>391</v>
      </c>
      <c r="Q262" s="171">
        <v>25</v>
      </c>
      <c r="R262" s="176">
        <v>1</v>
      </c>
      <c r="S262" s="172" t="s">
        <v>497</v>
      </c>
      <c r="T262" s="171" t="s">
        <v>1075</v>
      </c>
      <c r="U262" s="172">
        <v>45691</v>
      </c>
      <c r="V262" s="172">
        <v>45807</v>
      </c>
      <c r="W262" s="162" t="s">
        <v>1054</v>
      </c>
      <c r="XFB262" s="168"/>
    </row>
    <row r="263" spans="1:23 16382:16383" ht="45" x14ac:dyDescent="0.25">
      <c r="A263" s="171" t="s">
        <v>1089</v>
      </c>
      <c r="B263" s="171" t="e">
        <v>#N/A</v>
      </c>
      <c r="C263" s="171" t="s">
        <v>1054</v>
      </c>
      <c r="D263" s="171">
        <v>1</v>
      </c>
      <c r="E263" s="171" t="s">
        <v>2065</v>
      </c>
      <c r="F263" s="171" t="s">
        <v>1089</v>
      </c>
      <c r="G263" s="171" t="s">
        <v>1814</v>
      </c>
      <c r="H263" s="171" t="s">
        <v>1814</v>
      </c>
      <c r="I263" s="171" t="s">
        <v>1814</v>
      </c>
      <c r="J263" s="171" t="s">
        <v>1814</v>
      </c>
      <c r="K263" s="171" t="s">
        <v>1814</v>
      </c>
      <c r="L263" s="171" t="s">
        <v>19</v>
      </c>
      <c r="M263" s="171" t="s">
        <v>19</v>
      </c>
      <c r="N263" s="171" t="s">
        <v>19</v>
      </c>
      <c r="O263" s="171" t="s">
        <v>19</v>
      </c>
      <c r="P263" s="171" t="s">
        <v>392</v>
      </c>
      <c r="Q263" s="171">
        <v>0</v>
      </c>
      <c r="R263" s="176">
        <v>1</v>
      </c>
      <c r="S263" s="172" t="s">
        <v>497</v>
      </c>
      <c r="T263" s="171" t="s">
        <v>1077</v>
      </c>
      <c r="U263" s="172">
        <v>45811</v>
      </c>
      <c r="V263" s="172">
        <v>45905</v>
      </c>
      <c r="W263" s="162" t="s">
        <v>618</v>
      </c>
      <c r="XFB263" s="168"/>
    </row>
    <row r="264" spans="1:23 16382:16383" ht="34.5" customHeight="1" x14ac:dyDescent="0.25">
      <c r="A264" s="171" t="s">
        <v>1090</v>
      </c>
      <c r="B264" s="171" t="e">
        <v>#N/A</v>
      </c>
      <c r="C264" s="171" t="s">
        <v>1054</v>
      </c>
      <c r="D264" s="171">
        <v>1</v>
      </c>
      <c r="E264" s="171" t="s">
        <v>1842</v>
      </c>
      <c r="F264" s="171" t="s">
        <v>1090</v>
      </c>
      <c r="G264" s="171" t="s">
        <v>19</v>
      </c>
      <c r="H264" s="171" t="e">
        <v>#N/A</v>
      </c>
      <c r="I264" s="171" t="e">
        <v>#N/A</v>
      </c>
      <c r="J264" s="171" t="e">
        <v>#N/A</v>
      </c>
      <c r="K264" s="171" t="e">
        <v>#N/A</v>
      </c>
      <c r="L264" s="171" t="s">
        <v>19</v>
      </c>
      <c r="M264" s="171" t="s">
        <v>19</v>
      </c>
      <c r="N264" s="171" t="e">
        <v>#N/A</v>
      </c>
      <c r="O264" s="171" t="s">
        <v>19</v>
      </c>
      <c r="P264" s="171" t="s">
        <v>42</v>
      </c>
      <c r="Q264" s="171">
        <v>25</v>
      </c>
      <c r="R264" s="176">
        <v>1</v>
      </c>
      <c r="S264" s="172" t="s">
        <v>497</v>
      </c>
      <c r="T264" s="171" t="s">
        <v>1079</v>
      </c>
      <c r="U264" s="172">
        <v>45908</v>
      </c>
      <c r="V264" s="172">
        <v>45947</v>
      </c>
      <c r="W264" s="162" t="s">
        <v>1054</v>
      </c>
      <c r="XFB264" s="168"/>
    </row>
    <row r="265" spans="1:23 16382:16383" ht="30" x14ac:dyDescent="0.25">
      <c r="A265" s="171" t="s">
        <v>1091</v>
      </c>
      <c r="B265" s="171" t="e">
        <v>#N/A</v>
      </c>
      <c r="C265" s="171" t="s">
        <v>1054</v>
      </c>
      <c r="D265" s="171">
        <v>1</v>
      </c>
      <c r="E265" s="171" t="s">
        <v>1842</v>
      </c>
      <c r="F265" s="171" t="s">
        <v>1091</v>
      </c>
      <c r="G265" s="171" t="s">
        <v>19</v>
      </c>
      <c r="H265" s="171" t="s">
        <v>1814</v>
      </c>
      <c r="I265" s="171" t="s">
        <v>1814</v>
      </c>
      <c r="J265" s="171" t="s">
        <v>1814</v>
      </c>
      <c r="K265" s="171" t="s">
        <v>1814</v>
      </c>
      <c r="L265" s="171" t="s">
        <v>19</v>
      </c>
      <c r="M265" s="171" t="s">
        <v>19</v>
      </c>
      <c r="N265" s="171" t="s">
        <v>19</v>
      </c>
      <c r="O265" s="171" t="s">
        <v>19</v>
      </c>
      <c r="P265" s="171" t="s">
        <v>43</v>
      </c>
      <c r="Q265" s="171">
        <v>25</v>
      </c>
      <c r="R265" s="176">
        <v>1</v>
      </c>
      <c r="S265" s="172" t="s">
        <v>497</v>
      </c>
      <c r="T265" s="171" t="s">
        <v>1081</v>
      </c>
      <c r="U265" s="172">
        <v>45950</v>
      </c>
      <c r="V265" s="172">
        <v>45968</v>
      </c>
      <c r="W265" s="162" t="s">
        <v>1054</v>
      </c>
      <c r="XFB265" s="168"/>
    </row>
    <row r="266" spans="1:23 16382:16383" ht="45" x14ac:dyDescent="0.25">
      <c r="A266" s="171" t="s">
        <v>1092</v>
      </c>
      <c r="B266" s="171" t="e">
        <v>#N/A</v>
      </c>
      <c r="C266" s="171" t="s">
        <v>1054</v>
      </c>
      <c r="D266" s="171">
        <v>1</v>
      </c>
      <c r="E266" s="171" t="s">
        <v>2065</v>
      </c>
      <c r="F266" s="171" t="s">
        <v>1092</v>
      </c>
      <c r="G266" s="171" t="s">
        <v>19</v>
      </c>
      <c r="H266" s="171" t="s">
        <v>1814</v>
      </c>
      <c r="I266" s="171" t="s">
        <v>1814</v>
      </c>
      <c r="J266" s="171" t="s">
        <v>1814</v>
      </c>
      <c r="K266" s="171" t="s">
        <v>1814</v>
      </c>
      <c r="L266" s="171" t="s">
        <v>19</v>
      </c>
      <c r="M266" s="171" t="s">
        <v>19</v>
      </c>
      <c r="N266" s="171" t="s">
        <v>19</v>
      </c>
      <c r="O266" s="171" t="s">
        <v>19</v>
      </c>
      <c r="P266" s="171" t="s">
        <v>393</v>
      </c>
      <c r="Q266" s="171">
        <v>0</v>
      </c>
      <c r="R266" s="176">
        <v>1</v>
      </c>
      <c r="S266" s="172" t="s">
        <v>497</v>
      </c>
      <c r="T266" s="171" t="s">
        <v>1083</v>
      </c>
      <c r="U266" s="172">
        <v>45971</v>
      </c>
      <c r="V266" s="172">
        <v>45975</v>
      </c>
      <c r="W266" s="162" t="s">
        <v>540</v>
      </c>
      <c r="XFB266" s="168"/>
    </row>
    <row r="267" spans="1:23 16382:16383" ht="34.5" customHeight="1" x14ac:dyDescent="0.25">
      <c r="A267" s="171" t="s">
        <v>1093</v>
      </c>
      <c r="B267" s="171" t="e">
        <v>#N/A</v>
      </c>
      <c r="C267" s="171" t="s">
        <v>1054</v>
      </c>
      <c r="D267" s="171">
        <v>1</v>
      </c>
      <c r="E267" s="171" t="s">
        <v>1842</v>
      </c>
      <c r="F267" s="171" t="s">
        <v>1093</v>
      </c>
      <c r="G267" s="171" t="s">
        <v>19</v>
      </c>
      <c r="H267" s="171" t="e">
        <v>#N/A</v>
      </c>
      <c r="I267" s="171" t="e">
        <v>#N/A</v>
      </c>
      <c r="J267" s="171" t="e">
        <v>#N/A</v>
      </c>
      <c r="K267" s="171" t="e">
        <v>#N/A</v>
      </c>
      <c r="L267" s="171" t="s">
        <v>19</v>
      </c>
      <c r="M267" s="171" t="s">
        <v>19</v>
      </c>
      <c r="N267" s="171" t="e">
        <v>#N/A</v>
      </c>
      <c r="O267" s="171" t="s">
        <v>19</v>
      </c>
      <c r="P267" s="171" t="s">
        <v>44</v>
      </c>
      <c r="Q267" s="171">
        <v>25</v>
      </c>
      <c r="R267" s="176">
        <v>1</v>
      </c>
      <c r="S267" s="172" t="s">
        <v>497</v>
      </c>
      <c r="T267" s="171" t="s">
        <v>1085</v>
      </c>
      <c r="U267" s="172">
        <v>45979</v>
      </c>
      <c r="V267" s="172">
        <v>45996</v>
      </c>
      <c r="W267" s="162" t="s">
        <v>1086</v>
      </c>
      <c r="XFB267" s="168"/>
    </row>
    <row r="268" spans="1:23 16382:16383" ht="90" x14ac:dyDescent="0.25">
      <c r="A268" s="179" t="s">
        <v>1094</v>
      </c>
      <c r="B268" s="179" t="e">
        <v>#N/A</v>
      </c>
      <c r="C268" s="179" t="s">
        <v>1054</v>
      </c>
      <c r="D268" s="179">
        <v>1</v>
      </c>
      <c r="E268" s="179" t="s">
        <v>492</v>
      </c>
      <c r="F268" s="179" t="s">
        <v>1094</v>
      </c>
      <c r="G268" s="179" t="s">
        <v>511</v>
      </c>
      <c r="H268" s="179" t="s">
        <v>1814</v>
      </c>
      <c r="I268" s="179" t="s">
        <v>1814</v>
      </c>
      <c r="J268" s="179" t="s">
        <v>1814</v>
      </c>
      <c r="K268" s="179" t="s">
        <v>1814</v>
      </c>
      <c r="L268" s="179" t="s">
        <v>495</v>
      </c>
      <c r="M268" s="179" t="s">
        <v>34</v>
      </c>
      <c r="N268" s="179" t="s">
        <v>646</v>
      </c>
      <c r="O268" s="179">
        <v>0</v>
      </c>
      <c r="P268" s="179" t="s">
        <v>286</v>
      </c>
      <c r="Q268" s="179">
        <v>5</v>
      </c>
      <c r="R268" s="179">
        <v>1</v>
      </c>
      <c r="S268" s="180" t="s">
        <v>497</v>
      </c>
      <c r="T268" s="180" t="s">
        <v>1095</v>
      </c>
      <c r="U268" s="180">
        <v>45691</v>
      </c>
      <c r="V268" s="169">
        <v>46003</v>
      </c>
      <c r="W268" s="162" t="s">
        <v>1054</v>
      </c>
      <c r="XFC268" s="178"/>
    </row>
    <row r="269" spans="1:23 16382:16383" ht="90" x14ac:dyDescent="0.25">
      <c r="A269" s="162" t="s">
        <v>1096</v>
      </c>
      <c r="B269" s="71" t="e">
        <v>#N/A</v>
      </c>
      <c r="C269" s="162" t="s">
        <v>1054</v>
      </c>
      <c r="D269" s="162">
        <v>1</v>
      </c>
      <c r="E269" s="162" t="s">
        <v>499</v>
      </c>
      <c r="F269" s="162" t="s">
        <v>1096</v>
      </c>
      <c r="G269" s="162" t="s">
        <v>19</v>
      </c>
      <c r="H269" s="162" t="s">
        <v>1814</v>
      </c>
      <c r="I269" s="162" t="s">
        <v>1814</v>
      </c>
      <c r="J269" s="162" t="s">
        <v>1814</v>
      </c>
      <c r="K269" s="162" t="s">
        <v>1814</v>
      </c>
      <c r="L269" s="162" t="s">
        <v>19</v>
      </c>
      <c r="M269" s="162" t="s">
        <v>19</v>
      </c>
      <c r="N269" s="162" t="s">
        <v>19</v>
      </c>
      <c r="O269" s="162" t="s">
        <v>19</v>
      </c>
      <c r="P269" s="162" t="s">
        <v>287</v>
      </c>
      <c r="Q269" s="162">
        <v>100</v>
      </c>
      <c r="R269" s="162">
        <v>1</v>
      </c>
      <c r="S269" s="162" t="s">
        <v>497</v>
      </c>
      <c r="T269" s="162" t="s">
        <v>1095</v>
      </c>
      <c r="U269" s="169">
        <v>45691</v>
      </c>
      <c r="V269" s="169">
        <v>46003</v>
      </c>
      <c r="W269" s="162" t="s">
        <v>1054</v>
      </c>
    </row>
    <row r="270" spans="1:23 16382:16383" ht="255" x14ac:dyDescent="0.25">
      <c r="A270" s="179" t="s">
        <v>1350</v>
      </c>
      <c r="B270" s="179" t="e">
        <v>#N/A</v>
      </c>
      <c r="C270" s="179" t="s">
        <v>1301</v>
      </c>
      <c r="D270" s="179">
        <v>4</v>
      </c>
      <c r="E270" s="179" t="s">
        <v>492</v>
      </c>
      <c r="F270" s="179" t="s">
        <v>1350</v>
      </c>
      <c r="G270" s="179" t="s">
        <v>494</v>
      </c>
      <c r="H270" s="179" t="s">
        <v>10</v>
      </c>
      <c r="I270" s="179" t="s">
        <v>1456</v>
      </c>
      <c r="J270" s="179" t="s">
        <v>1457</v>
      </c>
      <c r="K270" s="179" t="s">
        <v>1553</v>
      </c>
      <c r="L270" s="179" t="s">
        <v>512</v>
      </c>
      <c r="M270" s="179" t="s">
        <v>19</v>
      </c>
      <c r="N270" s="179" t="s">
        <v>646</v>
      </c>
      <c r="O270" s="179" t="s">
        <v>1629</v>
      </c>
      <c r="P270" s="179" t="s">
        <v>249</v>
      </c>
      <c r="Q270" s="179">
        <v>20</v>
      </c>
      <c r="R270" s="179">
        <v>1</v>
      </c>
      <c r="S270" s="180" t="s">
        <v>497</v>
      </c>
      <c r="T270" s="180" t="s">
        <v>1351</v>
      </c>
      <c r="U270" s="180">
        <v>45672</v>
      </c>
      <c r="V270" s="169">
        <v>46021</v>
      </c>
      <c r="W270" s="162" t="s">
        <v>1352</v>
      </c>
      <c r="XFC270" s="178"/>
    </row>
    <row r="271" spans="1:23 16382:16383" ht="45" x14ac:dyDescent="0.25">
      <c r="A271" s="162" t="s">
        <v>1353</v>
      </c>
      <c r="B271" s="71" t="e">
        <v>#N/A</v>
      </c>
      <c r="C271" s="162" t="s">
        <v>1301</v>
      </c>
      <c r="D271" s="162">
        <v>4</v>
      </c>
      <c r="E271" s="162" t="s">
        <v>499</v>
      </c>
      <c r="F271" s="162" t="s">
        <v>1353</v>
      </c>
      <c r="G271" s="162" t="s">
        <v>19</v>
      </c>
      <c r="H271" s="162" t="s">
        <v>1814</v>
      </c>
      <c r="I271" s="162" t="s">
        <v>1814</v>
      </c>
      <c r="J271" s="162" t="s">
        <v>1814</v>
      </c>
      <c r="K271" s="162" t="s">
        <v>1814</v>
      </c>
      <c r="L271" s="162" t="s">
        <v>19</v>
      </c>
      <c r="M271" s="162" t="s">
        <v>19</v>
      </c>
      <c r="N271" s="162" t="s">
        <v>19</v>
      </c>
      <c r="O271" s="162" t="s">
        <v>19</v>
      </c>
      <c r="P271" s="162" t="s">
        <v>250</v>
      </c>
      <c r="Q271" s="162">
        <v>100</v>
      </c>
      <c r="R271" s="162">
        <v>1</v>
      </c>
      <c r="S271" s="162" t="s">
        <v>497</v>
      </c>
      <c r="T271" s="162" t="s">
        <v>1354</v>
      </c>
      <c r="U271" s="169">
        <v>45672</v>
      </c>
      <c r="V271" s="169">
        <v>45839</v>
      </c>
      <c r="W271" s="162" t="s">
        <v>1301</v>
      </c>
    </row>
    <row r="272" spans="1:23 16382:16383" ht="45" x14ac:dyDescent="0.25">
      <c r="A272" s="160" t="s">
        <v>1355</v>
      </c>
      <c r="B272" s="160" t="e">
        <v>#N/A</v>
      </c>
      <c r="C272" s="162" t="s">
        <v>1301</v>
      </c>
      <c r="D272" s="162">
        <v>4</v>
      </c>
      <c r="E272" s="162" t="s">
        <v>1545</v>
      </c>
      <c r="F272" s="162" t="s">
        <v>1355</v>
      </c>
      <c r="G272" s="162" t="s">
        <v>19</v>
      </c>
      <c r="H272" s="162" t="s">
        <v>1814</v>
      </c>
      <c r="I272" s="162" t="s">
        <v>1814</v>
      </c>
      <c r="J272" s="162" t="s">
        <v>1814</v>
      </c>
      <c r="K272" s="162" t="s">
        <v>1814</v>
      </c>
      <c r="L272" s="162" t="s">
        <v>19</v>
      </c>
      <c r="M272" s="162" t="s">
        <v>19</v>
      </c>
      <c r="N272" s="162" t="s">
        <v>19</v>
      </c>
      <c r="O272" s="162" t="s">
        <v>19</v>
      </c>
      <c r="P272" s="162" t="s">
        <v>1828</v>
      </c>
      <c r="Q272" s="162">
        <v>0</v>
      </c>
      <c r="R272" s="162">
        <v>1</v>
      </c>
      <c r="S272" s="169" t="s">
        <v>497</v>
      </c>
      <c r="T272" s="169" t="s">
        <v>1356</v>
      </c>
      <c r="U272" s="169">
        <v>45840</v>
      </c>
      <c r="V272" s="169">
        <v>45869</v>
      </c>
      <c r="W272" s="162" t="s">
        <v>618</v>
      </c>
      <c r="XFC272" s="161"/>
    </row>
    <row r="273" spans="1:23 16383:16383" ht="34.5" customHeight="1" x14ac:dyDescent="0.25">
      <c r="A273" s="160" t="s">
        <v>1357</v>
      </c>
      <c r="B273" s="160" t="e">
        <v>#N/A</v>
      </c>
      <c r="C273" s="162" t="s">
        <v>1301</v>
      </c>
      <c r="D273" s="162">
        <v>4</v>
      </c>
      <c r="E273" s="162" t="s">
        <v>1545</v>
      </c>
      <c r="F273" s="162" t="s">
        <v>1357</v>
      </c>
      <c r="G273" s="162" t="s">
        <v>19</v>
      </c>
      <c r="H273" s="162">
        <v>0</v>
      </c>
      <c r="I273" s="162">
        <v>0</v>
      </c>
      <c r="J273" s="162">
        <v>0</v>
      </c>
      <c r="K273" s="162">
        <v>0</v>
      </c>
      <c r="L273" s="162" t="s">
        <v>19</v>
      </c>
      <c r="M273" s="162" t="s">
        <v>19</v>
      </c>
      <c r="N273" s="162" t="s">
        <v>646</v>
      </c>
      <c r="O273" s="162" t="s">
        <v>19</v>
      </c>
      <c r="P273" s="162" t="s">
        <v>1829</v>
      </c>
      <c r="Q273" s="162">
        <v>0</v>
      </c>
      <c r="R273" s="162">
        <v>1</v>
      </c>
      <c r="S273" s="169" t="s">
        <v>497</v>
      </c>
      <c r="T273" s="169" t="s">
        <v>1351</v>
      </c>
      <c r="U273" s="169">
        <v>45870</v>
      </c>
      <c r="V273" s="169">
        <v>46021</v>
      </c>
      <c r="W273" s="162" t="s">
        <v>618</v>
      </c>
      <c r="XFC273" s="161"/>
    </row>
    <row r="274" spans="1:23 16383:16383" ht="255" x14ac:dyDescent="0.25">
      <c r="A274" s="179" t="s">
        <v>1358</v>
      </c>
      <c r="B274" s="179" t="s">
        <v>1358</v>
      </c>
      <c r="C274" s="179" t="s">
        <v>1301</v>
      </c>
      <c r="D274" s="179">
        <v>4</v>
      </c>
      <c r="E274" s="179" t="s">
        <v>492</v>
      </c>
      <c r="F274" s="179" t="s">
        <v>1358</v>
      </c>
      <c r="G274" s="179" t="s">
        <v>494</v>
      </c>
      <c r="H274" s="179" t="s">
        <v>10</v>
      </c>
      <c r="I274" s="179" t="s">
        <v>1456</v>
      </c>
      <c r="J274" s="179" t="s">
        <v>1457</v>
      </c>
      <c r="K274" s="179" t="s">
        <v>1553</v>
      </c>
      <c r="L274" s="179" t="s">
        <v>512</v>
      </c>
      <c r="M274" s="179" t="s">
        <v>19</v>
      </c>
      <c r="N274" s="179" t="s">
        <v>646</v>
      </c>
      <c r="O274" s="179" t="s">
        <v>1629</v>
      </c>
      <c r="P274" s="179" t="s">
        <v>1830</v>
      </c>
      <c r="Q274" s="179">
        <v>20</v>
      </c>
      <c r="R274" s="179">
        <v>2</v>
      </c>
      <c r="S274" s="180" t="s">
        <v>497</v>
      </c>
      <c r="T274" s="180" t="s">
        <v>1359</v>
      </c>
      <c r="U274" s="180">
        <v>45672</v>
      </c>
      <c r="V274" s="169">
        <v>46006</v>
      </c>
      <c r="W274" s="162" t="s">
        <v>1360</v>
      </c>
      <c r="XFC274" s="178"/>
    </row>
    <row r="275" spans="1:23 16383:16383" ht="45" x14ac:dyDescent="0.25">
      <c r="A275" s="162" t="s">
        <v>1361</v>
      </c>
      <c r="B275" s="160" t="s">
        <v>1361</v>
      </c>
      <c r="C275" s="162" t="s">
        <v>1301</v>
      </c>
      <c r="D275" s="162">
        <v>4</v>
      </c>
      <c r="E275" s="162" t="s">
        <v>499</v>
      </c>
      <c r="F275" s="162" t="s">
        <v>1361</v>
      </c>
      <c r="G275" s="162" t="s">
        <v>19</v>
      </c>
      <c r="H275" s="162" t="s">
        <v>1814</v>
      </c>
      <c r="I275" s="162" t="s">
        <v>1814</v>
      </c>
      <c r="J275" s="162" t="s">
        <v>1814</v>
      </c>
      <c r="K275" s="162" t="s">
        <v>1814</v>
      </c>
      <c r="L275" s="162" t="s">
        <v>19</v>
      </c>
      <c r="M275" s="162" t="s">
        <v>19</v>
      </c>
      <c r="N275" s="162" t="s">
        <v>19</v>
      </c>
      <c r="O275" s="162" t="s">
        <v>19</v>
      </c>
      <c r="P275" s="162" t="s">
        <v>375</v>
      </c>
      <c r="Q275" s="162">
        <v>30</v>
      </c>
      <c r="R275" s="162">
        <v>2</v>
      </c>
      <c r="S275" s="169" t="s">
        <v>497</v>
      </c>
      <c r="T275" s="169" t="s">
        <v>1362</v>
      </c>
      <c r="U275" s="169">
        <v>45672</v>
      </c>
      <c r="V275" s="169">
        <v>45744</v>
      </c>
      <c r="W275" s="162" t="s">
        <v>1301</v>
      </c>
      <c r="XFC275" s="161"/>
    </row>
    <row r="276" spans="1:23 16383:16383" ht="45" x14ac:dyDescent="0.25">
      <c r="A276" s="160" t="s">
        <v>1363</v>
      </c>
      <c r="B276" s="160" t="s">
        <v>1363</v>
      </c>
      <c r="C276" s="162" t="s">
        <v>1301</v>
      </c>
      <c r="D276" s="162">
        <v>4</v>
      </c>
      <c r="E276" s="162" t="s">
        <v>1545</v>
      </c>
      <c r="F276" s="162" t="s">
        <v>1363</v>
      </c>
      <c r="G276" s="162" t="s">
        <v>19</v>
      </c>
      <c r="H276" s="162">
        <v>0</v>
      </c>
      <c r="I276" s="162">
        <v>0</v>
      </c>
      <c r="J276" s="162">
        <v>0</v>
      </c>
      <c r="K276" s="162">
        <v>0</v>
      </c>
      <c r="L276" s="162" t="s">
        <v>19</v>
      </c>
      <c r="M276" s="162" t="s">
        <v>19</v>
      </c>
      <c r="N276" s="162" t="s">
        <v>19</v>
      </c>
      <c r="O276" s="162" t="s">
        <v>19</v>
      </c>
      <c r="P276" s="162" t="s">
        <v>1364</v>
      </c>
      <c r="Q276" s="162">
        <v>0</v>
      </c>
      <c r="R276" s="162">
        <v>2</v>
      </c>
      <c r="S276" s="169" t="s">
        <v>497</v>
      </c>
      <c r="T276" s="169" t="s">
        <v>1362</v>
      </c>
      <c r="U276" s="169">
        <v>45719</v>
      </c>
      <c r="V276" s="169">
        <v>45807</v>
      </c>
      <c r="W276" s="162" t="s">
        <v>1192</v>
      </c>
      <c r="XFC276" s="161"/>
    </row>
    <row r="277" spans="1:23 16383:16383" ht="45" x14ac:dyDescent="0.25">
      <c r="A277" s="162" t="s">
        <v>1365</v>
      </c>
      <c r="B277" s="160" t="s">
        <v>1365</v>
      </c>
      <c r="C277" s="162" t="s">
        <v>1301</v>
      </c>
      <c r="D277" s="162">
        <v>4</v>
      </c>
      <c r="E277" s="162" t="s">
        <v>499</v>
      </c>
      <c r="F277" s="162" t="s">
        <v>1365</v>
      </c>
      <c r="G277" s="162" t="s">
        <v>19</v>
      </c>
      <c r="H277" s="162" t="s">
        <v>1814</v>
      </c>
      <c r="I277" s="162" t="s">
        <v>1814</v>
      </c>
      <c r="J277" s="162" t="s">
        <v>1814</v>
      </c>
      <c r="K277" s="162" t="s">
        <v>1814</v>
      </c>
      <c r="L277" s="162" t="s">
        <v>19</v>
      </c>
      <c r="M277" s="162" t="s">
        <v>19</v>
      </c>
      <c r="N277" s="162" t="s">
        <v>19</v>
      </c>
      <c r="O277" s="162" t="s">
        <v>19</v>
      </c>
      <c r="P277" s="162" t="s">
        <v>1831</v>
      </c>
      <c r="Q277" s="162">
        <v>30</v>
      </c>
      <c r="R277" s="162">
        <v>2</v>
      </c>
      <c r="S277" s="169" t="s">
        <v>497</v>
      </c>
      <c r="T277" s="169" t="s">
        <v>1366</v>
      </c>
      <c r="U277" s="169">
        <v>45748</v>
      </c>
      <c r="V277" s="169">
        <v>45828</v>
      </c>
      <c r="W277" s="162" t="s">
        <v>1301</v>
      </c>
      <c r="XFC277" s="161"/>
    </row>
    <row r="278" spans="1:23 16383:16383" ht="45" x14ac:dyDescent="0.25">
      <c r="A278" s="168" t="s">
        <v>1367</v>
      </c>
      <c r="B278" s="168" t="s">
        <v>1367</v>
      </c>
      <c r="C278" s="162" t="s">
        <v>1301</v>
      </c>
      <c r="D278" s="162">
        <v>4</v>
      </c>
      <c r="E278" s="162" t="s">
        <v>1545</v>
      </c>
      <c r="F278" s="162" t="s">
        <v>1367</v>
      </c>
      <c r="G278" s="162" t="s">
        <v>19</v>
      </c>
      <c r="H278" s="162">
        <v>0</v>
      </c>
      <c r="I278" s="162">
        <v>0</v>
      </c>
      <c r="J278" s="162">
        <v>0</v>
      </c>
      <c r="K278" s="162">
        <v>0</v>
      </c>
      <c r="L278" s="162" t="s">
        <v>19</v>
      </c>
      <c r="M278" s="162" t="s">
        <v>19</v>
      </c>
      <c r="N278" s="162" t="s">
        <v>19</v>
      </c>
      <c r="O278" s="162" t="s">
        <v>19</v>
      </c>
      <c r="P278" s="162" t="s">
        <v>376</v>
      </c>
      <c r="Q278" s="162">
        <v>0</v>
      </c>
      <c r="R278" s="162">
        <v>2</v>
      </c>
      <c r="S278" s="169" t="s">
        <v>497</v>
      </c>
      <c r="T278" s="169" t="s">
        <v>1368</v>
      </c>
      <c r="U278" s="169">
        <v>45811</v>
      </c>
      <c r="V278" s="169">
        <v>45947</v>
      </c>
      <c r="W278" s="162" t="s">
        <v>1192</v>
      </c>
      <c r="XFC278" s="168"/>
    </row>
    <row r="279" spans="1:23 16383:16383" ht="45" x14ac:dyDescent="0.25">
      <c r="A279" s="162" t="s">
        <v>1369</v>
      </c>
      <c r="B279" s="71" t="s">
        <v>1369</v>
      </c>
      <c r="C279" s="162" t="s">
        <v>1301</v>
      </c>
      <c r="D279" s="162">
        <v>4</v>
      </c>
      <c r="E279" s="162" t="s">
        <v>499</v>
      </c>
      <c r="F279" s="162" t="s">
        <v>1369</v>
      </c>
      <c r="G279" s="162" t="s">
        <v>19</v>
      </c>
      <c r="H279" s="162" t="s">
        <v>1814</v>
      </c>
      <c r="I279" s="162" t="s">
        <v>1814</v>
      </c>
      <c r="J279" s="162" t="s">
        <v>1814</v>
      </c>
      <c r="K279" s="162" t="s">
        <v>1814</v>
      </c>
      <c r="L279" s="162" t="s">
        <v>19</v>
      </c>
      <c r="M279" s="162" t="s">
        <v>19</v>
      </c>
      <c r="N279" s="162" t="s">
        <v>19</v>
      </c>
      <c r="O279" s="162" t="s">
        <v>19</v>
      </c>
      <c r="P279" s="162" t="s">
        <v>377</v>
      </c>
      <c r="Q279" s="162">
        <v>40</v>
      </c>
      <c r="R279" s="162">
        <v>2</v>
      </c>
      <c r="S279" s="162" t="s">
        <v>497</v>
      </c>
      <c r="T279" s="162" t="s">
        <v>1370</v>
      </c>
      <c r="U279" s="169">
        <v>45915</v>
      </c>
      <c r="V279" s="169">
        <v>45968</v>
      </c>
      <c r="W279" s="162" t="s">
        <v>1301</v>
      </c>
    </row>
    <row r="280" spans="1:23 16383:16383" ht="34.5" customHeight="1" x14ac:dyDescent="0.25">
      <c r="A280" s="168" t="s">
        <v>1371</v>
      </c>
      <c r="B280" s="168" t="s">
        <v>1371</v>
      </c>
      <c r="C280" s="162" t="s">
        <v>1301</v>
      </c>
      <c r="D280" s="162">
        <v>4</v>
      </c>
      <c r="E280" s="162" t="s">
        <v>1545</v>
      </c>
      <c r="F280" s="162" t="s">
        <v>1371</v>
      </c>
      <c r="G280" s="162" t="s">
        <v>19</v>
      </c>
      <c r="H280" s="162">
        <v>0</v>
      </c>
      <c r="I280" s="162">
        <v>0</v>
      </c>
      <c r="J280" s="162">
        <v>0</v>
      </c>
      <c r="K280" s="162">
        <v>0</v>
      </c>
      <c r="L280" s="162" t="s">
        <v>19</v>
      </c>
      <c r="M280" s="162" t="s">
        <v>19</v>
      </c>
      <c r="N280" s="162" t="s">
        <v>646</v>
      </c>
      <c r="O280" s="162" t="s">
        <v>19</v>
      </c>
      <c r="P280" s="162" t="s">
        <v>1832</v>
      </c>
      <c r="Q280" s="162">
        <v>0</v>
      </c>
      <c r="R280" s="162">
        <v>2</v>
      </c>
      <c r="S280" s="169" t="s">
        <v>497</v>
      </c>
      <c r="T280" s="169" t="s">
        <v>1372</v>
      </c>
      <c r="U280" s="169">
        <v>45975</v>
      </c>
      <c r="V280" s="169">
        <v>46006</v>
      </c>
      <c r="W280" s="162" t="s">
        <v>1373</v>
      </c>
      <c r="XFC280" s="168"/>
    </row>
    <row r="281" spans="1:23 16383:16383" ht="60" x14ac:dyDescent="0.25">
      <c r="A281" s="179" t="s">
        <v>1374</v>
      </c>
      <c r="B281" s="179" t="s">
        <v>1374</v>
      </c>
      <c r="C281" s="179" t="s">
        <v>1301</v>
      </c>
      <c r="D281" s="179">
        <v>4</v>
      </c>
      <c r="E281" s="179" t="s">
        <v>492</v>
      </c>
      <c r="F281" s="179" t="s">
        <v>1374</v>
      </c>
      <c r="G281" s="179" t="s">
        <v>494</v>
      </c>
      <c r="H281" s="179" t="s">
        <v>1814</v>
      </c>
      <c r="I281" s="179" t="s">
        <v>1814</v>
      </c>
      <c r="J281" s="179" t="s">
        <v>1814</v>
      </c>
      <c r="K281" s="179" t="s">
        <v>1814</v>
      </c>
      <c r="L281" s="179" t="s">
        <v>495</v>
      </c>
      <c r="M281" s="179" t="s">
        <v>19</v>
      </c>
      <c r="N281" s="179" t="s">
        <v>646</v>
      </c>
      <c r="O281" s="179" t="s">
        <v>1629</v>
      </c>
      <c r="P281" s="179" t="s">
        <v>251</v>
      </c>
      <c r="Q281" s="179">
        <v>20</v>
      </c>
      <c r="R281" s="179">
        <v>8</v>
      </c>
      <c r="S281" s="180" t="s">
        <v>497</v>
      </c>
      <c r="T281" s="180" t="s">
        <v>1375</v>
      </c>
      <c r="U281" s="180">
        <v>45672</v>
      </c>
      <c r="V281" s="169">
        <v>46021</v>
      </c>
      <c r="W281" s="162" t="s">
        <v>1301</v>
      </c>
      <c r="XFC281" s="178"/>
    </row>
    <row r="282" spans="1:23 16383:16383" ht="45" x14ac:dyDescent="0.25">
      <c r="A282" s="162" t="s">
        <v>1376</v>
      </c>
      <c r="B282" s="71" t="s">
        <v>1376</v>
      </c>
      <c r="C282" s="162" t="s">
        <v>1301</v>
      </c>
      <c r="D282" s="162">
        <v>4</v>
      </c>
      <c r="E282" s="162" t="s">
        <v>499</v>
      </c>
      <c r="F282" s="162" t="s">
        <v>1376</v>
      </c>
      <c r="G282" s="162" t="s">
        <v>19</v>
      </c>
      <c r="H282" s="162" t="s">
        <v>1814</v>
      </c>
      <c r="I282" s="162" t="s">
        <v>1814</v>
      </c>
      <c r="J282" s="162" t="s">
        <v>1814</v>
      </c>
      <c r="K282" s="162" t="s">
        <v>1814</v>
      </c>
      <c r="L282" s="162" t="s">
        <v>19</v>
      </c>
      <c r="M282" s="162" t="s">
        <v>19</v>
      </c>
      <c r="N282" s="162" t="s">
        <v>19</v>
      </c>
      <c r="O282" s="162" t="s">
        <v>19</v>
      </c>
      <c r="P282" s="162" t="s">
        <v>252</v>
      </c>
      <c r="Q282" s="162">
        <v>20</v>
      </c>
      <c r="R282" s="162">
        <v>1</v>
      </c>
      <c r="S282" s="162" t="s">
        <v>497</v>
      </c>
      <c r="T282" s="162" t="s">
        <v>1377</v>
      </c>
      <c r="U282" s="169">
        <v>45672</v>
      </c>
      <c r="V282" s="169">
        <v>45716</v>
      </c>
      <c r="W282" s="162" t="s">
        <v>1301</v>
      </c>
    </row>
    <row r="283" spans="1:23 16383:16383" ht="45" x14ac:dyDescent="0.25">
      <c r="A283" s="162" t="s">
        <v>1378</v>
      </c>
      <c r="B283" s="71" t="s">
        <v>1378</v>
      </c>
      <c r="C283" s="162" t="s">
        <v>1301</v>
      </c>
      <c r="D283" s="162">
        <v>4</v>
      </c>
      <c r="E283" s="162" t="s">
        <v>499</v>
      </c>
      <c r="F283" s="162" t="s">
        <v>1378</v>
      </c>
      <c r="G283" s="162" t="s">
        <v>19</v>
      </c>
      <c r="H283" s="162">
        <v>0</v>
      </c>
      <c r="I283" s="162">
        <v>0</v>
      </c>
      <c r="J283" s="162">
        <v>0</v>
      </c>
      <c r="K283" s="162">
        <v>0</v>
      </c>
      <c r="L283" s="162" t="s">
        <v>19</v>
      </c>
      <c r="M283" s="162" t="s">
        <v>19</v>
      </c>
      <c r="N283" s="162" t="s">
        <v>19</v>
      </c>
      <c r="O283" s="162" t="s">
        <v>19</v>
      </c>
      <c r="P283" s="162" t="s">
        <v>253</v>
      </c>
      <c r="Q283" s="162">
        <v>80</v>
      </c>
      <c r="R283" s="162">
        <v>8</v>
      </c>
      <c r="S283" s="162" t="s">
        <v>497</v>
      </c>
      <c r="T283" s="162" t="s">
        <v>1375</v>
      </c>
      <c r="U283" s="169">
        <v>45719</v>
      </c>
      <c r="V283" s="169">
        <v>46021</v>
      </c>
      <c r="W283" s="162" t="s">
        <v>1301</v>
      </c>
    </row>
    <row r="284" spans="1:23 16383:16383" ht="105" x14ac:dyDescent="0.25">
      <c r="A284" s="179" t="s">
        <v>1379</v>
      </c>
      <c r="B284" s="179" t="s">
        <v>1379</v>
      </c>
      <c r="C284" s="179" t="s">
        <v>1301</v>
      </c>
      <c r="D284" s="179">
        <v>4</v>
      </c>
      <c r="E284" s="179" t="s">
        <v>492</v>
      </c>
      <c r="F284" s="179" t="s">
        <v>1379</v>
      </c>
      <c r="G284" s="179" t="s">
        <v>494</v>
      </c>
      <c r="H284" s="179" t="s">
        <v>1814</v>
      </c>
      <c r="I284" s="179" t="s">
        <v>1814</v>
      </c>
      <c r="J284" s="179" t="s">
        <v>1814</v>
      </c>
      <c r="K284" s="179" t="s">
        <v>1814</v>
      </c>
      <c r="L284" s="179" t="s">
        <v>512</v>
      </c>
      <c r="M284" s="179" t="s">
        <v>19</v>
      </c>
      <c r="N284" s="179" t="s">
        <v>646</v>
      </c>
      <c r="O284" s="179" t="s">
        <v>1629</v>
      </c>
      <c r="P284" s="179" t="s">
        <v>1833</v>
      </c>
      <c r="Q284" s="179">
        <v>20</v>
      </c>
      <c r="R284" s="179">
        <v>4</v>
      </c>
      <c r="S284" s="180" t="s">
        <v>497</v>
      </c>
      <c r="T284" s="180" t="s">
        <v>1380</v>
      </c>
      <c r="U284" s="180">
        <v>45672</v>
      </c>
      <c r="V284" s="169">
        <v>46021</v>
      </c>
      <c r="W284" s="162" t="s">
        <v>1381</v>
      </c>
      <c r="XFC284" s="178"/>
    </row>
    <row r="285" spans="1:23 16383:16383" ht="34.5" customHeight="1" x14ac:dyDescent="0.25">
      <c r="A285" s="162" t="s">
        <v>1382</v>
      </c>
      <c r="B285" s="168" t="s">
        <v>1382</v>
      </c>
      <c r="C285" s="162" t="s">
        <v>1301</v>
      </c>
      <c r="D285" s="162">
        <v>4</v>
      </c>
      <c r="E285" s="162" t="s">
        <v>499</v>
      </c>
      <c r="F285" s="162" t="s">
        <v>1382</v>
      </c>
      <c r="G285" s="162" t="s">
        <v>19</v>
      </c>
      <c r="H285" s="162">
        <v>0</v>
      </c>
      <c r="I285" s="162">
        <v>0</v>
      </c>
      <c r="J285" s="162">
        <v>0</v>
      </c>
      <c r="K285" s="162">
        <v>0</v>
      </c>
      <c r="L285" s="162" t="s">
        <v>19</v>
      </c>
      <c r="M285" s="162" t="s">
        <v>19</v>
      </c>
      <c r="N285" s="162" t="s">
        <v>646</v>
      </c>
      <c r="O285" s="162" t="s">
        <v>19</v>
      </c>
      <c r="P285" s="162" t="s">
        <v>254</v>
      </c>
      <c r="Q285" s="162">
        <v>50</v>
      </c>
      <c r="R285" s="162">
        <v>1</v>
      </c>
      <c r="S285" s="169" t="s">
        <v>497</v>
      </c>
      <c r="T285" s="169" t="s">
        <v>1383</v>
      </c>
      <c r="U285" s="169">
        <v>45672</v>
      </c>
      <c r="V285" s="169">
        <v>45716</v>
      </c>
      <c r="W285" s="162" t="s">
        <v>1384</v>
      </c>
      <c r="XFC285" s="168"/>
    </row>
    <row r="286" spans="1:23 16383:16383" ht="45" x14ac:dyDescent="0.25">
      <c r="A286" s="162" t="s">
        <v>1385</v>
      </c>
      <c r="B286" s="71" t="s">
        <v>1385</v>
      </c>
      <c r="C286" s="162" t="s">
        <v>1301</v>
      </c>
      <c r="D286" s="162">
        <v>4</v>
      </c>
      <c r="E286" s="162" t="s">
        <v>1545</v>
      </c>
      <c r="F286" s="162" t="s">
        <v>1385</v>
      </c>
      <c r="G286" s="162" t="s">
        <v>19</v>
      </c>
      <c r="H286" s="162">
        <v>0</v>
      </c>
      <c r="I286" s="162">
        <v>0</v>
      </c>
      <c r="J286" s="162">
        <v>0</v>
      </c>
      <c r="K286" s="162">
        <v>0</v>
      </c>
      <c r="L286" s="162" t="s">
        <v>19</v>
      </c>
      <c r="M286" s="162" t="s">
        <v>19</v>
      </c>
      <c r="N286" s="162" t="s">
        <v>19</v>
      </c>
      <c r="O286" s="162" t="s">
        <v>19</v>
      </c>
      <c r="P286" s="162" t="s">
        <v>255</v>
      </c>
      <c r="Q286" s="162">
        <v>0</v>
      </c>
      <c r="R286" s="162">
        <v>4</v>
      </c>
      <c r="S286" s="162" t="s">
        <v>497</v>
      </c>
      <c r="T286" s="162" t="s">
        <v>1805</v>
      </c>
      <c r="U286" s="169">
        <v>45719</v>
      </c>
      <c r="V286" s="169">
        <v>45989</v>
      </c>
      <c r="W286" s="162" t="s">
        <v>618</v>
      </c>
    </row>
    <row r="287" spans="1:23 16383:16383" ht="45" x14ac:dyDescent="0.25">
      <c r="A287" s="162" t="s">
        <v>1386</v>
      </c>
      <c r="B287" s="71" t="s">
        <v>1386</v>
      </c>
      <c r="C287" s="162" t="s">
        <v>1301</v>
      </c>
      <c r="D287" s="162">
        <v>4</v>
      </c>
      <c r="E287" s="162" t="s">
        <v>499</v>
      </c>
      <c r="F287" s="162" t="s">
        <v>1386</v>
      </c>
      <c r="G287" s="162" t="s">
        <v>19</v>
      </c>
      <c r="H287" s="162" t="s">
        <v>1814</v>
      </c>
      <c r="I287" s="162" t="s">
        <v>1814</v>
      </c>
      <c r="J287" s="162" t="s">
        <v>1814</v>
      </c>
      <c r="K287" s="162" t="s">
        <v>1814</v>
      </c>
      <c r="L287" s="162" t="s">
        <v>19</v>
      </c>
      <c r="M287" s="162" t="s">
        <v>19</v>
      </c>
      <c r="N287" s="162" t="s">
        <v>19</v>
      </c>
      <c r="O287" s="162" t="s">
        <v>19</v>
      </c>
      <c r="P287" s="162" t="s">
        <v>256</v>
      </c>
      <c r="Q287" s="162">
        <v>50</v>
      </c>
      <c r="R287" s="162">
        <v>4</v>
      </c>
      <c r="S287" s="162" t="s">
        <v>497</v>
      </c>
      <c r="T287" s="162" t="s">
        <v>1806</v>
      </c>
      <c r="U287" s="169">
        <v>45719</v>
      </c>
      <c r="V287" s="169">
        <v>45989</v>
      </c>
      <c r="W287" s="162" t="s">
        <v>1301</v>
      </c>
    </row>
    <row r="288" spans="1:23 16383:16383" ht="45" x14ac:dyDescent="0.25">
      <c r="A288" s="162" t="s">
        <v>1387</v>
      </c>
      <c r="B288" s="71" t="s">
        <v>1387</v>
      </c>
      <c r="C288" s="162" t="s">
        <v>1301</v>
      </c>
      <c r="D288" s="162">
        <v>4</v>
      </c>
      <c r="E288" s="162" t="s">
        <v>1545</v>
      </c>
      <c r="F288" s="162" t="s">
        <v>1387</v>
      </c>
      <c r="G288" s="162" t="s">
        <v>1814</v>
      </c>
      <c r="H288" s="162" t="s">
        <v>1814</v>
      </c>
      <c r="I288" s="162" t="s">
        <v>1814</v>
      </c>
      <c r="J288" s="162" t="s">
        <v>1814</v>
      </c>
      <c r="K288" s="162" t="s">
        <v>1814</v>
      </c>
      <c r="L288" s="162" t="s">
        <v>19</v>
      </c>
      <c r="M288" s="162" t="s">
        <v>19</v>
      </c>
      <c r="N288" s="162" t="s">
        <v>19</v>
      </c>
      <c r="O288" s="162" t="s">
        <v>19</v>
      </c>
      <c r="P288" s="162" t="s">
        <v>1834</v>
      </c>
      <c r="Q288" s="162">
        <v>0</v>
      </c>
      <c r="R288" s="162">
        <v>4</v>
      </c>
      <c r="S288" s="162" t="s">
        <v>497</v>
      </c>
      <c r="T288" s="162" t="s">
        <v>1380</v>
      </c>
      <c r="U288" s="169">
        <v>45719</v>
      </c>
      <c r="V288" s="169">
        <v>46021</v>
      </c>
      <c r="W288" s="162" t="s">
        <v>618</v>
      </c>
    </row>
    <row r="289" spans="1:23 16383:16383" ht="34.5" customHeight="1" x14ac:dyDescent="0.25">
      <c r="A289" s="179" t="s">
        <v>1388</v>
      </c>
      <c r="B289" s="179" t="e">
        <v>#N/A</v>
      </c>
      <c r="C289" s="179" t="s">
        <v>1301</v>
      </c>
      <c r="D289" s="179">
        <v>4</v>
      </c>
      <c r="E289" s="179" t="s">
        <v>492</v>
      </c>
      <c r="F289" s="179" t="s">
        <v>1388</v>
      </c>
      <c r="G289" s="179" t="s">
        <v>494</v>
      </c>
      <c r="H289" s="179" t="s">
        <v>12</v>
      </c>
      <c r="I289" s="179" t="s">
        <v>1452</v>
      </c>
      <c r="J289" s="179" t="s">
        <v>1453</v>
      </c>
      <c r="K289" s="179" t="s">
        <v>1551</v>
      </c>
      <c r="L289" s="179" t="s">
        <v>512</v>
      </c>
      <c r="M289" s="179" t="s">
        <v>19</v>
      </c>
      <c r="N289" s="179" t="s">
        <v>782</v>
      </c>
      <c r="O289" s="179">
        <v>0</v>
      </c>
      <c r="P289" s="179" t="s">
        <v>142</v>
      </c>
      <c r="Q289" s="179">
        <v>20</v>
      </c>
      <c r="R289" s="179">
        <v>8</v>
      </c>
      <c r="S289" s="180" t="s">
        <v>497</v>
      </c>
      <c r="T289" s="180" t="s">
        <v>1375</v>
      </c>
      <c r="U289" s="180">
        <v>45672</v>
      </c>
      <c r="V289" s="169">
        <v>46021</v>
      </c>
      <c r="W289" s="162" t="s">
        <v>1384</v>
      </c>
      <c r="XFC289" s="178"/>
    </row>
    <row r="290" spans="1:23 16383:16383" ht="90" x14ac:dyDescent="0.25">
      <c r="A290" s="162" t="s">
        <v>1389</v>
      </c>
      <c r="B290" s="160" t="e">
        <v>#N/A</v>
      </c>
      <c r="C290" s="162" t="s">
        <v>1301</v>
      </c>
      <c r="D290" s="162">
        <v>4</v>
      </c>
      <c r="E290" s="162" t="s">
        <v>499</v>
      </c>
      <c r="F290" s="162" t="s">
        <v>1389</v>
      </c>
      <c r="G290" s="162" t="s">
        <v>19</v>
      </c>
      <c r="H290" s="162" t="s">
        <v>1814</v>
      </c>
      <c r="I290" s="162" t="s">
        <v>1814</v>
      </c>
      <c r="J290" s="162" t="s">
        <v>1814</v>
      </c>
      <c r="K290" s="162" t="s">
        <v>1814</v>
      </c>
      <c r="L290" s="162" t="s">
        <v>19</v>
      </c>
      <c r="M290" s="162" t="s">
        <v>19</v>
      </c>
      <c r="N290" s="162" t="s">
        <v>19</v>
      </c>
      <c r="O290" s="162" t="s">
        <v>19</v>
      </c>
      <c r="P290" s="162" t="s">
        <v>143</v>
      </c>
      <c r="Q290" s="162">
        <v>20</v>
      </c>
      <c r="R290" s="162">
        <v>1</v>
      </c>
      <c r="S290" s="169" t="s">
        <v>497</v>
      </c>
      <c r="T290" s="169" t="s">
        <v>1377</v>
      </c>
      <c r="U290" s="169">
        <v>45672</v>
      </c>
      <c r="V290" s="169">
        <v>45716</v>
      </c>
      <c r="W290" s="162" t="s">
        <v>1384</v>
      </c>
      <c r="XFC290" s="161"/>
    </row>
    <row r="291" spans="1:23 16383:16383" ht="90" x14ac:dyDescent="0.25">
      <c r="A291" s="162" t="s">
        <v>1390</v>
      </c>
      <c r="B291" s="160" t="e">
        <v>#N/A</v>
      </c>
      <c r="C291" s="162" t="s">
        <v>1301</v>
      </c>
      <c r="D291" s="162">
        <v>4</v>
      </c>
      <c r="E291" s="162" t="s">
        <v>499</v>
      </c>
      <c r="F291" s="162" t="s">
        <v>1390</v>
      </c>
      <c r="G291" s="162" t="s">
        <v>1814</v>
      </c>
      <c r="H291" s="162" t="s">
        <v>1814</v>
      </c>
      <c r="I291" s="162" t="s">
        <v>1814</v>
      </c>
      <c r="J291" s="162" t="s">
        <v>1814</v>
      </c>
      <c r="K291" s="162" t="s">
        <v>1814</v>
      </c>
      <c r="L291" s="162" t="s">
        <v>19</v>
      </c>
      <c r="M291" s="162" t="s">
        <v>19</v>
      </c>
      <c r="N291" s="162" t="s">
        <v>19</v>
      </c>
      <c r="O291" s="162" t="s">
        <v>19</v>
      </c>
      <c r="P291" s="162" t="s">
        <v>144</v>
      </c>
      <c r="Q291" s="162">
        <v>80</v>
      </c>
      <c r="R291" s="162">
        <v>8</v>
      </c>
      <c r="S291" s="169" t="s">
        <v>497</v>
      </c>
      <c r="T291" s="169" t="s">
        <v>1375</v>
      </c>
      <c r="U291" s="169">
        <v>45719</v>
      </c>
      <c r="V291" s="169">
        <v>46021</v>
      </c>
      <c r="W291" s="162" t="s">
        <v>1384</v>
      </c>
      <c r="XFC291" s="161"/>
    </row>
    <row r="292" spans="1:23 16383:16383" ht="90" x14ac:dyDescent="0.25">
      <c r="A292" s="179" t="s">
        <v>870</v>
      </c>
      <c r="B292" s="179" t="s">
        <v>870</v>
      </c>
      <c r="C292" s="179" t="s">
        <v>869</v>
      </c>
      <c r="D292" s="179">
        <v>2</v>
      </c>
      <c r="E292" s="179" t="s">
        <v>492</v>
      </c>
      <c r="F292" s="179" t="s">
        <v>870</v>
      </c>
      <c r="G292" s="179" t="s">
        <v>511</v>
      </c>
      <c r="H292" s="179" t="s">
        <v>1814</v>
      </c>
      <c r="I292" s="179" t="s">
        <v>1814</v>
      </c>
      <c r="J292" s="179" t="s">
        <v>1814</v>
      </c>
      <c r="K292" s="179" t="s">
        <v>1814</v>
      </c>
      <c r="L292" s="179" t="s">
        <v>495</v>
      </c>
      <c r="M292" s="179" t="s">
        <v>20</v>
      </c>
      <c r="N292" s="179" t="s">
        <v>1499</v>
      </c>
      <c r="O292" s="179">
        <v>0</v>
      </c>
      <c r="P292" s="179" t="s">
        <v>154</v>
      </c>
      <c r="Q292" s="179">
        <v>10</v>
      </c>
      <c r="R292" s="179">
        <v>1</v>
      </c>
      <c r="S292" s="180" t="s">
        <v>497</v>
      </c>
      <c r="T292" s="180" t="s">
        <v>871</v>
      </c>
      <c r="U292" s="180">
        <v>45691</v>
      </c>
      <c r="V292" s="169">
        <v>45987</v>
      </c>
      <c r="W292" s="162" t="s">
        <v>869</v>
      </c>
      <c r="XFC292" s="178"/>
    </row>
    <row r="293" spans="1:23 16383:16383" ht="34.5" customHeight="1" x14ac:dyDescent="0.25">
      <c r="A293" s="162" t="s">
        <v>872</v>
      </c>
      <c r="B293" s="168" t="s">
        <v>1876</v>
      </c>
      <c r="C293" s="162" t="s">
        <v>869</v>
      </c>
      <c r="D293" s="162">
        <v>2</v>
      </c>
      <c r="E293" s="162" t="s">
        <v>499</v>
      </c>
      <c r="F293" s="162" t="s">
        <v>872</v>
      </c>
      <c r="G293" s="162" t="s">
        <v>19</v>
      </c>
      <c r="H293" s="162" t="s">
        <v>1814</v>
      </c>
      <c r="I293" s="162" t="s">
        <v>1814</v>
      </c>
      <c r="J293" s="162" t="s">
        <v>1814</v>
      </c>
      <c r="K293" s="162" t="s">
        <v>1814</v>
      </c>
      <c r="L293" s="162" t="s">
        <v>19</v>
      </c>
      <c r="M293" s="162" t="s">
        <v>19</v>
      </c>
      <c r="N293" s="162" t="s">
        <v>1499</v>
      </c>
      <c r="O293" s="162" t="s">
        <v>19</v>
      </c>
      <c r="P293" s="162" t="s">
        <v>155</v>
      </c>
      <c r="Q293" s="162">
        <v>30</v>
      </c>
      <c r="R293" s="162">
        <v>1</v>
      </c>
      <c r="S293" s="169" t="s">
        <v>497</v>
      </c>
      <c r="T293" s="169" t="s">
        <v>873</v>
      </c>
      <c r="U293" s="169">
        <v>45691</v>
      </c>
      <c r="V293" s="169">
        <v>45789</v>
      </c>
      <c r="W293" s="162" t="s">
        <v>869</v>
      </c>
      <c r="XFC293" s="168"/>
    </row>
    <row r="294" spans="1:23 16383:16383" ht="45" x14ac:dyDescent="0.25">
      <c r="A294" s="162" t="s">
        <v>874</v>
      </c>
      <c r="B294" s="71" t="s">
        <v>1876</v>
      </c>
      <c r="C294" s="162" t="s">
        <v>869</v>
      </c>
      <c r="D294" s="162">
        <v>2</v>
      </c>
      <c r="E294" s="162" t="s">
        <v>499</v>
      </c>
      <c r="F294" s="162" t="s">
        <v>874</v>
      </c>
      <c r="G294" s="162" t="s">
        <v>19</v>
      </c>
      <c r="H294" s="162" t="s">
        <v>1814</v>
      </c>
      <c r="I294" s="162" t="s">
        <v>1814</v>
      </c>
      <c r="J294" s="162" t="s">
        <v>1814</v>
      </c>
      <c r="K294" s="162" t="s">
        <v>1814</v>
      </c>
      <c r="L294" s="162" t="s">
        <v>19</v>
      </c>
      <c r="M294" s="162" t="s">
        <v>19</v>
      </c>
      <c r="N294" s="162" t="s">
        <v>19</v>
      </c>
      <c r="O294" s="162" t="s">
        <v>19</v>
      </c>
      <c r="P294" s="162" t="s">
        <v>156</v>
      </c>
      <c r="Q294" s="162">
        <v>60</v>
      </c>
      <c r="R294" s="162">
        <v>1</v>
      </c>
      <c r="S294" s="162" t="s">
        <v>497</v>
      </c>
      <c r="T294" s="162" t="s">
        <v>875</v>
      </c>
      <c r="U294" s="169">
        <v>45790</v>
      </c>
      <c r="V294" s="169">
        <v>45947</v>
      </c>
      <c r="W294" s="162" t="s">
        <v>869</v>
      </c>
    </row>
    <row r="295" spans="1:23 16383:16383" ht="34.5" customHeight="1" x14ac:dyDescent="0.25">
      <c r="A295" s="162" t="s">
        <v>876</v>
      </c>
      <c r="B295" s="71" t="s">
        <v>1876</v>
      </c>
      <c r="C295" s="162" t="s">
        <v>869</v>
      </c>
      <c r="D295" s="162">
        <v>2</v>
      </c>
      <c r="E295" s="162" t="s">
        <v>499</v>
      </c>
      <c r="F295" s="162" t="s">
        <v>876</v>
      </c>
      <c r="G295" s="162" t="s">
        <v>19</v>
      </c>
      <c r="H295" s="162" t="s">
        <v>1814</v>
      </c>
      <c r="I295" s="162" t="s">
        <v>1814</v>
      </c>
      <c r="J295" s="162" t="s">
        <v>1814</v>
      </c>
      <c r="K295" s="162" t="s">
        <v>1814</v>
      </c>
      <c r="L295" s="162" t="s">
        <v>19</v>
      </c>
      <c r="M295" s="162" t="s">
        <v>19</v>
      </c>
      <c r="N295" s="162" t="s">
        <v>19</v>
      </c>
      <c r="O295" s="162" t="s">
        <v>19</v>
      </c>
      <c r="P295" s="162" t="s">
        <v>157</v>
      </c>
      <c r="Q295" s="162">
        <v>10</v>
      </c>
      <c r="R295" s="162">
        <v>1</v>
      </c>
      <c r="S295" s="162" t="s">
        <v>497</v>
      </c>
      <c r="T295" s="162" t="s">
        <v>871</v>
      </c>
      <c r="U295" s="169">
        <v>45947</v>
      </c>
      <c r="V295" s="169">
        <v>45987</v>
      </c>
      <c r="W295" s="162" t="s">
        <v>869</v>
      </c>
    </row>
    <row r="296" spans="1:23 16383:16383" ht="60" x14ac:dyDescent="0.25">
      <c r="A296" s="179" t="s">
        <v>877</v>
      </c>
      <c r="B296" s="179" t="s">
        <v>1876</v>
      </c>
      <c r="C296" s="179" t="s">
        <v>869</v>
      </c>
      <c r="D296" s="179">
        <v>2</v>
      </c>
      <c r="E296" s="179" t="s">
        <v>492</v>
      </c>
      <c r="F296" s="179" t="s">
        <v>877</v>
      </c>
      <c r="G296" s="179" t="s">
        <v>511</v>
      </c>
      <c r="H296" s="179" t="s">
        <v>1814</v>
      </c>
      <c r="I296" s="179" t="s">
        <v>1814</v>
      </c>
      <c r="J296" s="179" t="s">
        <v>1814</v>
      </c>
      <c r="K296" s="179" t="s">
        <v>1814</v>
      </c>
      <c r="L296" s="179" t="s">
        <v>495</v>
      </c>
      <c r="M296" s="179" t="s">
        <v>23</v>
      </c>
      <c r="N296" s="179" t="s">
        <v>782</v>
      </c>
      <c r="O296" s="179" t="s">
        <v>1616</v>
      </c>
      <c r="P296" s="179" t="s">
        <v>158</v>
      </c>
      <c r="Q296" s="179">
        <v>10</v>
      </c>
      <c r="R296" s="179">
        <v>1</v>
      </c>
      <c r="S296" s="180" t="s">
        <v>497</v>
      </c>
      <c r="T296" s="180" t="s">
        <v>878</v>
      </c>
      <c r="U296" s="180">
        <v>45720</v>
      </c>
      <c r="V296" s="169">
        <v>45989</v>
      </c>
      <c r="W296" s="162" t="s">
        <v>869</v>
      </c>
      <c r="XFC296" s="178"/>
    </row>
    <row r="297" spans="1:23 16383:16383" ht="60" x14ac:dyDescent="0.25">
      <c r="A297" s="162" t="s">
        <v>879</v>
      </c>
      <c r="B297" s="71" t="s">
        <v>1876</v>
      </c>
      <c r="C297" s="162" t="s">
        <v>869</v>
      </c>
      <c r="D297" s="162">
        <v>2</v>
      </c>
      <c r="E297" s="162" t="s">
        <v>499</v>
      </c>
      <c r="F297" s="162" t="s">
        <v>879</v>
      </c>
      <c r="G297" s="162" t="s">
        <v>19</v>
      </c>
      <c r="H297" s="162" t="s">
        <v>1814</v>
      </c>
      <c r="I297" s="162" t="s">
        <v>1814</v>
      </c>
      <c r="J297" s="162" t="s">
        <v>1814</v>
      </c>
      <c r="K297" s="162" t="s">
        <v>1814</v>
      </c>
      <c r="L297" s="162" t="s">
        <v>19</v>
      </c>
      <c r="M297" s="162" t="s">
        <v>19</v>
      </c>
      <c r="N297" s="162" t="s">
        <v>19</v>
      </c>
      <c r="O297" s="162" t="s">
        <v>19</v>
      </c>
      <c r="P297" s="162" t="s">
        <v>159</v>
      </c>
      <c r="Q297" s="162">
        <v>50</v>
      </c>
      <c r="R297" s="162">
        <v>1</v>
      </c>
      <c r="S297" s="162" t="s">
        <v>497</v>
      </c>
      <c r="T297" s="162" t="s">
        <v>878</v>
      </c>
      <c r="U297" s="169">
        <v>45720</v>
      </c>
      <c r="V297" s="169">
        <v>45961</v>
      </c>
      <c r="W297" s="162" t="s">
        <v>869</v>
      </c>
    </row>
    <row r="298" spans="1:23 16383:16383" ht="34.5" customHeight="1" x14ac:dyDescent="0.25">
      <c r="A298" s="162" t="s">
        <v>880</v>
      </c>
      <c r="B298" s="168" t="s">
        <v>1876</v>
      </c>
      <c r="C298" s="162" t="s">
        <v>869</v>
      </c>
      <c r="D298" s="162">
        <v>2</v>
      </c>
      <c r="E298" s="162" t="s">
        <v>499</v>
      </c>
      <c r="F298" s="162" t="s">
        <v>880</v>
      </c>
      <c r="G298" s="162" t="s">
        <v>19</v>
      </c>
      <c r="H298" s="162" t="s">
        <v>1814</v>
      </c>
      <c r="I298" s="162" t="s">
        <v>1814</v>
      </c>
      <c r="J298" s="162" t="s">
        <v>1814</v>
      </c>
      <c r="K298" s="162" t="s">
        <v>1814</v>
      </c>
      <c r="L298" s="162" t="s">
        <v>19</v>
      </c>
      <c r="M298" s="162" t="s">
        <v>19</v>
      </c>
      <c r="N298" s="162" t="s">
        <v>19</v>
      </c>
      <c r="O298" s="162" t="s">
        <v>19</v>
      </c>
      <c r="P298" s="162" t="s">
        <v>160</v>
      </c>
      <c r="Q298" s="162">
        <v>50</v>
      </c>
      <c r="R298" s="162">
        <v>1</v>
      </c>
      <c r="S298" s="169" t="s">
        <v>497</v>
      </c>
      <c r="T298" s="169" t="s">
        <v>873</v>
      </c>
      <c r="U298" s="169">
        <v>45839</v>
      </c>
      <c r="V298" s="169">
        <v>45989</v>
      </c>
      <c r="W298" s="162" t="s">
        <v>869</v>
      </c>
      <c r="XFC298" s="168"/>
    </row>
    <row r="299" spans="1:23 16383:16383" ht="60" x14ac:dyDescent="0.25">
      <c r="A299" s="179" t="s">
        <v>881</v>
      </c>
      <c r="B299" s="179" t="s">
        <v>1876</v>
      </c>
      <c r="C299" s="179" t="s">
        <v>869</v>
      </c>
      <c r="D299" s="179">
        <v>2</v>
      </c>
      <c r="E299" s="179" t="s">
        <v>492</v>
      </c>
      <c r="F299" s="179" t="s">
        <v>881</v>
      </c>
      <c r="G299" s="179" t="s">
        <v>511</v>
      </c>
      <c r="H299" s="179" t="s">
        <v>1814</v>
      </c>
      <c r="I299" s="179" t="s">
        <v>1814</v>
      </c>
      <c r="J299" s="179" t="s">
        <v>1814</v>
      </c>
      <c r="K299" s="179" t="s">
        <v>1814</v>
      </c>
      <c r="L299" s="179" t="s">
        <v>495</v>
      </c>
      <c r="M299" s="179" t="s">
        <v>20</v>
      </c>
      <c r="N299" s="179" t="s">
        <v>730</v>
      </c>
      <c r="O299" s="179" t="s">
        <v>1617</v>
      </c>
      <c r="P299" s="179" t="s">
        <v>299</v>
      </c>
      <c r="Q299" s="179">
        <v>10</v>
      </c>
      <c r="R299" s="179">
        <v>1</v>
      </c>
      <c r="S299" s="180" t="s">
        <v>497</v>
      </c>
      <c r="T299" s="180" t="s">
        <v>882</v>
      </c>
      <c r="U299" s="180">
        <v>45748</v>
      </c>
      <c r="V299" s="169">
        <v>45897</v>
      </c>
      <c r="W299" s="162" t="s">
        <v>869</v>
      </c>
      <c r="XFC299" s="178"/>
    </row>
    <row r="300" spans="1:23 16383:16383" ht="60" x14ac:dyDescent="0.25">
      <c r="A300" s="162" t="s">
        <v>883</v>
      </c>
      <c r="B300" s="71" t="s">
        <v>883</v>
      </c>
      <c r="C300" s="162" t="s">
        <v>869</v>
      </c>
      <c r="D300" s="162">
        <v>2</v>
      </c>
      <c r="E300" s="162" t="s">
        <v>499</v>
      </c>
      <c r="F300" s="162" t="s">
        <v>883</v>
      </c>
      <c r="G300" s="162" t="s">
        <v>19</v>
      </c>
      <c r="H300" s="162">
        <v>0</v>
      </c>
      <c r="I300" s="162">
        <v>0</v>
      </c>
      <c r="J300" s="162">
        <v>0</v>
      </c>
      <c r="K300" s="162">
        <v>0</v>
      </c>
      <c r="L300" s="162" t="s">
        <v>19</v>
      </c>
      <c r="M300" s="162" t="s">
        <v>19</v>
      </c>
      <c r="N300" s="162" t="s">
        <v>19</v>
      </c>
      <c r="O300" s="162" t="s">
        <v>19</v>
      </c>
      <c r="P300" s="162" t="s">
        <v>300</v>
      </c>
      <c r="Q300" s="162">
        <v>50</v>
      </c>
      <c r="R300" s="162">
        <v>1</v>
      </c>
      <c r="S300" s="162" t="s">
        <v>497</v>
      </c>
      <c r="T300" s="162" t="s">
        <v>884</v>
      </c>
      <c r="U300" s="169">
        <v>45748</v>
      </c>
      <c r="V300" s="169">
        <v>45835</v>
      </c>
      <c r="W300" s="162" t="s">
        <v>869</v>
      </c>
    </row>
    <row r="301" spans="1:23 16383:16383" ht="34.5" customHeight="1" x14ac:dyDescent="0.25">
      <c r="A301" s="162" t="s">
        <v>885</v>
      </c>
      <c r="B301" s="168" t="s">
        <v>885</v>
      </c>
      <c r="C301" s="162" t="s">
        <v>869</v>
      </c>
      <c r="D301" s="162">
        <v>2</v>
      </c>
      <c r="E301" s="162" t="s">
        <v>499</v>
      </c>
      <c r="F301" s="162" t="s">
        <v>885</v>
      </c>
      <c r="G301" s="162" t="s">
        <v>19</v>
      </c>
      <c r="H301" s="162">
        <v>0</v>
      </c>
      <c r="I301" s="162">
        <v>0</v>
      </c>
      <c r="J301" s="162">
        <v>0</v>
      </c>
      <c r="K301" s="162">
        <v>0</v>
      </c>
      <c r="L301" s="162" t="s">
        <v>19</v>
      </c>
      <c r="M301" s="162" t="s">
        <v>19</v>
      </c>
      <c r="N301" s="162" t="s">
        <v>19</v>
      </c>
      <c r="O301" s="162" t="s">
        <v>19</v>
      </c>
      <c r="P301" s="162" t="s">
        <v>301</v>
      </c>
      <c r="Q301" s="162">
        <v>50</v>
      </c>
      <c r="R301" s="162">
        <v>1</v>
      </c>
      <c r="S301" s="169" t="s">
        <v>497</v>
      </c>
      <c r="T301" s="169" t="s">
        <v>873</v>
      </c>
      <c r="U301" s="169">
        <v>45839</v>
      </c>
      <c r="V301" s="169">
        <v>45897</v>
      </c>
      <c r="W301" s="162" t="s">
        <v>869</v>
      </c>
      <c r="XFC301" s="168"/>
    </row>
    <row r="302" spans="1:23 16383:16383" ht="255" x14ac:dyDescent="0.25">
      <c r="A302" s="179" t="s">
        <v>886</v>
      </c>
      <c r="B302" s="179" t="e">
        <v>#N/A</v>
      </c>
      <c r="C302" s="179" t="s">
        <v>869</v>
      </c>
      <c r="D302" s="179">
        <v>2</v>
      </c>
      <c r="E302" s="179" t="s">
        <v>492</v>
      </c>
      <c r="F302" s="179" t="s">
        <v>886</v>
      </c>
      <c r="G302" s="179" t="s">
        <v>494</v>
      </c>
      <c r="H302" s="179" t="s">
        <v>10</v>
      </c>
      <c r="I302" s="179" t="s">
        <v>1456</v>
      </c>
      <c r="J302" s="179" t="s">
        <v>1457</v>
      </c>
      <c r="K302" s="179" t="s">
        <v>1798</v>
      </c>
      <c r="L302" s="179" t="s">
        <v>512</v>
      </c>
      <c r="M302" s="179" t="s">
        <v>23</v>
      </c>
      <c r="N302" s="179" t="s">
        <v>730</v>
      </c>
      <c r="O302" s="179" t="s">
        <v>1618</v>
      </c>
      <c r="P302" s="179" t="s">
        <v>302</v>
      </c>
      <c r="Q302" s="179">
        <v>40</v>
      </c>
      <c r="R302" s="179">
        <v>2</v>
      </c>
      <c r="S302" s="180" t="s">
        <v>497</v>
      </c>
      <c r="T302" s="180" t="s">
        <v>887</v>
      </c>
      <c r="U302" s="180">
        <v>45692</v>
      </c>
      <c r="V302" s="169">
        <v>45989</v>
      </c>
      <c r="W302" s="162" t="s">
        <v>888</v>
      </c>
      <c r="XFC302" s="178"/>
    </row>
    <row r="303" spans="1:23 16383:16383" ht="60" x14ac:dyDescent="0.25">
      <c r="A303" s="162" t="s">
        <v>889</v>
      </c>
      <c r="B303" s="71" t="e">
        <v>#N/A</v>
      </c>
      <c r="C303" s="162" t="s">
        <v>869</v>
      </c>
      <c r="D303" s="162">
        <v>2</v>
      </c>
      <c r="E303" s="162" t="s">
        <v>499</v>
      </c>
      <c r="F303" s="162" t="s">
        <v>889</v>
      </c>
      <c r="G303" s="162" t="s">
        <v>19</v>
      </c>
      <c r="H303" s="162" t="s">
        <v>1814</v>
      </c>
      <c r="I303" s="162" t="s">
        <v>1814</v>
      </c>
      <c r="J303" s="162" t="s">
        <v>1814</v>
      </c>
      <c r="K303" s="162" t="s">
        <v>1814</v>
      </c>
      <c r="L303" s="162" t="s">
        <v>19</v>
      </c>
      <c r="M303" s="162" t="s">
        <v>19</v>
      </c>
      <c r="N303" s="162" t="s">
        <v>19</v>
      </c>
      <c r="O303" s="162" t="s">
        <v>19</v>
      </c>
      <c r="P303" s="162" t="s">
        <v>303</v>
      </c>
      <c r="Q303" s="162">
        <v>5</v>
      </c>
      <c r="R303" s="162">
        <v>2</v>
      </c>
      <c r="S303" s="162" t="s">
        <v>497</v>
      </c>
      <c r="T303" s="162" t="s">
        <v>890</v>
      </c>
      <c r="U303" s="169">
        <v>45692</v>
      </c>
      <c r="V303" s="169">
        <v>45898</v>
      </c>
      <c r="W303" s="162" t="s">
        <v>869</v>
      </c>
    </row>
    <row r="304" spans="1:23 16383:16383" ht="45" x14ac:dyDescent="0.25">
      <c r="A304" s="162" t="s">
        <v>891</v>
      </c>
      <c r="B304" s="168" t="e">
        <v>#N/A</v>
      </c>
      <c r="C304" s="162" t="s">
        <v>869</v>
      </c>
      <c r="D304" s="162">
        <v>2</v>
      </c>
      <c r="E304" s="162" t="s">
        <v>499</v>
      </c>
      <c r="F304" s="162" t="s">
        <v>891</v>
      </c>
      <c r="G304" s="162" t="s">
        <v>19</v>
      </c>
      <c r="H304" s="162" t="s">
        <v>1814</v>
      </c>
      <c r="I304" s="162" t="s">
        <v>1814</v>
      </c>
      <c r="J304" s="162" t="s">
        <v>1814</v>
      </c>
      <c r="K304" s="162" t="s">
        <v>1814</v>
      </c>
      <c r="L304" s="162" t="s">
        <v>19</v>
      </c>
      <c r="M304" s="162" t="s">
        <v>19</v>
      </c>
      <c r="N304" s="162" t="s">
        <v>19</v>
      </c>
      <c r="O304" s="162" t="s">
        <v>19</v>
      </c>
      <c r="P304" s="162" t="s">
        <v>304</v>
      </c>
      <c r="Q304" s="162">
        <v>15</v>
      </c>
      <c r="R304" s="162">
        <v>2</v>
      </c>
      <c r="S304" s="169" t="s">
        <v>497</v>
      </c>
      <c r="T304" s="169" t="s">
        <v>892</v>
      </c>
      <c r="U304" s="169">
        <v>45901</v>
      </c>
      <c r="V304" s="169">
        <v>45925</v>
      </c>
      <c r="W304" s="162" t="s">
        <v>869</v>
      </c>
      <c r="XFC304" s="168"/>
    </row>
    <row r="305" spans="1:23 16383:16383" ht="34.5" customHeight="1" x14ac:dyDescent="0.25">
      <c r="A305" s="162" t="s">
        <v>893</v>
      </c>
      <c r="B305" s="71" t="e">
        <v>#N/A</v>
      </c>
      <c r="C305" s="162" t="s">
        <v>869</v>
      </c>
      <c r="D305" s="162">
        <v>2</v>
      </c>
      <c r="E305" s="162" t="s">
        <v>499</v>
      </c>
      <c r="F305" s="162" t="s">
        <v>893</v>
      </c>
      <c r="G305" s="162" t="s">
        <v>19</v>
      </c>
      <c r="H305" s="162">
        <v>0</v>
      </c>
      <c r="I305" s="162">
        <v>0</v>
      </c>
      <c r="J305" s="162">
        <v>0</v>
      </c>
      <c r="K305" s="162">
        <v>0</v>
      </c>
      <c r="L305" s="162" t="s">
        <v>19</v>
      </c>
      <c r="M305" s="162" t="s">
        <v>19</v>
      </c>
      <c r="N305" s="162" t="s">
        <v>19</v>
      </c>
      <c r="O305" s="162" t="s">
        <v>19</v>
      </c>
      <c r="P305" s="162" t="s">
        <v>305</v>
      </c>
      <c r="Q305" s="162">
        <v>20</v>
      </c>
      <c r="R305" s="162">
        <v>2</v>
      </c>
      <c r="S305" s="162" t="s">
        <v>497</v>
      </c>
      <c r="T305" s="162" t="s">
        <v>894</v>
      </c>
      <c r="U305" s="169">
        <v>45926</v>
      </c>
      <c r="V305" s="169">
        <v>45944</v>
      </c>
      <c r="W305" s="162" t="s">
        <v>869</v>
      </c>
    </row>
    <row r="306" spans="1:23 16383:16383" ht="45" x14ac:dyDescent="0.25">
      <c r="A306" s="162" t="s">
        <v>895</v>
      </c>
      <c r="B306" s="71" t="e">
        <v>#N/A</v>
      </c>
      <c r="C306" s="162" t="s">
        <v>869</v>
      </c>
      <c r="D306" s="162">
        <v>2</v>
      </c>
      <c r="E306" s="162" t="s">
        <v>1545</v>
      </c>
      <c r="F306" s="162" t="s">
        <v>895</v>
      </c>
      <c r="G306" s="162" t="s">
        <v>19</v>
      </c>
      <c r="H306" s="162" t="s">
        <v>1814</v>
      </c>
      <c r="I306" s="162" t="s">
        <v>1814</v>
      </c>
      <c r="J306" s="162" t="s">
        <v>1814</v>
      </c>
      <c r="K306" s="162" t="s">
        <v>1814</v>
      </c>
      <c r="L306" s="162" t="s">
        <v>19</v>
      </c>
      <c r="M306" s="162" t="s">
        <v>19</v>
      </c>
      <c r="N306" s="162" t="s">
        <v>19</v>
      </c>
      <c r="O306" s="162" t="s">
        <v>19</v>
      </c>
      <c r="P306" s="162" t="s">
        <v>306</v>
      </c>
      <c r="Q306" s="162">
        <v>0</v>
      </c>
      <c r="R306" s="162">
        <v>2</v>
      </c>
      <c r="S306" s="162" t="s">
        <v>497</v>
      </c>
      <c r="T306" s="162" t="s">
        <v>896</v>
      </c>
      <c r="U306" s="169">
        <v>45945</v>
      </c>
      <c r="V306" s="169">
        <v>45952</v>
      </c>
      <c r="W306" s="162" t="s">
        <v>618</v>
      </c>
    </row>
    <row r="307" spans="1:23 16383:16383" ht="45" x14ac:dyDescent="0.25">
      <c r="A307" s="162" t="s">
        <v>897</v>
      </c>
      <c r="B307" s="71" t="s">
        <v>897</v>
      </c>
      <c r="C307" s="162" t="s">
        <v>869</v>
      </c>
      <c r="D307" s="162">
        <v>2</v>
      </c>
      <c r="E307" s="162" t="s">
        <v>499</v>
      </c>
      <c r="F307" s="162" t="s">
        <v>897</v>
      </c>
      <c r="G307" s="162" t="s">
        <v>19</v>
      </c>
      <c r="H307" s="162">
        <v>0</v>
      </c>
      <c r="I307" s="162">
        <v>0</v>
      </c>
      <c r="J307" s="162">
        <v>0</v>
      </c>
      <c r="K307" s="162">
        <v>0</v>
      </c>
      <c r="L307" s="162" t="s">
        <v>19</v>
      </c>
      <c r="M307" s="162" t="s">
        <v>19</v>
      </c>
      <c r="N307" s="162" t="s">
        <v>19</v>
      </c>
      <c r="O307" s="162" t="s">
        <v>19</v>
      </c>
      <c r="P307" s="162" t="s">
        <v>307</v>
      </c>
      <c r="Q307" s="162">
        <v>60</v>
      </c>
      <c r="R307" s="162">
        <v>2</v>
      </c>
      <c r="S307" s="162" t="s">
        <v>497</v>
      </c>
      <c r="T307" s="162" t="s">
        <v>898</v>
      </c>
      <c r="U307" s="169">
        <v>45953</v>
      </c>
      <c r="V307" s="169">
        <v>45989</v>
      </c>
      <c r="W307" s="162" t="s">
        <v>888</v>
      </c>
    </row>
    <row r="308" spans="1:23 16383:16383" ht="34.5" customHeight="1" x14ac:dyDescent="0.25">
      <c r="A308" s="179" t="s">
        <v>899</v>
      </c>
      <c r="B308" s="179" t="s">
        <v>899</v>
      </c>
      <c r="C308" s="179" t="s">
        <v>869</v>
      </c>
      <c r="D308" s="179">
        <v>2</v>
      </c>
      <c r="E308" s="179" t="s">
        <v>492</v>
      </c>
      <c r="F308" s="179" t="s">
        <v>899</v>
      </c>
      <c r="G308" s="179" t="s">
        <v>494</v>
      </c>
      <c r="H308" s="179" t="s">
        <v>10</v>
      </c>
      <c r="I308" s="179" t="s">
        <v>1456</v>
      </c>
      <c r="J308" s="179" t="s">
        <v>1457</v>
      </c>
      <c r="K308" s="179" t="s">
        <v>1798</v>
      </c>
      <c r="L308" s="179" t="s">
        <v>512</v>
      </c>
      <c r="M308" s="179" t="s">
        <v>20</v>
      </c>
      <c r="N308" s="179" t="s">
        <v>646</v>
      </c>
      <c r="O308" s="179" t="s">
        <v>1618</v>
      </c>
      <c r="P308" s="179" t="s">
        <v>288</v>
      </c>
      <c r="Q308" s="179">
        <v>30</v>
      </c>
      <c r="R308" s="179">
        <v>1</v>
      </c>
      <c r="S308" s="180" t="s">
        <v>497</v>
      </c>
      <c r="T308" s="180" t="s">
        <v>900</v>
      </c>
      <c r="U308" s="180">
        <v>45691</v>
      </c>
      <c r="V308" s="169">
        <v>45868</v>
      </c>
      <c r="W308" s="162" t="s">
        <v>888</v>
      </c>
      <c r="XFC308" s="178"/>
    </row>
    <row r="309" spans="1:23 16383:16383" ht="45" x14ac:dyDescent="0.25">
      <c r="A309" s="162" t="s">
        <v>901</v>
      </c>
      <c r="B309" s="71" t="s">
        <v>901</v>
      </c>
      <c r="C309" s="162" t="s">
        <v>869</v>
      </c>
      <c r="D309" s="162">
        <v>2</v>
      </c>
      <c r="E309" s="162" t="s">
        <v>499</v>
      </c>
      <c r="F309" s="162" t="s">
        <v>901</v>
      </c>
      <c r="G309" s="162" t="s">
        <v>19</v>
      </c>
      <c r="H309" s="162" t="s">
        <v>1814</v>
      </c>
      <c r="I309" s="162" t="s">
        <v>1814</v>
      </c>
      <c r="J309" s="162" t="s">
        <v>1814</v>
      </c>
      <c r="K309" s="162" t="s">
        <v>1814</v>
      </c>
      <c r="L309" s="162" t="s">
        <v>19</v>
      </c>
      <c r="M309" s="162" t="s">
        <v>19</v>
      </c>
      <c r="N309" s="162" t="s">
        <v>19</v>
      </c>
      <c r="O309" s="162" t="s">
        <v>19</v>
      </c>
      <c r="P309" s="162" t="s">
        <v>38</v>
      </c>
      <c r="Q309" s="162">
        <v>50</v>
      </c>
      <c r="R309" s="162">
        <v>1</v>
      </c>
      <c r="S309" s="162" t="s">
        <v>497</v>
      </c>
      <c r="T309" s="162" t="s">
        <v>902</v>
      </c>
      <c r="U309" s="169">
        <v>45691</v>
      </c>
      <c r="V309" s="169">
        <v>45736</v>
      </c>
      <c r="W309" s="162" t="s">
        <v>869</v>
      </c>
    </row>
    <row r="310" spans="1:23 16383:16383" ht="60" x14ac:dyDescent="0.25">
      <c r="A310" s="162" t="s">
        <v>903</v>
      </c>
      <c r="B310" s="71" t="s">
        <v>903</v>
      </c>
      <c r="C310" s="162" t="s">
        <v>869</v>
      </c>
      <c r="D310" s="162">
        <v>2</v>
      </c>
      <c r="E310" s="162" t="s">
        <v>1545</v>
      </c>
      <c r="F310" s="162" t="s">
        <v>903</v>
      </c>
      <c r="G310" s="162" t="s">
        <v>19</v>
      </c>
      <c r="H310" s="162" t="s">
        <v>1814</v>
      </c>
      <c r="I310" s="162" t="s">
        <v>1814</v>
      </c>
      <c r="J310" s="162" t="s">
        <v>1814</v>
      </c>
      <c r="K310" s="162" t="s">
        <v>1814</v>
      </c>
      <c r="L310" s="162" t="s">
        <v>19</v>
      </c>
      <c r="M310" s="162" t="s">
        <v>19</v>
      </c>
      <c r="N310" s="162" t="s">
        <v>19</v>
      </c>
      <c r="O310" s="162" t="s">
        <v>19</v>
      </c>
      <c r="P310" s="162" t="s">
        <v>289</v>
      </c>
      <c r="Q310" s="162">
        <v>0</v>
      </c>
      <c r="R310" s="162">
        <v>1</v>
      </c>
      <c r="S310" s="162" t="s">
        <v>497</v>
      </c>
      <c r="T310" s="162" t="s">
        <v>904</v>
      </c>
      <c r="U310" s="169">
        <v>45737</v>
      </c>
      <c r="V310" s="169">
        <v>45782</v>
      </c>
      <c r="W310" s="162" t="s">
        <v>618</v>
      </c>
    </row>
    <row r="311" spans="1:23 16383:16383" ht="45" x14ac:dyDescent="0.25">
      <c r="A311" s="162" t="s">
        <v>905</v>
      </c>
      <c r="B311" s="71" t="s">
        <v>905</v>
      </c>
      <c r="C311" s="162" t="s">
        <v>869</v>
      </c>
      <c r="D311" s="162">
        <v>2</v>
      </c>
      <c r="E311" s="162" t="s">
        <v>499</v>
      </c>
      <c r="F311" s="162" t="s">
        <v>905</v>
      </c>
      <c r="G311" s="162" t="s">
        <v>19</v>
      </c>
      <c r="H311" s="162" t="s">
        <v>1814</v>
      </c>
      <c r="I311" s="162" t="s">
        <v>1814</v>
      </c>
      <c r="J311" s="162" t="s">
        <v>1814</v>
      </c>
      <c r="K311" s="162" t="s">
        <v>1814</v>
      </c>
      <c r="L311" s="162" t="s">
        <v>19</v>
      </c>
      <c r="M311" s="162" t="s">
        <v>19</v>
      </c>
      <c r="N311" s="162" t="s">
        <v>19</v>
      </c>
      <c r="O311" s="162" t="s">
        <v>19</v>
      </c>
      <c r="P311" s="162" t="s">
        <v>290</v>
      </c>
      <c r="Q311" s="162">
        <v>50</v>
      </c>
      <c r="R311" s="162">
        <v>1</v>
      </c>
      <c r="S311" s="162" t="s">
        <v>497</v>
      </c>
      <c r="T311" s="162" t="s">
        <v>906</v>
      </c>
      <c r="U311" s="169">
        <v>45783</v>
      </c>
      <c r="V311" s="169">
        <v>45785</v>
      </c>
      <c r="W311" s="162" t="s">
        <v>869</v>
      </c>
    </row>
    <row r="312" spans="1:23 16383:16383" ht="45" x14ac:dyDescent="0.25">
      <c r="A312" s="160" t="s">
        <v>907</v>
      </c>
      <c r="B312" s="71" t="s">
        <v>1876</v>
      </c>
      <c r="C312" s="162" t="s">
        <v>869</v>
      </c>
      <c r="D312" s="162">
        <v>2</v>
      </c>
      <c r="E312" s="162" t="s">
        <v>1545</v>
      </c>
      <c r="F312" s="162" t="s">
        <v>907</v>
      </c>
      <c r="G312" s="162" t="s">
        <v>19</v>
      </c>
      <c r="H312" s="162" t="s">
        <v>1814</v>
      </c>
      <c r="I312" s="162" t="s">
        <v>1814</v>
      </c>
      <c r="J312" s="162" t="s">
        <v>1814</v>
      </c>
      <c r="K312" s="162" t="s">
        <v>1814</v>
      </c>
      <c r="L312" s="162" t="s">
        <v>19</v>
      </c>
      <c r="M312" s="162" t="s">
        <v>19</v>
      </c>
      <c r="N312" s="162" t="s">
        <v>19</v>
      </c>
      <c r="O312" s="162" t="s">
        <v>19</v>
      </c>
      <c r="P312" s="162" t="s">
        <v>291</v>
      </c>
      <c r="Q312" s="162">
        <v>0</v>
      </c>
      <c r="R312" s="162">
        <v>1</v>
      </c>
      <c r="S312" s="162" t="s">
        <v>497</v>
      </c>
      <c r="T312" s="162" t="s">
        <v>908</v>
      </c>
      <c r="U312" s="169">
        <v>45786</v>
      </c>
      <c r="V312" s="169">
        <v>45868</v>
      </c>
      <c r="W312" s="162" t="s">
        <v>618</v>
      </c>
    </row>
    <row r="313" spans="1:23 16383:16383" ht="315" x14ac:dyDescent="0.25">
      <c r="A313" s="179" t="s">
        <v>1216</v>
      </c>
      <c r="B313" s="179" t="s">
        <v>1876</v>
      </c>
      <c r="C313" s="179" t="s">
        <v>1215</v>
      </c>
      <c r="D313" s="179">
        <v>1</v>
      </c>
      <c r="E313" s="179" t="s">
        <v>492</v>
      </c>
      <c r="F313" s="179" t="s">
        <v>1216</v>
      </c>
      <c r="G313" s="179" t="s">
        <v>511</v>
      </c>
      <c r="H313" s="179" t="s">
        <v>1814</v>
      </c>
      <c r="I313" s="179" t="s">
        <v>1814</v>
      </c>
      <c r="J313" s="179" t="s">
        <v>1814</v>
      </c>
      <c r="K313" s="179" t="s">
        <v>1814</v>
      </c>
      <c r="L313" s="179" t="s">
        <v>512</v>
      </c>
      <c r="M313" s="179" t="s">
        <v>19</v>
      </c>
      <c r="N313" s="179" t="s">
        <v>1118</v>
      </c>
      <c r="O313" s="179">
        <v>0</v>
      </c>
      <c r="P313" s="179" t="s">
        <v>101</v>
      </c>
      <c r="Q313" s="179">
        <v>100</v>
      </c>
      <c r="R313" s="179">
        <v>1</v>
      </c>
      <c r="S313" s="180" t="s">
        <v>497</v>
      </c>
      <c r="T313" s="180" t="s">
        <v>1217</v>
      </c>
      <c r="U313" s="180">
        <v>45705</v>
      </c>
      <c r="V313" s="169">
        <v>45978</v>
      </c>
      <c r="W313" s="162" t="s">
        <v>1218</v>
      </c>
      <c r="XFC313" s="178"/>
    </row>
    <row r="314" spans="1:23 16383:16383" ht="60" x14ac:dyDescent="0.25">
      <c r="A314" s="162" t="s">
        <v>1219</v>
      </c>
      <c r="B314" s="71" t="s">
        <v>1876</v>
      </c>
      <c r="C314" s="162" t="s">
        <v>1215</v>
      </c>
      <c r="D314" s="162">
        <v>1</v>
      </c>
      <c r="E314" s="162" t="s">
        <v>499</v>
      </c>
      <c r="F314" s="162" t="s">
        <v>1219</v>
      </c>
      <c r="G314" s="162" t="s">
        <v>19</v>
      </c>
      <c r="H314" s="162" t="s">
        <v>1814</v>
      </c>
      <c r="I314" s="162" t="s">
        <v>1814</v>
      </c>
      <c r="J314" s="162" t="s">
        <v>1814</v>
      </c>
      <c r="K314" s="162" t="s">
        <v>1814</v>
      </c>
      <c r="L314" s="162" t="s">
        <v>19</v>
      </c>
      <c r="M314" s="162" t="s">
        <v>19</v>
      </c>
      <c r="N314" s="162" t="s">
        <v>19</v>
      </c>
      <c r="O314" s="162" t="s">
        <v>19</v>
      </c>
      <c r="P314" s="162" t="s">
        <v>1835</v>
      </c>
      <c r="Q314" s="162">
        <v>10</v>
      </c>
      <c r="R314" s="162">
        <v>6</v>
      </c>
      <c r="S314" s="162" t="s">
        <v>497</v>
      </c>
      <c r="T314" s="162" t="s">
        <v>1836</v>
      </c>
      <c r="U314" s="169">
        <v>45705</v>
      </c>
      <c r="V314" s="169">
        <v>45978</v>
      </c>
      <c r="W314" s="162" t="s">
        <v>1220</v>
      </c>
    </row>
    <row r="315" spans="1:23 16383:16383" ht="225" x14ac:dyDescent="0.25">
      <c r="A315" s="162" t="s">
        <v>1221</v>
      </c>
      <c r="B315" s="168" t="s">
        <v>1221</v>
      </c>
      <c r="C315" s="162" t="s">
        <v>1215</v>
      </c>
      <c r="D315" s="162">
        <v>1</v>
      </c>
      <c r="E315" s="162" t="s">
        <v>499</v>
      </c>
      <c r="F315" s="162" t="s">
        <v>1221</v>
      </c>
      <c r="G315" s="162" t="s">
        <v>19</v>
      </c>
      <c r="H315" s="162">
        <v>0</v>
      </c>
      <c r="I315" s="162">
        <v>0</v>
      </c>
      <c r="J315" s="162">
        <v>0</v>
      </c>
      <c r="K315" s="162">
        <v>0</v>
      </c>
      <c r="L315" s="162" t="s">
        <v>19</v>
      </c>
      <c r="M315" s="162" t="s">
        <v>19</v>
      </c>
      <c r="N315" s="162" t="s">
        <v>19</v>
      </c>
      <c r="O315" s="162" t="s">
        <v>19</v>
      </c>
      <c r="P315" s="162" t="s">
        <v>102</v>
      </c>
      <c r="Q315" s="162">
        <v>30</v>
      </c>
      <c r="R315" s="162">
        <v>1</v>
      </c>
      <c r="S315" s="169" t="s">
        <v>497</v>
      </c>
      <c r="T315" s="169" t="s">
        <v>1222</v>
      </c>
      <c r="U315" s="169">
        <v>45705</v>
      </c>
      <c r="V315" s="169">
        <v>45930</v>
      </c>
      <c r="W315" s="162" t="s">
        <v>1223</v>
      </c>
      <c r="XFC315" s="168"/>
    </row>
    <row r="316" spans="1:23 16383:16383" ht="240" x14ac:dyDescent="0.25">
      <c r="A316" s="162" t="s">
        <v>1224</v>
      </c>
      <c r="B316" s="71" t="s">
        <v>1224</v>
      </c>
      <c r="C316" s="162" t="s">
        <v>1215</v>
      </c>
      <c r="D316" s="162">
        <v>1</v>
      </c>
      <c r="E316" s="162" t="s">
        <v>1545</v>
      </c>
      <c r="F316" s="162" t="s">
        <v>1224</v>
      </c>
      <c r="G316" s="162" t="s">
        <v>19</v>
      </c>
      <c r="H316" s="162" t="s">
        <v>1814</v>
      </c>
      <c r="I316" s="162" t="s">
        <v>1814</v>
      </c>
      <c r="J316" s="162" t="s">
        <v>1814</v>
      </c>
      <c r="K316" s="162" t="s">
        <v>1814</v>
      </c>
      <c r="L316" s="162" t="s">
        <v>19</v>
      </c>
      <c r="M316" s="162" t="s">
        <v>19</v>
      </c>
      <c r="N316" s="162" t="s">
        <v>19</v>
      </c>
      <c r="O316" s="162" t="s">
        <v>19</v>
      </c>
      <c r="P316" s="162" t="s">
        <v>103</v>
      </c>
      <c r="Q316" s="162">
        <v>0</v>
      </c>
      <c r="R316" s="162">
        <v>1</v>
      </c>
      <c r="S316" s="162" t="s">
        <v>497</v>
      </c>
      <c r="T316" s="162" t="s">
        <v>1217</v>
      </c>
      <c r="U316" s="169">
        <v>45705</v>
      </c>
      <c r="V316" s="169">
        <v>45961</v>
      </c>
      <c r="W316" s="162" t="s">
        <v>1225</v>
      </c>
    </row>
    <row r="317" spans="1:23 16383:16383" ht="34.5" customHeight="1" x14ac:dyDescent="0.25">
      <c r="A317" s="162" t="s">
        <v>1226</v>
      </c>
      <c r="B317" s="71" t="s">
        <v>1226</v>
      </c>
      <c r="C317" s="162" t="s">
        <v>1215</v>
      </c>
      <c r="D317" s="162">
        <v>1</v>
      </c>
      <c r="E317" s="162" t="s">
        <v>499</v>
      </c>
      <c r="F317" s="162" t="s">
        <v>1226</v>
      </c>
      <c r="G317" s="162" t="s">
        <v>19</v>
      </c>
      <c r="H317" s="162">
        <v>0</v>
      </c>
      <c r="I317" s="162">
        <v>0</v>
      </c>
      <c r="J317" s="162">
        <v>0</v>
      </c>
      <c r="K317" s="162">
        <v>0</v>
      </c>
      <c r="L317" s="162" t="s">
        <v>19</v>
      </c>
      <c r="M317" s="162" t="s">
        <v>19</v>
      </c>
      <c r="N317" s="162" t="s">
        <v>1118</v>
      </c>
      <c r="O317" s="162" t="s">
        <v>19</v>
      </c>
      <c r="P317" s="162" t="s">
        <v>104</v>
      </c>
      <c r="Q317" s="162">
        <v>30</v>
      </c>
      <c r="R317" s="162">
        <v>1</v>
      </c>
      <c r="S317" s="162" t="s">
        <v>497</v>
      </c>
      <c r="T317" s="162" t="s">
        <v>1217</v>
      </c>
      <c r="U317" s="169">
        <v>45705</v>
      </c>
      <c r="V317" s="169">
        <v>45807</v>
      </c>
      <c r="W317" s="162" t="s">
        <v>1227</v>
      </c>
    </row>
    <row r="318" spans="1:23 16383:16383" ht="240" x14ac:dyDescent="0.25">
      <c r="A318" s="162" t="s">
        <v>1228</v>
      </c>
      <c r="B318" s="168" t="s">
        <v>1228</v>
      </c>
      <c r="C318" s="162" t="s">
        <v>1215</v>
      </c>
      <c r="D318" s="162">
        <v>1</v>
      </c>
      <c r="E318" s="162" t="s">
        <v>499</v>
      </c>
      <c r="F318" s="162" t="s">
        <v>1228</v>
      </c>
      <c r="G318" s="162" t="s">
        <v>19</v>
      </c>
      <c r="H318" s="162" t="s">
        <v>1814</v>
      </c>
      <c r="I318" s="162" t="s">
        <v>1814</v>
      </c>
      <c r="J318" s="162" t="s">
        <v>1814</v>
      </c>
      <c r="K318" s="162" t="s">
        <v>1814</v>
      </c>
      <c r="L318" s="162" t="s">
        <v>19</v>
      </c>
      <c r="M318" s="162" t="s">
        <v>19</v>
      </c>
      <c r="N318" s="162" t="s">
        <v>19</v>
      </c>
      <c r="O318" s="162" t="s">
        <v>19</v>
      </c>
      <c r="P318" s="162" t="s">
        <v>105</v>
      </c>
      <c r="Q318" s="162">
        <v>30</v>
      </c>
      <c r="R318" s="162">
        <v>2</v>
      </c>
      <c r="S318" s="169" t="s">
        <v>497</v>
      </c>
      <c r="T318" s="169" t="s">
        <v>1229</v>
      </c>
      <c r="U318" s="169">
        <v>45810</v>
      </c>
      <c r="V318" s="169">
        <v>45978</v>
      </c>
      <c r="W318" s="162" t="s">
        <v>1230</v>
      </c>
      <c r="XFC318" s="168"/>
    </row>
    <row r="319" spans="1:23 16383:16383" ht="120" x14ac:dyDescent="0.25">
      <c r="A319" s="179" t="s">
        <v>1392</v>
      </c>
      <c r="B319" s="179" t="e">
        <v>#N/A</v>
      </c>
      <c r="C319" s="179" t="s">
        <v>1391</v>
      </c>
      <c r="D319" s="179">
        <v>2</v>
      </c>
      <c r="E319" s="179" t="s">
        <v>492</v>
      </c>
      <c r="F319" s="179" t="s">
        <v>1392</v>
      </c>
      <c r="G319" s="179" t="s">
        <v>511</v>
      </c>
      <c r="H319" s="179" t="s">
        <v>1814</v>
      </c>
      <c r="I319" s="179" t="s">
        <v>1814</v>
      </c>
      <c r="J319" s="179" t="s">
        <v>1814</v>
      </c>
      <c r="K319" s="179" t="s">
        <v>1814</v>
      </c>
      <c r="L319" s="179" t="s">
        <v>512</v>
      </c>
      <c r="M319" s="179" t="s">
        <v>20</v>
      </c>
      <c r="N319" s="179" t="s">
        <v>542</v>
      </c>
      <c r="O319" s="179">
        <v>0</v>
      </c>
      <c r="P319" s="179" t="s">
        <v>403</v>
      </c>
      <c r="Q319" s="179">
        <v>25</v>
      </c>
      <c r="R319" s="179">
        <v>100</v>
      </c>
      <c r="S319" s="180" t="s">
        <v>525</v>
      </c>
      <c r="T319" s="180" t="s">
        <v>1393</v>
      </c>
      <c r="U319" s="180">
        <v>45719</v>
      </c>
      <c r="V319" s="169">
        <v>46007</v>
      </c>
      <c r="W319" s="162" t="s">
        <v>1394</v>
      </c>
      <c r="XFC319" s="178"/>
    </row>
    <row r="320" spans="1:23 16383:16383" ht="75" x14ac:dyDescent="0.25">
      <c r="A320" s="162" t="s">
        <v>1395</v>
      </c>
      <c r="B320" s="71" t="s">
        <v>1395</v>
      </c>
      <c r="C320" s="162" t="s">
        <v>1391</v>
      </c>
      <c r="D320" s="162">
        <v>2</v>
      </c>
      <c r="E320" s="162" t="s">
        <v>499</v>
      </c>
      <c r="F320" s="162" t="s">
        <v>1395</v>
      </c>
      <c r="G320" s="162" t="s">
        <v>19</v>
      </c>
      <c r="H320" s="162">
        <v>0</v>
      </c>
      <c r="I320" s="162">
        <v>0</v>
      </c>
      <c r="J320" s="162">
        <v>0</v>
      </c>
      <c r="K320" s="162">
        <v>0</v>
      </c>
      <c r="L320" s="162" t="s">
        <v>19</v>
      </c>
      <c r="M320" s="162" t="s">
        <v>19</v>
      </c>
      <c r="N320" s="162" t="s">
        <v>19</v>
      </c>
      <c r="O320" s="162" t="s">
        <v>19</v>
      </c>
      <c r="P320" s="162" t="s">
        <v>404</v>
      </c>
      <c r="Q320" s="162">
        <v>25</v>
      </c>
      <c r="R320" s="162">
        <v>1</v>
      </c>
      <c r="S320" s="162" t="s">
        <v>497</v>
      </c>
      <c r="T320" s="162" t="s">
        <v>1396</v>
      </c>
      <c r="U320" s="169">
        <v>45719</v>
      </c>
      <c r="V320" s="169">
        <v>45747</v>
      </c>
      <c r="W320" s="162" t="s">
        <v>1397</v>
      </c>
    </row>
    <row r="321" spans="1:23 16381:16383" ht="34.5" customHeight="1" x14ac:dyDescent="0.25">
      <c r="A321" s="162" t="s">
        <v>1398</v>
      </c>
      <c r="B321" s="71" t="s">
        <v>1398</v>
      </c>
      <c r="C321" s="162" t="s">
        <v>1391</v>
      </c>
      <c r="D321" s="162">
        <v>2</v>
      </c>
      <c r="E321" s="162" t="s">
        <v>499</v>
      </c>
      <c r="F321" s="162" t="s">
        <v>1398</v>
      </c>
      <c r="G321" s="162" t="s">
        <v>19</v>
      </c>
      <c r="H321" s="162">
        <v>0</v>
      </c>
      <c r="I321" s="162">
        <v>0</v>
      </c>
      <c r="J321" s="162">
        <v>0</v>
      </c>
      <c r="K321" s="162">
        <v>0</v>
      </c>
      <c r="L321" s="162" t="s">
        <v>19</v>
      </c>
      <c r="M321" s="162" t="s">
        <v>19</v>
      </c>
      <c r="N321" s="162" t="s">
        <v>542</v>
      </c>
      <c r="O321" s="162" t="s">
        <v>19</v>
      </c>
      <c r="P321" s="162" t="s">
        <v>405</v>
      </c>
      <c r="Q321" s="162">
        <v>15</v>
      </c>
      <c r="R321" s="162">
        <v>1</v>
      </c>
      <c r="S321" s="162" t="s">
        <v>497</v>
      </c>
      <c r="T321" s="162" t="s">
        <v>1399</v>
      </c>
      <c r="U321" s="169">
        <v>45748</v>
      </c>
      <c r="V321" s="169">
        <v>45777</v>
      </c>
      <c r="W321" s="162" t="s">
        <v>1394</v>
      </c>
    </row>
    <row r="322" spans="1:23 16381:16383" ht="120" x14ac:dyDescent="0.25">
      <c r="A322" s="162" t="s">
        <v>1400</v>
      </c>
      <c r="B322" s="71" t="s">
        <v>1400</v>
      </c>
      <c r="C322" s="162" t="s">
        <v>1391</v>
      </c>
      <c r="D322" s="162">
        <v>2</v>
      </c>
      <c r="E322" s="162" t="s">
        <v>499</v>
      </c>
      <c r="F322" s="162" t="s">
        <v>1400</v>
      </c>
      <c r="G322" s="162" t="s">
        <v>19</v>
      </c>
      <c r="H322" s="162" t="s">
        <v>1814</v>
      </c>
      <c r="I322" s="162" t="s">
        <v>1814</v>
      </c>
      <c r="J322" s="162" t="s">
        <v>1814</v>
      </c>
      <c r="K322" s="162" t="s">
        <v>1814</v>
      </c>
      <c r="L322" s="162" t="s">
        <v>19</v>
      </c>
      <c r="M322" s="162" t="s">
        <v>19</v>
      </c>
      <c r="N322" s="162" t="s">
        <v>19</v>
      </c>
      <c r="O322" s="162" t="s">
        <v>19</v>
      </c>
      <c r="P322" s="162" t="s">
        <v>406</v>
      </c>
      <c r="Q322" s="162">
        <v>60</v>
      </c>
      <c r="R322" s="162">
        <v>100</v>
      </c>
      <c r="S322" s="162" t="s">
        <v>525</v>
      </c>
      <c r="T322" s="162" t="s">
        <v>1393</v>
      </c>
      <c r="U322" s="169">
        <v>45779</v>
      </c>
      <c r="V322" s="169">
        <v>46007</v>
      </c>
      <c r="W322" s="162" t="s">
        <v>1394</v>
      </c>
    </row>
    <row r="323" spans="1:23 16381:16383" ht="135" x14ac:dyDescent="0.25">
      <c r="A323" s="179" t="s">
        <v>1401</v>
      </c>
      <c r="B323" s="179" t="e">
        <v>#N/A</v>
      </c>
      <c r="C323" s="179" t="s">
        <v>1391</v>
      </c>
      <c r="D323" s="179">
        <v>2</v>
      </c>
      <c r="E323" s="179" t="s">
        <v>492</v>
      </c>
      <c r="F323" s="179" t="s">
        <v>1401</v>
      </c>
      <c r="G323" s="179" t="s">
        <v>511</v>
      </c>
      <c r="H323" s="179" t="s">
        <v>11</v>
      </c>
      <c r="I323" s="179" t="s">
        <v>1454</v>
      </c>
      <c r="J323" s="179" t="s">
        <v>1455</v>
      </c>
      <c r="K323" s="179" t="s">
        <v>1552</v>
      </c>
      <c r="L323" s="179" t="s">
        <v>512</v>
      </c>
      <c r="M323" s="179" t="s">
        <v>22</v>
      </c>
      <c r="N323" s="179" t="s">
        <v>620</v>
      </c>
      <c r="O323" s="179">
        <v>0</v>
      </c>
      <c r="P323" s="179" t="s">
        <v>423</v>
      </c>
      <c r="Q323" s="179">
        <v>25</v>
      </c>
      <c r="R323" s="179">
        <v>1</v>
      </c>
      <c r="S323" s="180" t="s">
        <v>497</v>
      </c>
      <c r="T323" s="180" t="s">
        <v>1402</v>
      </c>
      <c r="U323" s="180">
        <v>45691</v>
      </c>
      <c r="V323" s="169">
        <v>46007</v>
      </c>
      <c r="W323" s="162" t="s">
        <v>1403</v>
      </c>
      <c r="XFC323" s="178"/>
    </row>
    <row r="324" spans="1:23 16381:16383" ht="60" x14ac:dyDescent="0.25">
      <c r="A324" s="162" t="s">
        <v>1404</v>
      </c>
      <c r="B324" s="71" t="e">
        <v>#N/A</v>
      </c>
      <c r="C324" s="162" t="s">
        <v>1391</v>
      </c>
      <c r="D324" s="162">
        <v>2</v>
      </c>
      <c r="E324" s="162" t="s">
        <v>499</v>
      </c>
      <c r="F324" s="162" t="s">
        <v>1404</v>
      </c>
      <c r="G324" s="162" t="s">
        <v>19</v>
      </c>
      <c r="H324" s="162" t="s">
        <v>1814</v>
      </c>
      <c r="I324" s="162" t="s">
        <v>1814</v>
      </c>
      <c r="J324" s="162" t="s">
        <v>1814</v>
      </c>
      <c r="K324" s="162" t="s">
        <v>1814</v>
      </c>
      <c r="L324" s="162" t="s">
        <v>19</v>
      </c>
      <c r="M324" s="162" t="s">
        <v>19</v>
      </c>
      <c r="N324" s="162" t="s">
        <v>19</v>
      </c>
      <c r="O324" s="162" t="s">
        <v>19</v>
      </c>
      <c r="P324" s="162" t="s">
        <v>424</v>
      </c>
      <c r="Q324" s="162">
        <v>30</v>
      </c>
      <c r="R324" s="162">
        <v>1</v>
      </c>
      <c r="S324" s="162" t="s">
        <v>497</v>
      </c>
      <c r="T324" s="162" t="s">
        <v>1405</v>
      </c>
      <c r="U324" s="169">
        <v>45691</v>
      </c>
      <c r="V324" s="169">
        <v>45709</v>
      </c>
      <c r="W324" s="162" t="s">
        <v>1406</v>
      </c>
    </row>
    <row r="325" spans="1:23 16381:16383" ht="60" x14ac:dyDescent="0.25">
      <c r="A325" s="162" t="s">
        <v>1407</v>
      </c>
      <c r="B325" s="71" t="e">
        <v>#N/A</v>
      </c>
      <c r="C325" s="162" t="s">
        <v>1391</v>
      </c>
      <c r="D325" s="162">
        <v>2</v>
      </c>
      <c r="E325" s="162" t="s">
        <v>499</v>
      </c>
      <c r="F325" s="162" t="s">
        <v>1407</v>
      </c>
      <c r="G325" s="162" t="s">
        <v>19</v>
      </c>
      <c r="H325" s="162" t="s">
        <v>1814</v>
      </c>
      <c r="I325" s="162" t="s">
        <v>1814</v>
      </c>
      <c r="J325" s="162" t="s">
        <v>1814</v>
      </c>
      <c r="K325" s="162" t="s">
        <v>1814</v>
      </c>
      <c r="L325" s="162" t="s">
        <v>19</v>
      </c>
      <c r="M325" s="162" t="s">
        <v>19</v>
      </c>
      <c r="N325" s="162" t="s">
        <v>19</v>
      </c>
      <c r="O325" s="162" t="s">
        <v>19</v>
      </c>
      <c r="P325" s="162" t="s">
        <v>425</v>
      </c>
      <c r="Q325" s="162">
        <v>10</v>
      </c>
      <c r="R325" s="162">
        <v>1</v>
      </c>
      <c r="S325" s="162" t="s">
        <v>497</v>
      </c>
      <c r="T325" s="162" t="s">
        <v>1408</v>
      </c>
      <c r="U325" s="169">
        <v>45705</v>
      </c>
      <c r="V325" s="169">
        <v>45730</v>
      </c>
      <c r="W325" s="162" t="s">
        <v>1403</v>
      </c>
    </row>
    <row r="326" spans="1:23 16381:16383" ht="45" x14ac:dyDescent="0.25">
      <c r="A326" s="162" t="s">
        <v>1409</v>
      </c>
      <c r="B326" s="168" t="s">
        <v>1409</v>
      </c>
      <c r="C326" s="162" t="s">
        <v>1391</v>
      </c>
      <c r="D326" s="162">
        <v>2</v>
      </c>
      <c r="E326" s="162" t="s">
        <v>499</v>
      </c>
      <c r="F326" s="162" t="s">
        <v>1409</v>
      </c>
      <c r="G326" s="162" t="s">
        <v>19</v>
      </c>
      <c r="H326" s="162">
        <v>0</v>
      </c>
      <c r="I326" s="162">
        <v>0</v>
      </c>
      <c r="J326" s="162">
        <v>0</v>
      </c>
      <c r="K326" s="162">
        <v>0</v>
      </c>
      <c r="L326" s="162" t="s">
        <v>19</v>
      </c>
      <c r="M326" s="162" t="s">
        <v>19</v>
      </c>
      <c r="N326" s="162" t="s">
        <v>19</v>
      </c>
      <c r="O326" s="162" t="s">
        <v>19</v>
      </c>
      <c r="P326" s="162" t="s">
        <v>426</v>
      </c>
      <c r="Q326" s="162">
        <v>60</v>
      </c>
      <c r="R326" s="162">
        <v>100</v>
      </c>
      <c r="S326" s="169" t="s">
        <v>525</v>
      </c>
      <c r="T326" s="169" t="s">
        <v>1393</v>
      </c>
      <c r="U326" s="169">
        <v>45733</v>
      </c>
      <c r="V326" s="169">
        <v>46007</v>
      </c>
      <c r="W326" s="162" t="s">
        <v>1403</v>
      </c>
      <c r="XFC326" s="168"/>
    </row>
    <row r="327" spans="1:23 16381:16383" ht="34.5" customHeight="1" x14ac:dyDescent="0.25">
      <c r="A327" s="179" t="s">
        <v>1410</v>
      </c>
      <c r="B327" s="179" t="s">
        <v>1410</v>
      </c>
      <c r="C327" s="179" t="s">
        <v>1391</v>
      </c>
      <c r="D327" s="179">
        <v>2</v>
      </c>
      <c r="E327" s="179" t="s">
        <v>492</v>
      </c>
      <c r="F327" s="179" t="s">
        <v>1410</v>
      </c>
      <c r="G327" s="179" t="s">
        <v>511</v>
      </c>
      <c r="H327" s="179" t="s">
        <v>61</v>
      </c>
      <c r="I327" s="179" t="s">
        <v>1795</v>
      </c>
      <c r="J327" s="179" t="s">
        <v>1451</v>
      </c>
      <c r="K327" s="179" t="s">
        <v>1551</v>
      </c>
      <c r="L327" s="179" t="s">
        <v>512</v>
      </c>
      <c r="M327" s="179" t="s">
        <v>20</v>
      </c>
      <c r="N327" s="179" t="s">
        <v>730</v>
      </c>
      <c r="O327" s="179">
        <v>0</v>
      </c>
      <c r="P327" s="179" t="s">
        <v>359</v>
      </c>
      <c r="Q327" s="179">
        <v>25</v>
      </c>
      <c r="R327" s="179">
        <v>1</v>
      </c>
      <c r="S327" s="180" t="s">
        <v>497</v>
      </c>
      <c r="T327" s="180" t="s">
        <v>1402</v>
      </c>
      <c r="U327" s="180">
        <v>45684</v>
      </c>
      <c r="V327" s="169">
        <v>46007</v>
      </c>
      <c r="W327" s="162" t="s">
        <v>1411</v>
      </c>
      <c r="XFC327" s="178"/>
    </row>
    <row r="328" spans="1:23 16381:16383" ht="45" x14ac:dyDescent="0.25">
      <c r="A328" s="162" t="s">
        <v>1412</v>
      </c>
      <c r="B328" s="71" t="s">
        <v>1412</v>
      </c>
      <c r="C328" s="162" t="s">
        <v>1391</v>
      </c>
      <c r="D328" s="162">
        <v>2</v>
      </c>
      <c r="E328" s="162" t="s">
        <v>499</v>
      </c>
      <c r="F328" s="162" t="s">
        <v>1412</v>
      </c>
      <c r="G328" s="162" t="s">
        <v>1814</v>
      </c>
      <c r="H328" s="162" t="s">
        <v>1814</v>
      </c>
      <c r="I328" s="162" t="s">
        <v>1814</v>
      </c>
      <c r="J328" s="162" t="s">
        <v>1814</v>
      </c>
      <c r="K328" s="162" t="s">
        <v>1814</v>
      </c>
      <c r="L328" s="162" t="s">
        <v>19</v>
      </c>
      <c r="M328" s="162" t="s">
        <v>19</v>
      </c>
      <c r="N328" s="162" t="s">
        <v>19</v>
      </c>
      <c r="O328" s="162" t="s">
        <v>19</v>
      </c>
      <c r="P328" s="162" t="s">
        <v>360</v>
      </c>
      <c r="Q328" s="162">
        <v>50</v>
      </c>
      <c r="R328" s="162">
        <v>1</v>
      </c>
      <c r="S328" s="162" t="s">
        <v>497</v>
      </c>
      <c r="T328" s="162" t="s">
        <v>1413</v>
      </c>
      <c r="U328" s="169">
        <v>45684</v>
      </c>
      <c r="V328" s="169">
        <v>45989</v>
      </c>
      <c r="W328" s="162" t="s">
        <v>1391</v>
      </c>
    </row>
    <row r="329" spans="1:23 16381:16383" ht="120" x14ac:dyDescent="0.25">
      <c r="A329" s="162" t="s">
        <v>1414</v>
      </c>
      <c r="B329" s="71" t="s">
        <v>1414</v>
      </c>
      <c r="C329" s="162" t="s">
        <v>1391</v>
      </c>
      <c r="D329" s="162">
        <v>2</v>
      </c>
      <c r="E329" s="162" t="s">
        <v>499</v>
      </c>
      <c r="F329" s="162" t="s">
        <v>1414</v>
      </c>
      <c r="G329" s="162" t="s">
        <v>1814</v>
      </c>
      <c r="H329" s="162" t="s">
        <v>1814</v>
      </c>
      <c r="I329" s="162" t="s">
        <v>1814</v>
      </c>
      <c r="J329" s="162" t="s">
        <v>1814</v>
      </c>
      <c r="K329" s="162" t="s">
        <v>1814</v>
      </c>
      <c r="L329" s="162" t="s">
        <v>19</v>
      </c>
      <c r="M329" s="162" t="s">
        <v>19</v>
      </c>
      <c r="N329" s="162" t="s">
        <v>19</v>
      </c>
      <c r="O329" s="162" t="s">
        <v>19</v>
      </c>
      <c r="P329" s="162" t="s">
        <v>1838</v>
      </c>
      <c r="Q329" s="162">
        <v>50</v>
      </c>
      <c r="R329" s="162">
        <v>100</v>
      </c>
      <c r="S329" s="162" t="s">
        <v>525</v>
      </c>
      <c r="T329" s="162" t="s">
        <v>1393</v>
      </c>
      <c r="U329" s="169">
        <v>45684</v>
      </c>
      <c r="V329" s="169">
        <v>46007</v>
      </c>
      <c r="W329" s="162" t="s">
        <v>1411</v>
      </c>
    </row>
    <row r="330" spans="1:23 16381:16383" ht="45" x14ac:dyDescent="0.25">
      <c r="A330" s="171" t="s">
        <v>1415</v>
      </c>
      <c r="B330" s="171" t="e">
        <v>#N/A</v>
      </c>
      <c r="C330" s="171" t="s">
        <v>1391</v>
      </c>
      <c r="D330" s="171">
        <v>2</v>
      </c>
      <c r="E330" s="171" t="s">
        <v>1842</v>
      </c>
      <c r="F330" s="171" t="s">
        <v>1415</v>
      </c>
      <c r="G330" s="171" t="s">
        <v>19</v>
      </c>
      <c r="H330" s="171" t="e">
        <v>#N/A</v>
      </c>
      <c r="I330" s="171" t="e">
        <v>#N/A</v>
      </c>
      <c r="J330" s="171" t="e">
        <v>#N/A</v>
      </c>
      <c r="K330" s="171" t="e">
        <v>#N/A</v>
      </c>
      <c r="L330" s="171" t="s">
        <v>19</v>
      </c>
      <c r="M330" s="171" t="s">
        <v>19</v>
      </c>
      <c r="N330" s="171" t="s">
        <v>19</v>
      </c>
      <c r="O330" s="171" t="s">
        <v>19</v>
      </c>
      <c r="P330" s="171" t="s">
        <v>361</v>
      </c>
      <c r="Q330" s="176">
        <v>10</v>
      </c>
      <c r="R330" s="172">
        <v>1</v>
      </c>
      <c r="S330" s="171" t="s">
        <v>497</v>
      </c>
      <c r="T330" s="172" t="s">
        <v>1416</v>
      </c>
      <c r="U330" s="172">
        <v>45964</v>
      </c>
      <c r="V330" s="169">
        <v>46007</v>
      </c>
      <c r="W330" s="162" t="s">
        <v>1391</v>
      </c>
      <c r="XFA330" s="168"/>
    </row>
    <row r="331" spans="1:23 16381:16383" ht="90" x14ac:dyDescent="0.25">
      <c r="A331" s="171" t="s">
        <v>1417</v>
      </c>
      <c r="B331" s="171" t="e">
        <v>#N/A</v>
      </c>
      <c r="C331" s="171" t="s">
        <v>1391</v>
      </c>
      <c r="D331" s="171">
        <v>2</v>
      </c>
      <c r="E331" s="171" t="s">
        <v>1842</v>
      </c>
      <c r="F331" s="171" t="s">
        <v>1417</v>
      </c>
      <c r="G331" s="171" t="s">
        <v>19</v>
      </c>
      <c r="H331" s="171" t="s">
        <v>1814</v>
      </c>
      <c r="I331" s="171" t="s">
        <v>1814</v>
      </c>
      <c r="J331" s="171" t="s">
        <v>1814</v>
      </c>
      <c r="K331" s="171" t="s">
        <v>1814</v>
      </c>
      <c r="L331" s="171" t="s">
        <v>19</v>
      </c>
      <c r="M331" s="171" t="s">
        <v>19</v>
      </c>
      <c r="N331" s="171" t="s">
        <v>19</v>
      </c>
      <c r="O331" s="171" t="s">
        <v>19</v>
      </c>
      <c r="P331" s="171" t="s">
        <v>362</v>
      </c>
      <c r="Q331" s="171">
        <v>20</v>
      </c>
      <c r="R331" s="176">
        <v>100</v>
      </c>
      <c r="S331" s="172" t="s">
        <v>525</v>
      </c>
      <c r="T331" s="171" t="s">
        <v>1393</v>
      </c>
      <c r="U331" s="172">
        <v>45866</v>
      </c>
      <c r="V331" s="172">
        <v>46007</v>
      </c>
      <c r="W331" s="162" t="s">
        <v>1418</v>
      </c>
      <c r="XFB331" s="168"/>
    </row>
    <row r="332" spans="1:23 16381:16383" ht="34.5" customHeight="1" x14ac:dyDescent="0.25">
      <c r="A332" s="179" t="s">
        <v>1419</v>
      </c>
      <c r="B332" s="179" t="s">
        <v>1419</v>
      </c>
      <c r="C332" s="179" t="s">
        <v>1391</v>
      </c>
      <c r="D332" s="179">
        <v>2</v>
      </c>
      <c r="E332" s="179" t="s">
        <v>492</v>
      </c>
      <c r="F332" s="179" t="s">
        <v>1419</v>
      </c>
      <c r="G332" s="179" t="s">
        <v>1814</v>
      </c>
      <c r="H332" s="179" t="s">
        <v>1814</v>
      </c>
      <c r="I332" s="179" t="s">
        <v>1814</v>
      </c>
      <c r="J332" s="179" t="s">
        <v>1814</v>
      </c>
      <c r="K332" s="179" t="s">
        <v>1814</v>
      </c>
      <c r="L332" s="179" t="s">
        <v>495</v>
      </c>
      <c r="M332" s="179" t="s">
        <v>20</v>
      </c>
      <c r="N332" s="179" t="s">
        <v>606</v>
      </c>
      <c r="O332" s="179">
        <v>0</v>
      </c>
      <c r="P332" s="179" t="s">
        <v>165</v>
      </c>
      <c r="Q332" s="179">
        <v>25</v>
      </c>
      <c r="R332" s="179">
        <v>100</v>
      </c>
      <c r="S332" s="180" t="s">
        <v>525</v>
      </c>
      <c r="T332" s="180" t="s">
        <v>1420</v>
      </c>
      <c r="U332" s="180">
        <v>45684</v>
      </c>
      <c r="V332" s="169">
        <v>46010</v>
      </c>
      <c r="W332" s="162" t="s">
        <v>1391</v>
      </c>
      <c r="XFC332" s="178"/>
    </row>
    <row r="333" spans="1:23 16381:16383" ht="75" x14ac:dyDescent="0.25">
      <c r="A333" s="162" t="s">
        <v>1421</v>
      </c>
      <c r="B333" s="168" t="s">
        <v>1421</v>
      </c>
      <c r="C333" s="162" t="s">
        <v>1391</v>
      </c>
      <c r="D333" s="162">
        <v>2</v>
      </c>
      <c r="E333" s="162" t="s">
        <v>499</v>
      </c>
      <c r="F333" s="162" t="s">
        <v>1421</v>
      </c>
      <c r="G333" s="162" t="s">
        <v>19</v>
      </c>
      <c r="H333" s="162" t="s">
        <v>1814</v>
      </c>
      <c r="I333" s="162" t="s">
        <v>1814</v>
      </c>
      <c r="J333" s="162" t="s">
        <v>1814</v>
      </c>
      <c r="K333" s="162" t="s">
        <v>1814</v>
      </c>
      <c r="L333" s="162" t="s">
        <v>19</v>
      </c>
      <c r="M333" s="162" t="s">
        <v>19</v>
      </c>
      <c r="N333" s="162" t="s">
        <v>19</v>
      </c>
      <c r="O333" s="162" t="s">
        <v>19</v>
      </c>
      <c r="P333" s="162" t="s">
        <v>166</v>
      </c>
      <c r="Q333" s="162">
        <v>10</v>
      </c>
      <c r="R333" s="162">
        <v>1</v>
      </c>
      <c r="S333" s="169" t="s">
        <v>497</v>
      </c>
      <c r="T333" s="169" t="s">
        <v>1422</v>
      </c>
      <c r="U333" s="169">
        <v>45684</v>
      </c>
      <c r="V333" s="169">
        <v>45716</v>
      </c>
      <c r="W333" s="162" t="s">
        <v>1391</v>
      </c>
      <c r="XFC333" s="168"/>
    </row>
    <row r="334" spans="1:23 16381:16383" ht="45" x14ac:dyDescent="0.25">
      <c r="A334" s="162" t="s">
        <v>1423</v>
      </c>
      <c r="B334" s="71" t="s">
        <v>1423</v>
      </c>
      <c r="C334" s="162" t="s">
        <v>1391</v>
      </c>
      <c r="D334" s="162">
        <v>2</v>
      </c>
      <c r="E334" s="162" t="s">
        <v>499</v>
      </c>
      <c r="F334" s="162" t="s">
        <v>1423</v>
      </c>
      <c r="G334" s="162" t="s">
        <v>1814</v>
      </c>
      <c r="H334" s="162" t="s">
        <v>1814</v>
      </c>
      <c r="I334" s="162" t="s">
        <v>1814</v>
      </c>
      <c r="J334" s="162" t="s">
        <v>1814</v>
      </c>
      <c r="K334" s="162" t="s">
        <v>1814</v>
      </c>
      <c r="L334" s="162" t="s">
        <v>19</v>
      </c>
      <c r="M334" s="162" t="s">
        <v>19</v>
      </c>
      <c r="N334" s="162" t="s">
        <v>19</v>
      </c>
      <c r="O334" s="162" t="s">
        <v>19</v>
      </c>
      <c r="P334" s="162" t="s">
        <v>1839</v>
      </c>
      <c r="Q334" s="162">
        <v>30</v>
      </c>
      <c r="R334" s="162">
        <v>1</v>
      </c>
      <c r="S334" s="162" t="s">
        <v>497</v>
      </c>
      <c r="T334" s="162" t="s">
        <v>1840</v>
      </c>
      <c r="U334" s="169">
        <v>45719</v>
      </c>
      <c r="V334" s="169">
        <v>45863</v>
      </c>
      <c r="W334" s="162" t="s">
        <v>1391</v>
      </c>
    </row>
    <row r="335" spans="1:23 16381:16383" ht="34.5" customHeight="1" x14ac:dyDescent="0.25">
      <c r="A335" s="162" t="s">
        <v>1424</v>
      </c>
      <c r="B335" s="71" t="s">
        <v>1424</v>
      </c>
      <c r="C335" s="162" t="s">
        <v>1391</v>
      </c>
      <c r="D335" s="162">
        <v>2</v>
      </c>
      <c r="E335" s="162" t="s">
        <v>499</v>
      </c>
      <c r="F335" s="162" t="s">
        <v>1424</v>
      </c>
      <c r="G335" s="162" t="s">
        <v>19</v>
      </c>
      <c r="H335" s="162">
        <v>0</v>
      </c>
      <c r="I335" s="162">
        <v>0</v>
      </c>
      <c r="J335" s="162">
        <v>0</v>
      </c>
      <c r="K335" s="162">
        <v>0</v>
      </c>
      <c r="L335" s="162" t="s">
        <v>19</v>
      </c>
      <c r="M335" s="162" t="s">
        <v>19</v>
      </c>
      <c r="N335" s="162" t="s">
        <v>19</v>
      </c>
      <c r="O335" s="162" t="s">
        <v>19</v>
      </c>
      <c r="P335" s="162" t="s">
        <v>1841</v>
      </c>
      <c r="Q335" s="162">
        <v>60</v>
      </c>
      <c r="R335" s="162">
        <v>100</v>
      </c>
      <c r="S335" s="162" t="s">
        <v>525</v>
      </c>
      <c r="T335" s="162" t="s">
        <v>1393</v>
      </c>
      <c r="U335" s="169">
        <v>45719</v>
      </c>
      <c r="V335" s="169">
        <v>46010</v>
      </c>
      <c r="W335" s="162" t="s">
        <v>1391</v>
      </c>
    </row>
    <row r="336" spans="1:23 16381:16383" ht="60" x14ac:dyDescent="0.25">
      <c r="A336" s="171" t="s">
        <v>1425</v>
      </c>
      <c r="B336" s="171" t="e">
        <v>#N/A</v>
      </c>
      <c r="C336" s="171" t="s">
        <v>1391</v>
      </c>
      <c r="D336" s="171">
        <v>2</v>
      </c>
      <c r="E336" s="171" t="s">
        <v>1842</v>
      </c>
      <c r="F336" s="171" t="s">
        <v>1425</v>
      </c>
      <c r="G336" s="171" t="s">
        <v>1814</v>
      </c>
      <c r="H336" s="171" t="s">
        <v>1814</v>
      </c>
      <c r="I336" s="171" t="s">
        <v>1814</v>
      </c>
      <c r="J336" s="171" t="s">
        <v>1814</v>
      </c>
      <c r="K336" s="171" t="s">
        <v>1814</v>
      </c>
      <c r="L336" s="171" t="s">
        <v>19</v>
      </c>
      <c r="M336" s="171" t="s">
        <v>19</v>
      </c>
      <c r="N336" s="171" t="s">
        <v>19</v>
      </c>
      <c r="O336" s="171" t="s">
        <v>19</v>
      </c>
      <c r="P336" s="171" t="s">
        <v>167</v>
      </c>
      <c r="Q336" s="171">
        <v>30</v>
      </c>
      <c r="R336" s="176">
        <v>1</v>
      </c>
      <c r="S336" s="172" t="s">
        <v>497</v>
      </c>
      <c r="T336" s="171" t="s">
        <v>1402</v>
      </c>
      <c r="U336" s="172">
        <v>45736</v>
      </c>
      <c r="V336" s="172">
        <v>45898</v>
      </c>
      <c r="W336" s="162" t="s">
        <v>1391</v>
      </c>
      <c r="XFB336" s="168"/>
    </row>
    <row r="337" spans="1:23 16382:16383" ht="60" x14ac:dyDescent="0.25">
      <c r="A337" s="171" t="s">
        <v>1426</v>
      </c>
      <c r="B337" s="171" t="e">
        <v>#N/A</v>
      </c>
      <c r="C337" s="171" t="s">
        <v>1391</v>
      </c>
      <c r="D337" s="171">
        <v>2</v>
      </c>
      <c r="E337" s="171" t="s">
        <v>1842</v>
      </c>
      <c r="F337" s="171" t="s">
        <v>1426</v>
      </c>
      <c r="G337" s="171" t="s">
        <v>19</v>
      </c>
      <c r="H337" s="171" t="e">
        <v>#N/A</v>
      </c>
      <c r="I337" s="171" t="e">
        <v>#N/A</v>
      </c>
      <c r="J337" s="171" t="e">
        <v>#N/A</v>
      </c>
      <c r="K337" s="171" t="e">
        <v>#N/A</v>
      </c>
      <c r="L337" s="171" t="s">
        <v>19</v>
      </c>
      <c r="M337" s="171" t="s">
        <v>19</v>
      </c>
      <c r="N337" s="171" t="s">
        <v>19</v>
      </c>
      <c r="O337" s="171" t="s">
        <v>19</v>
      </c>
      <c r="P337" s="171" t="s">
        <v>168</v>
      </c>
      <c r="Q337" s="171">
        <v>20</v>
      </c>
      <c r="R337" s="176">
        <v>1</v>
      </c>
      <c r="S337" s="172" t="s">
        <v>497</v>
      </c>
      <c r="T337" s="171" t="s">
        <v>1427</v>
      </c>
      <c r="U337" s="172">
        <v>45832</v>
      </c>
      <c r="V337" s="172">
        <v>46010</v>
      </c>
      <c r="W337" s="162" t="s">
        <v>1391</v>
      </c>
      <c r="XFB337" s="168"/>
    </row>
    <row r="338" spans="1:23 16382:16383" ht="34.5" customHeight="1" x14ac:dyDescent="0.25">
      <c r="A338" s="179" t="s">
        <v>1006</v>
      </c>
      <c r="B338" s="179" t="s">
        <v>1006</v>
      </c>
      <c r="C338" s="179" t="s">
        <v>1005</v>
      </c>
      <c r="D338" s="179">
        <v>1</v>
      </c>
      <c r="E338" s="179" t="s">
        <v>492</v>
      </c>
      <c r="F338" s="179" t="s">
        <v>1006</v>
      </c>
      <c r="G338" s="179" t="s">
        <v>714</v>
      </c>
      <c r="H338" s="179" t="s">
        <v>9</v>
      </c>
      <c r="I338" s="179" t="s">
        <v>1458</v>
      </c>
      <c r="J338" s="179" t="s">
        <v>1496</v>
      </c>
      <c r="K338" s="179" t="s">
        <v>1551</v>
      </c>
      <c r="L338" s="179" t="s">
        <v>495</v>
      </c>
      <c r="M338" s="179" t="s">
        <v>32</v>
      </c>
      <c r="N338" s="179" t="s">
        <v>646</v>
      </c>
      <c r="O338" s="179">
        <v>0</v>
      </c>
      <c r="P338" s="179" t="s">
        <v>119</v>
      </c>
      <c r="Q338" s="179">
        <v>50</v>
      </c>
      <c r="R338" s="179">
        <v>60</v>
      </c>
      <c r="S338" s="180" t="s">
        <v>525</v>
      </c>
      <c r="T338" s="180" t="s">
        <v>1007</v>
      </c>
      <c r="U338" s="180">
        <v>45659</v>
      </c>
      <c r="V338" s="169">
        <v>46022</v>
      </c>
      <c r="W338" s="162" t="s">
        <v>1005</v>
      </c>
      <c r="XFC338" s="178"/>
    </row>
    <row r="339" spans="1:23 16382:16383" ht="90" x14ac:dyDescent="0.25">
      <c r="A339" s="162" t="s">
        <v>1008</v>
      </c>
      <c r="B339" s="71" t="s">
        <v>1008</v>
      </c>
      <c r="C339" s="162" t="s">
        <v>1005</v>
      </c>
      <c r="D339" s="162">
        <v>1</v>
      </c>
      <c r="E339" s="162" t="s">
        <v>499</v>
      </c>
      <c r="F339" s="162" t="s">
        <v>1008</v>
      </c>
      <c r="G339" s="162" t="s">
        <v>19</v>
      </c>
      <c r="H339" s="162" t="s">
        <v>1814</v>
      </c>
      <c r="I339" s="162" t="s">
        <v>1814</v>
      </c>
      <c r="J339" s="162" t="s">
        <v>1814</v>
      </c>
      <c r="K339" s="162" t="s">
        <v>1814</v>
      </c>
      <c r="L339" s="162" t="s">
        <v>19</v>
      </c>
      <c r="M339" s="162" t="s">
        <v>19</v>
      </c>
      <c r="N339" s="162" t="s">
        <v>19</v>
      </c>
      <c r="O339" s="162" t="s">
        <v>19</v>
      </c>
      <c r="P339" s="162" t="s">
        <v>120</v>
      </c>
      <c r="Q339" s="162">
        <v>100</v>
      </c>
      <c r="R339" s="162">
        <v>60</v>
      </c>
      <c r="S339" s="162" t="s">
        <v>525</v>
      </c>
      <c r="T339" s="162" t="s">
        <v>1007</v>
      </c>
      <c r="U339" s="169">
        <v>45659</v>
      </c>
      <c r="V339" s="169">
        <v>46022</v>
      </c>
      <c r="W339" s="162" t="s">
        <v>1005</v>
      </c>
    </row>
    <row r="340" spans="1:23 16382:16383" ht="225" x14ac:dyDescent="0.25">
      <c r="A340" s="179" t="s">
        <v>1009</v>
      </c>
      <c r="B340" s="179" t="s">
        <v>1009</v>
      </c>
      <c r="C340" s="179" t="s">
        <v>1005</v>
      </c>
      <c r="D340" s="179">
        <v>1</v>
      </c>
      <c r="E340" s="179" t="s">
        <v>492</v>
      </c>
      <c r="F340" s="179" t="s">
        <v>1009</v>
      </c>
      <c r="G340" s="179" t="s">
        <v>19</v>
      </c>
      <c r="H340" s="179" t="s">
        <v>12</v>
      </c>
      <c r="I340" s="179" t="s">
        <v>1452</v>
      </c>
      <c r="J340" s="179" t="s">
        <v>1453</v>
      </c>
      <c r="K340" s="179" t="s">
        <v>1551</v>
      </c>
      <c r="L340" s="179" t="s">
        <v>512</v>
      </c>
      <c r="M340" s="179" t="s">
        <v>19</v>
      </c>
      <c r="N340" s="179" t="s">
        <v>646</v>
      </c>
      <c r="O340" s="179">
        <v>0</v>
      </c>
      <c r="P340" s="179" t="s">
        <v>131</v>
      </c>
      <c r="Q340" s="179">
        <v>10</v>
      </c>
      <c r="R340" s="179">
        <v>1</v>
      </c>
      <c r="S340" s="180" t="s">
        <v>497</v>
      </c>
      <c r="T340" s="180" t="s">
        <v>1010</v>
      </c>
      <c r="U340" s="180">
        <v>45719</v>
      </c>
      <c r="V340" s="169">
        <v>45961</v>
      </c>
      <c r="W340" s="162" t="s">
        <v>1011</v>
      </c>
      <c r="XFC340" s="178"/>
    </row>
    <row r="341" spans="1:23 16382:16383" ht="45" x14ac:dyDescent="0.25">
      <c r="A341" s="162" t="s">
        <v>1012</v>
      </c>
      <c r="B341" s="71" t="s">
        <v>1012</v>
      </c>
      <c r="C341" s="162" t="s">
        <v>1005</v>
      </c>
      <c r="D341" s="162">
        <v>1</v>
      </c>
      <c r="E341" s="162" t="s">
        <v>1545</v>
      </c>
      <c r="F341" s="162" t="s">
        <v>1012</v>
      </c>
      <c r="G341" s="162" t="s">
        <v>19</v>
      </c>
      <c r="H341" s="162" t="s">
        <v>1814</v>
      </c>
      <c r="I341" s="162" t="s">
        <v>1814</v>
      </c>
      <c r="J341" s="162" t="s">
        <v>1814</v>
      </c>
      <c r="K341" s="162" t="s">
        <v>1814</v>
      </c>
      <c r="L341" s="162" t="s">
        <v>19</v>
      </c>
      <c r="M341" s="162" t="s">
        <v>19</v>
      </c>
      <c r="N341" s="162" t="s">
        <v>19</v>
      </c>
      <c r="O341" s="162" t="s">
        <v>19</v>
      </c>
      <c r="P341" s="162" t="s">
        <v>132</v>
      </c>
      <c r="Q341" s="162">
        <v>0</v>
      </c>
      <c r="R341" s="162">
        <v>1</v>
      </c>
      <c r="S341" s="162" t="s">
        <v>497</v>
      </c>
      <c r="T341" s="162" t="s">
        <v>1013</v>
      </c>
      <c r="U341" s="169">
        <v>45719</v>
      </c>
      <c r="V341" s="169">
        <v>45747</v>
      </c>
      <c r="W341" s="162" t="s">
        <v>721</v>
      </c>
    </row>
    <row r="342" spans="1:23 16382:16383" ht="34.5" customHeight="1" x14ac:dyDescent="0.25">
      <c r="A342" s="162" t="s">
        <v>1014</v>
      </c>
      <c r="B342" s="168" t="s">
        <v>1014</v>
      </c>
      <c r="C342" s="162" t="s">
        <v>1005</v>
      </c>
      <c r="D342" s="162">
        <v>1</v>
      </c>
      <c r="E342" s="162" t="s">
        <v>499</v>
      </c>
      <c r="F342" s="162" t="s">
        <v>1014</v>
      </c>
      <c r="G342" s="162" t="s">
        <v>1814</v>
      </c>
      <c r="H342" s="162" t="s">
        <v>1814</v>
      </c>
      <c r="I342" s="162" t="s">
        <v>1814</v>
      </c>
      <c r="J342" s="162" t="s">
        <v>1814</v>
      </c>
      <c r="K342" s="162" t="s">
        <v>1814</v>
      </c>
      <c r="L342" s="162" t="s">
        <v>19</v>
      </c>
      <c r="M342" s="162" t="s">
        <v>19</v>
      </c>
      <c r="N342" s="162" t="s">
        <v>646</v>
      </c>
      <c r="O342" s="162" t="s">
        <v>19</v>
      </c>
      <c r="P342" s="162" t="s">
        <v>133</v>
      </c>
      <c r="Q342" s="162">
        <v>50</v>
      </c>
      <c r="R342" s="162">
        <v>1</v>
      </c>
      <c r="S342" s="169" t="s">
        <v>497</v>
      </c>
      <c r="T342" s="169" t="s">
        <v>1015</v>
      </c>
      <c r="U342" s="169">
        <v>45748</v>
      </c>
      <c r="V342" s="169">
        <v>45807</v>
      </c>
      <c r="W342" s="162" t="s">
        <v>1011</v>
      </c>
      <c r="XFC342" s="168"/>
    </row>
    <row r="343" spans="1:23 16382:16383" ht="45" x14ac:dyDescent="0.25">
      <c r="A343" s="162" t="s">
        <v>1016</v>
      </c>
      <c r="B343" s="71" t="s">
        <v>1016</v>
      </c>
      <c r="C343" s="162" t="s">
        <v>1005</v>
      </c>
      <c r="D343" s="162">
        <v>1</v>
      </c>
      <c r="E343" s="162" t="s">
        <v>1545</v>
      </c>
      <c r="F343" s="162" t="s">
        <v>1016</v>
      </c>
      <c r="G343" s="162" t="s">
        <v>19</v>
      </c>
      <c r="H343" s="162" t="s">
        <v>1814</v>
      </c>
      <c r="I343" s="162" t="s">
        <v>1814</v>
      </c>
      <c r="J343" s="162" t="s">
        <v>1814</v>
      </c>
      <c r="K343" s="162" t="s">
        <v>1814</v>
      </c>
      <c r="L343" s="162" t="s">
        <v>19</v>
      </c>
      <c r="M343" s="162" t="s">
        <v>19</v>
      </c>
      <c r="N343" s="162" t="s">
        <v>19</v>
      </c>
      <c r="O343" s="162" t="s">
        <v>19</v>
      </c>
      <c r="P343" s="162" t="s">
        <v>134</v>
      </c>
      <c r="Q343" s="162">
        <v>0</v>
      </c>
      <c r="R343" s="162">
        <v>1</v>
      </c>
      <c r="S343" s="162" t="s">
        <v>497</v>
      </c>
      <c r="T343" s="162" t="s">
        <v>1017</v>
      </c>
      <c r="U343" s="169">
        <v>45811</v>
      </c>
      <c r="V343" s="169">
        <v>45898</v>
      </c>
      <c r="W343" s="162" t="s">
        <v>721</v>
      </c>
    </row>
    <row r="344" spans="1:23 16382:16383" ht="34.5" customHeight="1" x14ac:dyDescent="0.25">
      <c r="A344" s="162" t="s">
        <v>1018</v>
      </c>
      <c r="B344" s="71" t="s">
        <v>1018</v>
      </c>
      <c r="C344" s="162" t="s">
        <v>1005</v>
      </c>
      <c r="D344" s="162">
        <v>1</v>
      </c>
      <c r="E344" s="162" t="s">
        <v>499</v>
      </c>
      <c r="F344" s="162" t="s">
        <v>1018</v>
      </c>
      <c r="G344" s="162" t="s">
        <v>1814</v>
      </c>
      <c r="H344" s="162" t="s">
        <v>1814</v>
      </c>
      <c r="I344" s="162" t="s">
        <v>1814</v>
      </c>
      <c r="J344" s="162" t="s">
        <v>1814</v>
      </c>
      <c r="K344" s="162" t="s">
        <v>1814</v>
      </c>
      <c r="L344" s="162" t="s">
        <v>19</v>
      </c>
      <c r="M344" s="162" t="s">
        <v>19</v>
      </c>
      <c r="N344" s="162" t="s">
        <v>646</v>
      </c>
      <c r="O344" s="162" t="s">
        <v>19</v>
      </c>
      <c r="P344" s="162" t="s">
        <v>135</v>
      </c>
      <c r="Q344" s="162">
        <v>50</v>
      </c>
      <c r="R344" s="162">
        <v>1</v>
      </c>
      <c r="S344" s="162" t="s">
        <v>497</v>
      </c>
      <c r="T344" s="162" t="s">
        <v>1010</v>
      </c>
      <c r="U344" s="169">
        <v>45901</v>
      </c>
      <c r="V344" s="169">
        <v>45961</v>
      </c>
      <c r="W344" s="162" t="s">
        <v>1011</v>
      </c>
    </row>
    <row r="345" spans="1:23 16382:16383" ht="135" x14ac:dyDescent="0.25">
      <c r="A345" s="179" t="s">
        <v>1019</v>
      </c>
      <c r="B345" s="179" t="e">
        <v>#N/A</v>
      </c>
      <c r="C345" s="179" t="s">
        <v>1005</v>
      </c>
      <c r="D345" s="179">
        <v>1</v>
      </c>
      <c r="E345" s="179" t="s">
        <v>492</v>
      </c>
      <c r="F345" s="179" t="s">
        <v>1019</v>
      </c>
      <c r="G345" s="179" t="s">
        <v>494</v>
      </c>
      <c r="H345" s="179" t="s">
        <v>11</v>
      </c>
      <c r="I345" s="179" t="s">
        <v>1454</v>
      </c>
      <c r="J345" s="179" t="s">
        <v>1455</v>
      </c>
      <c r="K345" s="179" t="s">
        <v>1552</v>
      </c>
      <c r="L345" s="179" t="s">
        <v>512</v>
      </c>
      <c r="M345" s="179" t="s">
        <v>19</v>
      </c>
      <c r="N345" s="179" t="s">
        <v>1020</v>
      </c>
      <c r="O345" s="179">
        <v>0</v>
      </c>
      <c r="P345" s="179" t="s">
        <v>127</v>
      </c>
      <c r="Q345" s="179">
        <v>10</v>
      </c>
      <c r="R345" s="179">
        <v>1</v>
      </c>
      <c r="S345" s="180" t="s">
        <v>497</v>
      </c>
      <c r="T345" s="180" t="s">
        <v>1021</v>
      </c>
      <c r="U345" s="180">
        <v>45691</v>
      </c>
      <c r="V345" s="169">
        <v>45989</v>
      </c>
      <c r="W345" s="162" t="s">
        <v>1022</v>
      </c>
      <c r="XFC345" s="178"/>
    </row>
    <row r="346" spans="1:23 16382:16383" ht="34.5" customHeight="1" x14ac:dyDescent="0.25">
      <c r="A346" s="162" t="s">
        <v>1023</v>
      </c>
      <c r="B346" s="71" t="e">
        <v>#N/A</v>
      </c>
      <c r="C346" s="162" t="s">
        <v>1005</v>
      </c>
      <c r="D346" s="162">
        <v>1</v>
      </c>
      <c r="E346" s="162" t="s">
        <v>499</v>
      </c>
      <c r="F346" s="162" t="s">
        <v>1023</v>
      </c>
      <c r="G346" s="162" t="s">
        <v>19</v>
      </c>
      <c r="H346" s="162">
        <v>0</v>
      </c>
      <c r="I346" s="162">
        <v>0</v>
      </c>
      <c r="J346" s="162">
        <v>0</v>
      </c>
      <c r="K346" s="162">
        <v>0</v>
      </c>
      <c r="L346" s="162" t="s">
        <v>19</v>
      </c>
      <c r="M346" s="162" t="s">
        <v>19</v>
      </c>
      <c r="N346" s="162" t="s">
        <v>1020</v>
      </c>
      <c r="O346" s="162" t="s">
        <v>19</v>
      </c>
      <c r="P346" s="162" t="s">
        <v>128</v>
      </c>
      <c r="Q346" s="162">
        <v>10</v>
      </c>
      <c r="R346" s="162">
        <v>1</v>
      </c>
      <c r="S346" s="162" t="s">
        <v>497</v>
      </c>
      <c r="T346" s="162" t="s">
        <v>1024</v>
      </c>
      <c r="U346" s="169">
        <v>45691</v>
      </c>
      <c r="V346" s="169">
        <v>45716</v>
      </c>
      <c r="W346" s="162" t="s">
        <v>1022</v>
      </c>
    </row>
    <row r="347" spans="1:23 16382:16383" ht="45" x14ac:dyDescent="0.25">
      <c r="A347" s="162" t="s">
        <v>1025</v>
      </c>
      <c r="B347" s="168" t="e">
        <v>#N/A</v>
      </c>
      <c r="C347" s="162" t="s">
        <v>1005</v>
      </c>
      <c r="D347" s="162">
        <v>1</v>
      </c>
      <c r="E347" s="162" t="s">
        <v>499</v>
      </c>
      <c r="F347" s="162" t="s">
        <v>1025</v>
      </c>
      <c r="G347" s="162" t="s">
        <v>19</v>
      </c>
      <c r="H347" s="162" t="s">
        <v>1814</v>
      </c>
      <c r="I347" s="162" t="s">
        <v>1814</v>
      </c>
      <c r="J347" s="162" t="s">
        <v>1814</v>
      </c>
      <c r="K347" s="162" t="s">
        <v>1814</v>
      </c>
      <c r="L347" s="162" t="s">
        <v>19</v>
      </c>
      <c r="M347" s="162" t="s">
        <v>19</v>
      </c>
      <c r="N347" s="162" t="s">
        <v>19</v>
      </c>
      <c r="O347" s="162" t="s">
        <v>19</v>
      </c>
      <c r="P347" s="162" t="s">
        <v>129</v>
      </c>
      <c r="Q347" s="162">
        <v>60</v>
      </c>
      <c r="R347" s="162">
        <v>8</v>
      </c>
      <c r="S347" s="169" t="s">
        <v>497</v>
      </c>
      <c r="T347" s="169" t="s">
        <v>1026</v>
      </c>
      <c r="U347" s="169">
        <v>45719</v>
      </c>
      <c r="V347" s="169">
        <v>45961</v>
      </c>
      <c r="W347" s="162" t="s">
        <v>1005</v>
      </c>
      <c r="XFC347" s="168"/>
    </row>
    <row r="348" spans="1:23 16382:16383" ht="34.5" customHeight="1" x14ac:dyDescent="0.25">
      <c r="A348" s="162" t="s">
        <v>1027</v>
      </c>
      <c r="B348" s="71" t="e">
        <v>#N/A</v>
      </c>
      <c r="C348" s="162" t="s">
        <v>1005</v>
      </c>
      <c r="D348" s="162">
        <v>1</v>
      </c>
      <c r="E348" s="162" t="s">
        <v>499</v>
      </c>
      <c r="F348" s="162" t="s">
        <v>1027</v>
      </c>
      <c r="G348" s="162" t="s">
        <v>19</v>
      </c>
      <c r="H348" s="162">
        <v>0</v>
      </c>
      <c r="I348" s="162">
        <v>0</v>
      </c>
      <c r="J348" s="162">
        <v>0</v>
      </c>
      <c r="K348" s="162">
        <v>0</v>
      </c>
      <c r="L348" s="162" t="s">
        <v>19</v>
      </c>
      <c r="M348" s="162" t="s">
        <v>19</v>
      </c>
      <c r="N348" s="162" t="s">
        <v>1020</v>
      </c>
      <c r="O348" s="162" t="s">
        <v>19</v>
      </c>
      <c r="P348" s="162" t="s">
        <v>130</v>
      </c>
      <c r="Q348" s="162">
        <v>30</v>
      </c>
      <c r="R348" s="162">
        <v>1</v>
      </c>
      <c r="S348" s="162" t="s">
        <v>497</v>
      </c>
      <c r="T348" s="162" t="s">
        <v>1028</v>
      </c>
      <c r="U348" s="169">
        <v>45965</v>
      </c>
      <c r="V348" s="169">
        <v>45989</v>
      </c>
      <c r="W348" s="162" t="s">
        <v>1022</v>
      </c>
    </row>
    <row r="349" spans="1:23 16382:16383" ht="90" x14ac:dyDescent="0.25">
      <c r="A349" s="179" t="s">
        <v>1029</v>
      </c>
      <c r="B349" s="179" t="e">
        <v>#N/A</v>
      </c>
      <c r="C349" s="179" t="s">
        <v>1005</v>
      </c>
      <c r="D349" s="179">
        <v>1</v>
      </c>
      <c r="E349" s="179" t="s">
        <v>492</v>
      </c>
      <c r="F349" s="179" t="s">
        <v>1029</v>
      </c>
      <c r="G349" s="179" t="s">
        <v>511</v>
      </c>
      <c r="H349" s="179" t="s">
        <v>1814</v>
      </c>
      <c r="I349" s="179" t="s">
        <v>1814</v>
      </c>
      <c r="J349" s="179" t="s">
        <v>1814</v>
      </c>
      <c r="K349" s="179" t="s">
        <v>1814</v>
      </c>
      <c r="L349" s="179" t="s">
        <v>512</v>
      </c>
      <c r="M349" s="179" t="s">
        <v>19</v>
      </c>
      <c r="N349" s="179" t="s">
        <v>1020</v>
      </c>
      <c r="O349" s="179">
        <v>0</v>
      </c>
      <c r="P349" s="179" t="s">
        <v>433</v>
      </c>
      <c r="Q349" s="179">
        <v>10</v>
      </c>
      <c r="R349" s="179">
        <v>1</v>
      </c>
      <c r="S349" s="180" t="s">
        <v>497</v>
      </c>
      <c r="T349" s="180" t="s">
        <v>1017</v>
      </c>
      <c r="U349" s="180">
        <v>45677</v>
      </c>
      <c r="V349" s="169">
        <v>45989</v>
      </c>
      <c r="W349" s="162" t="s">
        <v>1030</v>
      </c>
      <c r="XFC349" s="178"/>
    </row>
    <row r="350" spans="1:23 16382:16383" ht="75" x14ac:dyDescent="0.25">
      <c r="A350" s="162" t="s">
        <v>1031</v>
      </c>
      <c r="B350" s="71" t="e">
        <v>#N/A</v>
      </c>
      <c r="C350" s="162" t="s">
        <v>1005</v>
      </c>
      <c r="D350" s="162">
        <v>1</v>
      </c>
      <c r="E350" s="162" t="s">
        <v>499</v>
      </c>
      <c r="F350" s="162" t="s">
        <v>1031</v>
      </c>
      <c r="G350" s="162" t="s">
        <v>19</v>
      </c>
      <c r="H350" s="162" t="s">
        <v>1814</v>
      </c>
      <c r="I350" s="162" t="s">
        <v>1814</v>
      </c>
      <c r="J350" s="162" t="s">
        <v>1814</v>
      </c>
      <c r="K350" s="162" t="s">
        <v>1814</v>
      </c>
      <c r="L350" s="162" t="s">
        <v>19</v>
      </c>
      <c r="M350" s="162" t="s">
        <v>19</v>
      </c>
      <c r="N350" s="162" t="s">
        <v>19</v>
      </c>
      <c r="O350" s="162" t="s">
        <v>19</v>
      </c>
      <c r="P350" s="162" t="s">
        <v>434</v>
      </c>
      <c r="Q350" s="162">
        <v>40</v>
      </c>
      <c r="R350" s="162">
        <v>1</v>
      </c>
      <c r="S350" s="162" t="s">
        <v>497</v>
      </c>
      <c r="T350" s="162" t="s">
        <v>1032</v>
      </c>
      <c r="U350" s="169">
        <v>45677</v>
      </c>
      <c r="V350" s="169">
        <v>45716</v>
      </c>
      <c r="W350" s="162" t="s">
        <v>1033</v>
      </c>
    </row>
    <row r="351" spans="1:23 16382:16383" ht="34.5" customHeight="1" x14ac:dyDescent="0.25">
      <c r="A351" s="162" t="s">
        <v>1034</v>
      </c>
      <c r="B351" s="71" t="e">
        <v>#N/A</v>
      </c>
      <c r="C351" s="162" t="s">
        <v>1005</v>
      </c>
      <c r="D351" s="162">
        <v>1</v>
      </c>
      <c r="E351" s="162" t="s">
        <v>1545</v>
      </c>
      <c r="F351" s="162" t="s">
        <v>1034</v>
      </c>
      <c r="G351" s="162" t="s">
        <v>19</v>
      </c>
      <c r="H351" s="162">
        <v>0</v>
      </c>
      <c r="I351" s="162">
        <v>0</v>
      </c>
      <c r="J351" s="162">
        <v>0</v>
      </c>
      <c r="K351" s="162">
        <v>0</v>
      </c>
      <c r="L351" s="162" t="s">
        <v>19</v>
      </c>
      <c r="M351" s="162" t="s">
        <v>19</v>
      </c>
      <c r="N351" s="162" t="s">
        <v>1020</v>
      </c>
      <c r="O351" s="162" t="s">
        <v>19</v>
      </c>
      <c r="P351" s="162" t="s">
        <v>435</v>
      </c>
      <c r="Q351" s="162">
        <v>0</v>
      </c>
      <c r="R351" s="162">
        <v>1</v>
      </c>
      <c r="S351" s="162" t="s">
        <v>497</v>
      </c>
      <c r="T351" s="162" t="s">
        <v>1035</v>
      </c>
      <c r="U351" s="169">
        <v>45677</v>
      </c>
      <c r="V351" s="169">
        <v>45716</v>
      </c>
      <c r="W351" s="162" t="s">
        <v>1036</v>
      </c>
    </row>
    <row r="352" spans="1:23 16382:16383" ht="75" x14ac:dyDescent="0.25">
      <c r="A352" s="162" t="s">
        <v>1037</v>
      </c>
      <c r="B352" s="71" t="e">
        <v>#N/A</v>
      </c>
      <c r="C352" s="162" t="s">
        <v>1005</v>
      </c>
      <c r="D352" s="162">
        <v>1</v>
      </c>
      <c r="E352" s="162" t="s">
        <v>499</v>
      </c>
      <c r="F352" s="162" t="s">
        <v>1037</v>
      </c>
      <c r="G352" s="162" t="s">
        <v>19</v>
      </c>
      <c r="H352" s="162">
        <v>0</v>
      </c>
      <c r="I352" s="162">
        <v>0</v>
      </c>
      <c r="J352" s="162">
        <v>0</v>
      </c>
      <c r="K352" s="162">
        <v>0</v>
      </c>
      <c r="L352" s="162" t="s">
        <v>19</v>
      </c>
      <c r="M352" s="162" t="s">
        <v>19</v>
      </c>
      <c r="N352" s="162" t="s">
        <v>19</v>
      </c>
      <c r="O352" s="162" t="s">
        <v>19</v>
      </c>
      <c r="P352" s="162" t="s">
        <v>436</v>
      </c>
      <c r="Q352" s="162">
        <v>30</v>
      </c>
      <c r="R352" s="162">
        <v>1</v>
      </c>
      <c r="S352" s="162" t="s">
        <v>497</v>
      </c>
      <c r="T352" s="162" t="s">
        <v>1013</v>
      </c>
      <c r="U352" s="169">
        <v>45719</v>
      </c>
      <c r="V352" s="169">
        <v>45777</v>
      </c>
      <c r="W352" s="162" t="s">
        <v>1033</v>
      </c>
    </row>
    <row r="353" spans="1:23 16383:16383" ht="75" x14ac:dyDescent="0.25">
      <c r="A353" s="162" t="s">
        <v>1038</v>
      </c>
      <c r="B353" s="168" t="e">
        <v>#N/A</v>
      </c>
      <c r="C353" s="162" t="s">
        <v>1005</v>
      </c>
      <c r="D353" s="162">
        <v>1</v>
      </c>
      <c r="E353" s="162" t="s">
        <v>499</v>
      </c>
      <c r="F353" s="162" t="s">
        <v>1038</v>
      </c>
      <c r="G353" s="162" t="s">
        <v>19</v>
      </c>
      <c r="H353" s="162" t="s">
        <v>1814</v>
      </c>
      <c r="I353" s="162" t="s">
        <v>1814</v>
      </c>
      <c r="J353" s="162" t="s">
        <v>1814</v>
      </c>
      <c r="K353" s="162" t="s">
        <v>1814</v>
      </c>
      <c r="L353" s="162" t="s">
        <v>19</v>
      </c>
      <c r="M353" s="162" t="s">
        <v>19</v>
      </c>
      <c r="N353" s="162" t="s">
        <v>19</v>
      </c>
      <c r="O353" s="162" t="s">
        <v>19</v>
      </c>
      <c r="P353" s="162" t="s">
        <v>437</v>
      </c>
      <c r="Q353" s="162">
        <v>30</v>
      </c>
      <c r="R353" s="162">
        <v>1</v>
      </c>
      <c r="S353" s="169" t="s">
        <v>497</v>
      </c>
      <c r="T353" s="169" t="s">
        <v>1017</v>
      </c>
      <c r="U353" s="169">
        <v>45782</v>
      </c>
      <c r="V353" s="169">
        <v>45989</v>
      </c>
      <c r="W353" s="162" t="s">
        <v>1033</v>
      </c>
      <c r="XFC353" s="168"/>
    </row>
    <row r="354" spans="1:23 16383:16383" ht="34.5" customHeight="1" x14ac:dyDescent="0.25">
      <c r="A354" s="179" t="s">
        <v>1039</v>
      </c>
      <c r="B354" s="179" t="e">
        <v>#N/A</v>
      </c>
      <c r="C354" s="179" t="s">
        <v>1005</v>
      </c>
      <c r="D354" s="179">
        <v>1</v>
      </c>
      <c r="E354" s="179" t="s">
        <v>492</v>
      </c>
      <c r="F354" s="179" t="s">
        <v>1039</v>
      </c>
      <c r="G354" s="179" t="s">
        <v>494</v>
      </c>
      <c r="H354" s="179" t="s">
        <v>11</v>
      </c>
      <c r="I354" s="179" t="s">
        <v>1454</v>
      </c>
      <c r="J354" s="179" t="s">
        <v>1455</v>
      </c>
      <c r="K354" s="179" t="s">
        <v>1552</v>
      </c>
      <c r="L354" s="179" t="s">
        <v>512</v>
      </c>
      <c r="M354" s="179" t="s">
        <v>20</v>
      </c>
      <c r="N354" s="179" t="s">
        <v>542</v>
      </c>
      <c r="O354" s="179">
        <v>0</v>
      </c>
      <c r="P354" s="179" t="s">
        <v>407</v>
      </c>
      <c r="Q354" s="179">
        <v>10</v>
      </c>
      <c r="R354" s="179">
        <v>4</v>
      </c>
      <c r="S354" s="180" t="s">
        <v>497</v>
      </c>
      <c r="T354" s="180" t="s">
        <v>1040</v>
      </c>
      <c r="U354" s="180">
        <v>45664</v>
      </c>
      <c r="V354" s="169">
        <v>45989</v>
      </c>
      <c r="W354" s="162" t="s">
        <v>1041</v>
      </c>
      <c r="XFC354" s="178"/>
    </row>
    <row r="355" spans="1:23 16383:16383" ht="45" x14ac:dyDescent="0.25">
      <c r="A355" s="162" t="s">
        <v>1042</v>
      </c>
      <c r="B355" s="71" t="s">
        <v>1042</v>
      </c>
      <c r="C355" s="162" t="s">
        <v>1005</v>
      </c>
      <c r="D355" s="162">
        <v>1</v>
      </c>
      <c r="E355" s="162" t="s">
        <v>499</v>
      </c>
      <c r="F355" s="162" t="s">
        <v>1042</v>
      </c>
      <c r="G355" s="162" t="s">
        <v>19</v>
      </c>
      <c r="H355" s="162">
        <v>0</v>
      </c>
      <c r="I355" s="162">
        <v>0</v>
      </c>
      <c r="J355" s="162">
        <v>0</v>
      </c>
      <c r="K355" s="162">
        <v>0</v>
      </c>
      <c r="L355" s="162" t="s">
        <v>19</v>
      </c>
      <c r="M355" s="162" t="s">
        <v>19</v>
      </c>
      <c r="N355" s="162" t="s">
        <v>19</v>
      </c>
      <c r="O355" s="162" t="s">
        <v>19</v>
      </c>
      <c r="P355" s="162" t="s">
        <v>408</v>
      </c>
      <c r="Q355" s="162">
        <v>50</v>
      </c>
      <c r="R355" s="162">
        <v>4</v>
      </c>
      <c r="S355" s="162" t="s">
        <v>497</v>
      </c>
      <c r="T355" s="162" t="s">
        <v>1043</v>
      </c>
      <c r="U355" s="169">
        <v>45664</v>
      </c>
      <c r="V355" s="169">
        <v>45989</v>
      </c>
      <c r="W355" s="162" t="s">
        <v>1041</v>
      </c>
    </row>
    <row r="356" spans="1:23 16383:16383" ht="45" x14ac:dyDescent="0.25">
      <c r="A356" s="162" t="s">
        <v>1044</v>
      </c>
      <c r="B356" s="71" t="s">
        <v>1044</v>
      </c>
      <c r="C356" s="162" t="s">
        <v>1005</v>
      </c>
      <c r="D356" s="162">
        <v>1</v>
      </c>
      <c r="E356" s="162" t="s">
        <v>499</v>
      </c>
      <c r="F356" s="162" t="s">
        <v>1044</v>
      </c>
      <c r="G356" s="162" t="s">
        <v>19</v>
      </c>
      <c r="H356" s="162" t="s">
        <v>1814</v>
      </c>
      <c r="I356" s="162" t="s">
        <v>1814</v>
      </c>
      <c r="J356" s="162" t="s">
        <v>1814</v>
      </c>
      <c r="K356" s="162" t="s">
        <v>1814</v>
      </c>
      <c r="L356" s="162" t="s">
        <v>19</v>
      </c>
      <c r="M356" s="162" t="s">
        <v>19</v>
      </c>
      <c r="N356" s="162" t="s">
        <v>19</v>
      </c>
      <c r="O356" s="162" t="s">
        <v>19</v>
      </c>
      <c r="P356" s="162" t="s">
        <v>409</v>
      </c>
      <c r="Q356" s="162">
        <v>50</v>
      </c>
      <c r="R356" s="162">
        <v>4</v>
      </c>
      <c r="S356" s="162" t="s">
        <v>497</v>
      </c>
      <c r="T356" s="162" t="s">
        <v>1040</v>
      </c>
      <c r="U356" s="169">
        <v>45748</v>
      </c>
      <c r="V356" s="169">
        <v>45989</v>
      </c>
      <c r="W356" s="162" t="s">
        <v>1041</v>
      </c>
    </row>
    <row r="357" spans="1:23 16383:16383" ht="60" x14ac:dyDescent="0.25">
      <c r="A357" s="179" t="s">
        <v>1045</v>
      </c>
      <c r="B357" s="179" t="s">
        <v>1045</v>
      </c>
      <c r="C357" s="179" t="s">
        <v>1005</v>
      </c>
      <c r="D357" s="179">
        <v>1</v>
      </c>
      <c r="E357" s="179" t="s">
        <v>492</v>
      </c>
      <c r="F357" s="179" t="s">
        <v>1045</v>
      </c>
      <c r="G357" s="179" t="s">
        <v>494</v>
      </c>
      <c r="H357" s="179" t="s">
        <v>1814</v>
      </c>
      <c r="I357" s="179" t="s">
        <v>1814</v>
      </c>
      <c r="J357" s="179" t="s">
        <v>1814</v>
      </c>
      <c r="K357" s="179" t="s">
        <v>1814</v>
      </c>
      <c r="L357" s="179" t="s">
        <v>512</v>
      </c>
      <c r="M357" s="179" t="s">
        <v>19</v>
      </c>
      <c r="N357" s="179" t="s">
        <v>1499</v>
      </c>
      <c r="O357" s="179">
        <v>0</v>
      </c>
      <c r="P357" s="179" t="s">
        <v>1844</v>
      </c>
      <c r="Q357" s="179">
        <v>10</v>
      </c>
      <c r="R357" s="179">
        <v>2</v>
      </c>
      <c r="S357" s="180" t="s">
        <v>497</v>
      </c>
      <c r="T357" s="180" t="s">
        <v>1845</v>
      </c>
      <c r="U357" s="180">
        <v>45677</v>
      </c>
      <c r="V357" s="169">
        <v>45856</v>
      </c>
      <c r="W357" s="162" t="s">
        <v>1046</v>
      </c>
      <c r="XFC357" s="178"/>
    </row>
    <row r="358" spans="1:23 16383:16383" ht="45" x14ac:dyDescent="0.25">
      <c r="A358" s="162" t="s">
        <v>1047</v>
      </c>
      <c r="B358" s="71" t="s">
        <v>1047</v>
      </c>
      <c r="C358" s="162" t="s">
        <v>1005</v>
      </c>
      <c r="D358" s="162">
        <v>1</v>
      </c>
      <c r="E358" s="162" t="s">
        <v>1545</v>
      </c>
      <c r="F358" s="162" t="s">
        <v>1047</v>
      </c>
      <c r="G358" s="162" t="s">
        <v>19</v>
      </c>
      <c r="H358" s="162">
        <v>0</v>
      </c>
      <c r="I358" s="162">
        <v>0</v>
      </c>
      <c r="J358" s="162">
        <v>0</v>
      </c>
      <c r="K358" s="162">
        <v>0</v>
      </c>
      <c r="L358" s="162" t="s">
        <v>19</v>
      </c>
      <c r="M358" s="162" t="s">
        <v>19</v>
      </c>
      <c r="N358" s="162" t="s">
        <v>19</v>
      </c>
      <c r="O358" s="162" t="s">
        <v>19</v>
      </c>
      <c r="P358" s="162" t="s">
        <v>465</v>
      </c>
      <c r="Q358" s="162">
        <v>0</v>
      </c>
      <c r="R358" s="162">
        <v>2</v>
      </c>
      <c r="S358" s="162" t="s">
        <v>497</v>
      </c>
      <c r="T358" s="162" t="s">
        <v>1048</v>
      </c>
      <c r="U358" s="169">
        <v>45677</v>
      </c>
      <c r="V358" s="169">
        <v>45807</v>
      </c>
      <c r="W358" s="162" t="s">
        <v>1049</v>
      </c>
    </row>
    <row r="359" spans="1:23 16383:16383" ht="60" x14ac:dyDescent="0.25">
      <c r="A359" s="162" t="s">
        <v>1050</v>
      </c>
      <c r="B359" s="71" t="s">
        <v>1050</v>
      </c>
      <c r="C359" s="162" t="s">
        <v>1005</v>
      </c>
      <c r="D359" s="162">
        <v>1</v>
      </c>
      <c r="E359" s="162" t="s">
        <v>1545</v>
      </c>
      <c r="F359" s="162" t="s">
        <v>1050</v>
      </c>
      <c r="G359" s="162" t="s">
        <v>19</v>
      </c>
      <c r="H359" s="162" t="s">
        <v>1814</v>
      </c>
      <c r="I359" s="162" t="s">
        <v>1814</v>
      </c>
      <c r="J359" s="162" t="s">
        <v>1814</v>
      </c>
      <c r="K359" s="162" t="s">
        <v>1814</v>
      </c>
      <c r="L359" s="162" t="s">
        <v>19</v>
      </c>
      <c r="M359" s="162" t="s">
        <v>19</v>
      </c>
      <c r="N359" s="162" t="s">
        <v>19</v>
      </c>
      <c r="O359" s="162" t="s">
        <v>19</v>
      </c>
      <c r="P359" s="162" t="s">
        <v>466</v>
      </c>
      <c r="Q359" s="162">
        <v>0</v>
      </c>
      <c r="R359" s="162">
        <v>2</v>
      </c>
      <c r="S359" s="162" t="s">
        <v>497</v>
      </c>
      <c r="T359" s="162" t="s">
        <v>1051</v>
      </c>
      <c r="U359" s="169">
        <v>45677</v>
      </c>
      <c r="V359" s="169">
        <v>45807</v>
      </c>
      <c r="W359" s="162" t="s">
        <v>1049</v>
      </c>
    </row>
    <row r="360" spans="1:23 16383:16383" ht="90" x14ac:dyDescent="0.25">
      <c r="A360" s="162" t="s">
        <v>1052</v>
      </c>
      <c r="B360" s="71" t="s">
        <v>1052</v>
      </c>
      <c r="C360" s="162" t="s">
        <v>1005</v>
      </c>
      <c r="D360" s="162">
        <v>1</v>
      </c>
      <c r="E360" s="162" t="s">
        <v>499</v>
      </c>
      <c r="F360" s="162" t="s">
        <v>1052</v>
      </c>
      <c r="G360" s="162" t="s">
        <v>19</v>
      </c>
      <c r="H360" s="162" t="s">
        <v>1814</v>
      </c>
      <c r="I360" s="162" t="s">
        <v>1814</v>
      </c>
      <c r="J360" s="162" t="s">
        <v>1814</v>
      </c>
      <c r="K360" s="162" t="s">
        <v>1814</v>
      </c>
      <c r="L360" s="162" t="s">
        <v>19</v>
      </c>
      <c r="M360" s="162" t="s">
        <v>19</v>
      </c>
      <c r="N360" s="162" t="s">
        <v>19</v>
      </c>
      <c r="O360" s="162" t="s">
        <v>19</v>
      </c>
      <c r="P360" s="162" t="s">
        <v>1846</v>
      </c>
      <c r="Q360" s="162">
        <v>50</v>
      </c>
      <c r="R360" s="162">
        <v>2</v>
      </c>
      <c r="S360" s="162" t="s">
        <v>497</v>
      </c>
      <c r="T360" s="162" t="s">
        <v>1847</v>
      </c>
      <c r="U360" s="169">
        <v>45811</v>
      </c>
      <c r="V360" s="169">
        <v>45835</v>
      </c>
      <c r="W360" s="162" t="s">
        <v>1005</v>
      </c>
    </row>
    <row r="361" spans="1:23 16383:16383" ht="75" x14ac:dyDescent="0.25">
      <c r="A361" s="162" t="s">
        <v>1053</v>
      </c>
      <c r="B361" s="168" t="s">
        <v>1053</v>
      </c>
      <c r="C361" s="162" t="s">
        <v>1005</v>
      </c>
      <c r="D361" s="162">
        <v>1</v>
      </c>
      <c r="E361" s="162" t="s">
        <v>499</v>
      </c>
      <c r="F361" s="162" t="s">
        <v>1053</v>
      </c>
      <c r="G361" s="162" t="s">
        <v>19</v>
      </c>
      <c r="H361" s="162">
        <v>0</v>
      </c>
      <c r="I361" s="162">
        <v>0</v>
      </c>
      <c r="J361" s="162">
        <v>0</v>
      </c>
      <c r="K361" s="162">
        <v>0</v>
      </c>
      <c r="L361" s="162" t="s">
        <v>19</v>
      </c>
      <c r="M361" s="162" t="s">
        <v>19</v>
      </c>
      <c r="N361" s="162" t="s">
        <v>1499</v>
      </c>
      <c r="O361" s="162" t="s">
        <v>19</v>
      </c>
      <c r="P361" s="162" t="s">
        <v>1848</v>
      </c>
      <c r="Q361" s="162">
        <v>50</v>
      </c>
      <c r="R361" s="162">
        <v>2</v>
      </c>
      <c r="S361" s="169" t="s">
        <v>497</v>
      </c>
      <c r="T361" s="169" t="s">
        <v>1847</v>
      </c>
      <c r="U361" s="169">
        <v>45839</v>
      </c>
      <c r="V361" s="169">
        <v>45856</v>
      </c>
      <c r="W361" s="162" t="s">
        <v>1005</v>
      </c>
      <c r="XFC361" s="168"/>
    </row>
    <row r="362" spans="1:23 16383:16383" ht="73.5" customHeight="1" x14ac:dyDescent="0.25">
      <c r="A362" s="179" t="s">
        <v>523</v>
      </c>
      <c r="B362" s="179" t="e">
        <v>#N/A</v>
      </c>
      <c r="C362" s="179" t="s">
        <v>522</v>
      </c>
      <c r="D362" s="179">
        <v>4</v>
      </c>
      <c r="E362" s="179" t="s">
        <v>492</v>
      </c>
      <c r="F362" s="179" t="s">
        <v>523</v>
      </c>
      <c r="G362" s="179" t="s">
        <v>1814</v>
      </c>
      <c r="H362" s="179" t="s">
        <v>1814</v>
      </c>
      <c r="I362" s="179" t="s">
        <v>1814</v>
      </c>
      <c r="J362" s="179" t="s">
        <v>1814</v>
      </c>
      <c r="K362" s="179" t="s">
        <v>1814</v>
      </c>
      <c r="L362" s="179" t="s">
        <v>495</v>
      </c>
      <c r="M362" s="179" t="s">
        <v>19</v>
      </c>
      <c r="N362" s="179" t="s">
        <v>524</v>
      </c>
      <c r="O362" s="179">
        <v>0</v>
      </c>
      <c r="P362" s="179" t="s">
        <v>151</v>
      </c>
      <c r="Q362" s="179">
        <v>50</v>
      </c>
      <c r="R362" s="179">
        <v>100</v>
      </c>
      <c r="S362" s="180" t="s">
        <v>525</v>
      </c>
      <c r="T362" s="180" t="s">
        <v>526</v>
      </c>
      <c r="U362" s="180">
        <v>45659</v>
      </c>
      <c r="V362" s="169">
        <v>46022</v>
      </c>
      <c r="W362" s="162" t="s">
        <v>522</v>
      </c>
      <c r="XFC362" s="178"/>
    </row>
    <row r="363" spans="1:23 16383:16383" ht="79.5" customHeight="1" x14ac:dyDescent="0.25">
      <c r="A363" s="162" t="s">
        <v>527</v>
      </c>
      <c r="B363" s="71" t="e">
        <v>#N/A</v>
      </c>
      <c r="C363" s="162" t="s">
        <v>522</v>
      </c>
      <c r="D363" s="162">
        <v>4</v>
      </c>
      <c r="E363" s="162" t="s">
        <v>499</v>
      </c>
      <c r="F363" s="162" t="s">
        <v>527</v>
      </c>
      <c r="G363" s="162" t="s">
        <v>19</v>
      </c>
      <c r="H363" s="162">
        <v>0</v>
      </c>
      <c r="I363" s="162">
        <v>0</v>
      </c>
      <c r="J363" s="162">
        <v>0</v>
      </c>
      <c r="K363" s="162">
        <v>0</v>
      </c>
      <c r="L363" s="162" t="s">
        <v>19</v>
      </c>
      <c r="M363" s="162" t="s">
        <v>19</v>
      </c>
      <c r="N363" s="162" t="s">
        <v>19</v>
      </c>
      <c r="O363" s="162" t="s">
        <v>19</v>
      </c>
      <c r="P363" s="162" t="s">
        <v>152</v>
      </c>
      <c r="Q363" s="162">
        <v>80</v>
      </c>
      <c r="R363" s="162">
        <v>100</v>
      </c>
      <c r="S363" s="162" t="s">
        <v>525</v>
      </c>
      <c r="T363" s="162" t="s">
        <v>526</v>
      </c>
      <c r="U363" s="169">
        <v>45659</v>
      </c>
      <c r="V363" s="169">
        <v>46022</v>
      </c>
      <c r="W363" s="162" t="s">
        <v>522</v>
      </c>
    </row>
    <row r="364" spans="1:23 16383:16383" ht="70.5" customHeight="1" x14ac:dyDescent="0.25">
      <c r="A364" s="162" t="s">
        <v>528</v>
      </c>
      <c r="B364" s="160" t="e">
        <v>#N/A</v>
      </c>
      <c r="C364" s="162" t="s">
        <v>522</v>
      </c>
      <c r="D364" s="162">
        <v>4</v>
      </c>
      <c r="E364" s="162" t="s">
        <v>499</v>
      </c>
      <c r="F364" s="162" t="s">
        <v>528</v>
      </c>
      <c r="G364" s="162" t="s">
        <v>19</v>
      </c>
      <c r="H364" s="162">
        <v>0</v>
      </c>
      <c r="I364" s="162">
        <v>0</v>
      </c>
      <c r="J364" s="162">
        <v>0</v>
      </c>
      <c r="K364" s="162">
        <v>0</v>
      </c>
      <c r="L364" s="162" t="s">
        <v>19</v>
      </c>
      <c r="M364" s="162" t="s">
        <v>19</v>
      </c>
      <c r="N364" s="162" t="s">
        <v>19</v>
      </c>
      <c r="O364" s="162" t="s">
        <v>19</v>
      </c>
      <c r="P364" s="162" t="s">
        <v>153</v>
      </c>
      <c r="Q364" s="162">
        <v>20</v>
      </c>
      <c r="R364" s="162">
        <v>2</v>
      </c>
      <c r="S364" s="169" t="s">
        <v>497</v>
      </c>
      <c r="T364" s="169" t="s">
        <v>529</v>
      </c>
      <c r="U364" s="169">
        <v>45811</v>
      </c>
      <c r="V364" s="169">
        <v>46022</v>
      </c>
      <c r="W364" s="162" t="s">
        <v>522</v>
      </c>
      <c r="XFC364" s="161"/>
    </row>
    <row r="365" spans="1:23 16383:16383" ht="81" customHeight="1" x14ac:dyDescent="0.25">
      <c r="A365" s="179" t="s">
        <v>530</v>
      </c>
      <c r="B365" s="179" t="e">
        <v>#N/A</v>
      </c>
      <c r="C365" s="179" t="s">
        <v>522</v>
      </c>
      <c r="D365" s="179">
        <v>4</v>
      </c>
      <c r="E365" s="179" t="s">
        <v>492</v>
      </c>
      <c r="F365" s="179" t="s">
        <v>530</v>
      </c>
      <c r="G365" s="179" t="s">
        <v>494</v>
      </c>
      <c r="H365" s="179" t="s">
        <v>61</v>
      </c>
      <c r="I365" s="179" t="s">
        <v>1795</v>
      </c>
      <c r="J365" s="179" t="s">
        <v>1451</v>
      </c>
      <c r="K365" s="179" t="s">
        <v>1551</v>
      </c>
      <c r="L365" s="179" t="s">
        <v>495</v>
      </c>
      <c r="M365" s="179" t="s">
        <v>19</v>
      </c>
      <c r="N365" s="179" t="s">
        <v>524</v>
      </c>
      <c r="O365" s="179">
        <v>0</v>
      </c>
      <c r="P365" s="179" t="s">
        <v>1884</v>
      </c>
      <c r="Q365" s="179">
        <v>25</v>
      </c>
      <c r="R365" s="179">
        <v>1</v>
      </c>
      <c r="S365" s="180" t="s">
        <v>497</v>
      </c>
      <c r="T365" s="180" t="s">
        <v>1885</v>
      </c>
      <c r="U365" s="180">
        <v>45748</v>
      </c>
      <c r="V365" s="169">
        <v>45869</v>
      </c>
      <c r="W365" s="162" t="s">
        <v>522</v>
      </c>
      <c r="XFC365" s="178"/>
    </row>
    <row r="366" spans="1:23 16383:16383" ht="81" customHeight="1" x14ac:dyDescent="0.25">
      <c r="A366" s="162" t="s">
        <v>532</v>
      </c>
      <c r="B366" s="168" t="e">
        <v>#N/A</v>
      </c>
      <c r="C366" s="162" t="s">
        <v>522</v>
      </c>
      <c r="D366" s="162">
        <v>4</v>
      </c>
      <c r="E366" s="162" t="s">
        <v>499</v>
      </c>
      <c r="F366" s="162" t="s">
        <v>532</v>
      </c>
      <c r="G366" s="162" t="s">
        <v>1814</v>
      </c>
      <c r="H366" s="162" t="s">
        <v>1814</v>
      </c>
      <c r="I366" s="162" t="s">
        <v>1814</v>
      </c>
      <c r="J366" s="162" t="s">
        <v>1814</v>
      </c>
      <c r="K366" s="162" t="s">
        <v>1814</v>
      </c>
      <c r="L366" s="162" t="s">
        <v>19</v>
      </c>
      <c r="M366" s="162" t="s">
        <v>19</v>
      </c>
      <c r="N366" s="162" t="s">
        <v>19</v>
      </c>
      <c r="O366" s="162" t="s">
        <v>19</v>
      </c>
      <c r="P366" s="162" t="s">
        <v>114</v>
      </c>
      <c r="Q366" s="162">
        <v>80</v>
      </c>
      <c r="R366" s="162">
        <v>1</v>
      </c>
      <c r="S366" s="169" t="s">
        <v>497</v>
      </c>
      <c r="T366" s="169" t="s">
        <v>1874</v>
      </c>
      <c r="U366" s="169">
        <v>45748</v>
      </c>
      <c r="V366" s="169">
        <v>45869</v>
      </c>
      <c r="W366" s="162" t="s">
        <v>522</v>
      </c>
      <c r="XFC366" s="168"/>
    </row>
    <row r="367" spans="1:23 16383:16383" ht="85.5" customHeight="1" x14ac:dyDescent="0.25">
      <c r="A367" s="162" t="s">
        <v>533</v>
      </c>
      <c r="B367" s="71" t="e">
        <v>#N/A</v>
      </c>
      <c r="C367" s="162" t="s">
        <v>522</v>
      </c>
      <c r="D367" s="162">
        <v>4</v>
      </c>
      <c r="E367" s="162" t="s">
        <v>499</v>
      </c>
      <c r="F367" s="162" t="s">
        <v>533</v>
      </c>
      <c r="G367" s="162" t="s">
        <v>19</v>
      </c>
      <c r="H367" s="162">
        <v>0</v>
      </c>
      <c r="I367" s="162">
        <v>0</v>
      </c>
      <c r="J367" s="162">
        <v>0</v>
      </c>
      <c r="K367" s="162">
        <v>0</v>
      </c>
      <c r="L367" s="162" t="s">
        <v>19</v>
      </c>
      <c r="M367" s="162" t="s">
        <v>19</v>
      </c>
      <c r="N367" s="162" t="s">
        <v>19</v>
      </c>
      <c r="O367" s="162" t="s">
        <v>19</v>
      </c>
      <c r="P367" s="162" t="s">
        <v>115</v>
      </c>
      <c r="Q367" s="162">
        <v>20</v>
      </c>
      <c r="R367" s="162">
        <v>1</v>
      </c>
      <c r="S367" s="162" t="s">
        <v>497</v>
      </c>
      <c r="T367" s="162" t="s">
        <v>1886</v>
      </c>
      <c r="U367" s="169">
        <v>45748</v>
      </c>
      <c r="V367" s="169">
        <v>45869</v>
      </c>
      <c r="W367" s="162" t="s">
        <v>522</v>
      </c>
    </row>
    <row r="368" spans="1:23 16383:16383" ht="34.5" customHeight="1" x14ac:dyDescent="0.25">
      <c r="A368" s="179" t="s">
        <v>534</v>
      </c>
      <c r="B368" s="179" t="e">
        <v>#N/A</v>
      </c>
      <c r="C368" s="179" t="s">
        <v>522</v>
      </c>
      <c r="D368" s="179">
        <v>4</v>
      </c>
      <c r="E368" s="179" t="s">
        <v>492</v>
      </c>
      <c r="F368" s="179" t="s">
        <v>534</v>
      </c>
      <c r="G368" s="179" t="s">
        <v>1814</v>
      </c>
      <c r="H368" s="179" t="s">
        <v>1814</v>
      </c>
      <c r="I368" s="179" t="s">
        <v>1814</v>
      </c>
      <c r="J368" s="179" t="s">
        <v>1814</v>
      </c>
      <c r="K368" s="179" t="s">
        <v>1814</v>
      </c>
      <c r="L368" s="179" t="s">
        <v>495</v>
      </c>
      <c r="M368" s="179" t="s">
        <v>19</v>
      </c>
      <c r="N368" s="179" t="s">
        <v>524</v>
      </c>
      <c r="O368" s="179">
        <v>0</v>
      </c>
      <c r="P368" s="179" t="s">
        <v>116</v>
      </c>
      <c r="Q368" s="179">
        <v>25</v>
      </c>
      <c r="R368" s="179">
        <v>1</v>
      </c>
      <c r="S368" s="180" t="s">
        <v>497</v>
      </c>
      <c r="T368" s="180" t="s">
        <v>535</v>
      </c>
      <c r="U368" s="180">
        <v>45707</v>
      </c>
      <c r="V368" s="169">
        <v>45873</v>
      </c>
      <c r="W368" s="162" t="s">
        <v>522</v>
      </c>
      <c r="XFC368" s="178"/>
    </row>
    <row r="369" spans="1:23 16381:16383" ht="109.5" customHeight="1" x14ac:dyDescent="0.25">
      <c r="A369" s="162" t="s">
        <v>536</v>
      </c>
      <c r="B369" s="71" t="e">
        <v>#N/A</v>
      </c>
      <c r="C369" s="162" t="s">
        <v>522</v>
      </c>
      <c r="D369" s="162">
        <v>4</v>
      </c>
      <c r="E369" s="162" t="s">
        <v>499</v>
      </c>
      <c r="F369" s="162" t="s">
        <v>536</v>
      </c>
      <c r="G369" s="162" t="s">
        <v>19</v>
      </c>
      <c r="H369" s="162">
        <v>0</v>
      </c>
      <c r="I369" s="162">
        <v>0</v>
      </c>
      <c r="J369" s="162">
        <v>0</v>
      </c>
      <c r="K369" s="162">
        <v>0</v>
      </c>
      <c r="L369" s="162" t="s">
        <v>19</v>
      </c>
      <c r="M369" s="162" t="s">
        <v>19</v>
      </c>
      <c r="N369" s="162" t="s">
        <v>19</v>
      </c>
      <c r="O369" s="162" t="s">
        <v>19</v>
      </c>
      <c r="P369" s="162" t="s">
        <v>117</v>
      </c>
      <c r="Q369" s="162">
        <v>80</v>
      </c>
      <c r="R369" s="162">
        <v>1</v>
      </c>
      <c r="S369" s="162" t="s">
        <v>497</v>
      </c>
      <c r="T369" s="162" t="s">
        <v>537</v>
      </c>
      <c r="U369" s="169">
        <v>45707</v>
      </c>
      <c r="V369" s="169">
        <v>45873</v>
      </c>
      <c r="W369" s="162" t="s">
        <v>522</v>
      </c>
    </row>
    <row r="370" spans="1:23 16381:16383" ht="34.5" customHeight="1" x14ac:dyDescent="0.25">
      <c r="A370" s="171" t="s">
        <v>538</v>
      </c>
      <c r="B370" s="171" t="e">
        <v>#N/A</v>
      </c>
      <c r="C370" s="171" t="s">
        <v>522</v>
      </c>
      <c r="D370" s="171">
        <v>4</v>
      </c>
      <c r="E370" s="171" t="s">
        <v>1842</v>
      </c>
      <c r="F370" s="171" t="s">
        <v>538</v>
      </c>
      <c r="G370" s="171" t="s">
        <v>19</v>
      </c>
      <c r="H370" s="171">
        <v>0</v>
      </c>
      <c r="I370" s="171">
        <v>0</v>
      </c>
      <c r="J370" s="171">
        <v>0</v>
      </c>
      <c r="K370" s="171">
        <v>0</v>
      </c>
      <c r="L370" s="171" t="s">
        <v>19</v>
      </c>
      <c r="M370" s="171" t="s">
        <v>19</v>
      </c>
      <c r="N370" s="171" t="s">
        <v>524</v>
      </c>
      <c r="O370" s="171" t="s">
        <v>19</v>
      </c>
      <c r="P370" s="171" t="s">
        <v>118</v>
      </c>
      <c r="Q370" s="176">
        <v>40</v>
      </c>
      <c r="R370" s="172">
        <v>1</v>
      </c>
      <c r="S370" s="171" t="s">
        <v>497</v>
      </c>
      <c r="T370" s="172" t="s">
        <v>537</v>
      </c>
      <c r="U370" s="172">
        <v>45707</v>
      </c>
      <c r="V370" s="169">
        <v>46010</v>
      </c>
      <c r="W370" s="162" t="s">
        <v>522</v>
      </c>
      <c r="XFA370" s="168"/>
    </row>
    <row r="371" spans="1:23 16381:16383" ht="45" x14ac:dyDescent="0.25">
      <c r="A371" s="162" t="s">
        <v>539</v>
      </c>
      <c r="B371" s="160" t="e">
        <v>#N/A</v>
      </c>
      <c r="C371" s="162" t="s">
        <v>522</v>
      </c>
      <c r="D371" s="162">
        <v>4</v>
      </c>
      <c r="E371" s="162" t="s">
        <v>499</v>
      </c>
      <c r="F371" s="162" t="s">
        <v>539</v>
      </c>
      <c r="G371" s="162" t="s">
        <v>19</v>
      </c>
      <c r="H371" s="162" t="s">
        <v>1814</v>
      </c>
      <c r="I371" s="162" t="s">
        <v>1814</v>
      </c>
      <c r="J371" s="162" t="s">
        <v>1814</v>
      </c>
      <c r="K371" s="162" t="s">
        <v>1814</v>
      </c>
      <c r="L371" s="162" t="s">
        <v>19</v>
      </c>
      <c r="M371" s="162" t="s">
        <v>19</v>
      </c>
      <c r="N371" s="162" t="s">
        <v>19</v>
      </c>
      <c r="O371" s="162" t="s">
        <v>19</v>
      </c>
      <c r="P371" s="162" t="s">
        <v>47</v>
      </c>
      <c r="Q371" s="162">
        <v>20</v>
      </c>
      <c r="R371" s="162">
        <v>1</v>
      </c>
      <c r="S371" s="169" t="s">
        <v>497</v>
      </c>
      <c r="T371" s="169" t="s">
        <v>535</v>
      </c>
      <c r="U371" s="169">
        <v>45707</v>
      </c>
      <c r="V371" s="169">
        <v>45873</v>
      </c>
      <c r="W371" s="162" t="s">
        <v>522</v>
      </c>
      <c r="XFC371" s="161"/>
    </row>
    <row r="372" spans="1:23 16381:16383" ht="60" x14ac:dyDescent="0.25">
      <c r="A372" s="179" t="s">
        <v>944</v>
      </c>
      <c r="B372" s="179" t="e">
        <v>#N/A</v>
      </c>
      <c r="C372" s="179" t="s">
        <v>943</v>
      </c>
      <c r="D372" s="179">
        <v>2</v>
      </c>
      <c r="E372" s="179" t="s">
        <v>492</v>
      </c>
      <c r="F372" s="179" t="s">
        <v>944</v>
      </c>
      <c r="G372" s="179" t="s">
        <v>1814</v>
      </c>
      <c r="H372" s="179" t="s">
        <v>1814</v>
      </c>
      <c r="I372" s="179" t="s">
        <v>1814</v>
      </c>
      <c r="J372" s="179" t="s">
        <v>1814</v>
      </c>
      <c r="K372" s="179" t="s">
        <v>1814</v>
      </c>
      <c r="L372" s="179" t="s">
        <v>495</v>
      </c>
      <c r="M372" s="179" t="s">
        <v>22</v>
      </c>
      <c r="N372" s="179" t="s">
        <v>730</v>
      </c>
      <c r="O372" s="179">
        <v>0</v>
      </c>
      <c r="P372" s="179" t="s">
        <v>339</v>
      </c>
      <c r="Q372" s="179">
        <v>30</v>
      </c>
      <c r="R372" s="179">
        <v>100</v>
      </c>
      <c r="S372" s="180" t="s">
        <v>525</v>
      </c>
      <c r="T372" s="180" t="s">
        <v>945</v>
      </c>
      <c r="U372" s="180">
        <v>45672</v>
      </c>
      <c r="V372" s="169">
        <v>45975</v>
      </c>
      <c r="W372" s="162" t="s">
        <v>943</v>
      </c>
      <c r="XFC372" s="178"/>
    </row>
    <row r="373" spans="1:23 16381:16383" ht="45" x14ac:dyDescent="0.25">
      <c r="A373" s="162" t="s">
        <v>946</v>
      </c>
      <c r="B373" s="71" t="e">
        <v>#N/A</v>
      </c>
      <c r="C373" s="162" t="s">
        <v>943</v>
      </c>
      <c r="D373" s="162">
        <v>2</v>
      </c>
      <c r="E373" s="162" t="s">
        <v>499</v>
      </c>
      <c r="F373" s="162" t="s">
        <v>946</v>
      </c>
      <c r="G373" s="162" t="s">
        <v>19</v>
      </c>
      <c r="H373" s="162" t="s">
        <v>1814</v>
      </c>
      <c r="I373" s="162" t="s">
        <v>1814</v>
      </c>
      <c r="J373" s="162" t="s">
        <v>1814</v>
      </c>
      <c r="K373" s="162" t="s">
        <v>1814</v>
      </c>
      <c r="L373" s="162" t="s">
        <v>19</v>
      </c>
      <c r="M373" s="162" t="s">
        <v>19</v>
      </c>
      <c r="N373" s="162" t="s">
        <v>19</v>
      </c>
      <c r="O373" s="162" t="s">
        <v>19</v>
      </c>
      <c r="P373" s="162" t="s">
        <v>340</v>
      </c>
      <c r="Q373" s="162">
        <v>10</v>
      </c>
      <c r="R373" s="162">
        <v>1</v>
      </c>
      <c r="S373" s="162" t="s">
        <v>497</v>
      </c>
      <c r="T373" s="162" t="s">
        <v>947</v>
      </c>
      <c r="U373" s="169">
        <v>45672</v>
      </c>
      <c r="V373" s="169">
        <v>45706</v>
      </c>
      <c r="W373" s="162" t="s">
        <v>943</v>
      </c>
    </row>
    <row r="374" spans="1:23 16381:16383" ht="34.5" customHeight="1" x14ac:dyDescent="0.25">
      <c r="A374" s="162" t="s">
        <v>948</v>
      </c>
      <c r="B374" s="168" t="e">
        <v>#N/A</v>
      </c>
      <c r="C374" s="162" t="s">
        <v>943</v>
      </c>
      <c r="D374" s="162">
        <v>2</v>
      </c>
      <c r="E374" s="162" t="s">
        <v>499</v>
      </c>
      <c r="F374" s="162" t="s">
        <v>948</v>
      </c>
      <c r="G374" s="162" t="s">
        <v>19</v>
      </c>
      <c r="H374" s="162">
        <v>0</v>
      </c>
      <c r="I374" s="162">
        <v>0</v>
      </c>
      <c r="J374" s="162">
        <v>0</v>
      </c>
      <c r="K374" s="162">
        <v>0</v>
      </c>
      <c r="L374" s="162" t="s">
        <v>19</v>
      </c>
      <c r="M374" s="162" t="s">
        <v>19</v>
      </c>
      <c r="N374" s="162" t="s">
        <v>730</v>
      </c>
      <c r="O374" s="162" t="s">
        <v>19</v>
      </c>
      <c r="P374" s="162" t="s">
        <v>341</v>
      </c>
      <c r="Q374" s="162">
        <v>10</v>
      </c>
      <c r="R374" s="162">
        <v>1</v>
      </c>
      <c r="S374" s="169" t="s">
        <v>497</v>
      </c>
      <c r="T374" s="169" t="s">
        <v>949</v>
      </c>
      <c r="U374" s="169">
        <v>45707</v>
      </c>
      <c r="V374" s="169">
        <v>45716</v>
      </c>
      <c r="W374" s="162" t="s">
        <v>943</v>
      </c>
      <c r="XFC374" s="168"/>
    </row>
    <row r="375" spans="1:23 16381:16383" ht="45" x14ac:dyDescent="0.25">
      <c r="A375" s="162" t="s">
        <v>950</v>
      </c>
      <c r="B375" s="71" t="s">
        <v>950</v>
      </c>
      <c r="C375" s="162" t="s">
        <v>943</v>
      </c>
      <c r="D375" s="162">
        <v>2</v>
      </c>
      <c r="E375" s="162" t="s">
        <v>499</v>
      </c>
      <c r="F375" s="162" t="s">
        <v>950</v>
      </c>
      <c r="G375" s="162" t="s">
        <v>19</v>
      </c>
      <c r="H375" s="162">
        <v>0</v>
      </c>
      <c r="I375" s="162">
        <v>0</v>
      </c>
      <c r="J375" s="162">
        <v>0</v>
      </c>
      <c r="K375" s="162">
        <v>0</v>
      </c>
      <c r="L375" s="162" t="s">
        <v>19</v>
      </c>
      <c r="M375" s="162" t="s">
        <v>19</v>
      </c>
      <c r="N375" s="162" t="s">
        <v>19</v>
      </c>
      <c r="O375" s="162" t="s">
        <v>19</v>
      </c>
      <c r="P375" s="162" t="s">
        <v>342</v>
      </c>
      <c r="Q375" s="162">
        <v>15</v>
      </c>
      <c r="R375" s="162">
        <v>2</v>
      </c>
      <c r="S375" s="162" t="s">
        <v>497</v>
      </c>
      <c r="T375" s="162" t="s">
        <v>951</v>
      </c>
      <c r="U375" s="169">
        <v>45719</v>
      </c>
      <c r="V375" s="169">
        <v>45930</v>
      </c>
      <c r="W375" s="162" t="s">
        <v>943</v>
      </c>
    </row>
    <row r="376" spans="1:23 16381:16383" ht="45" x14ac:dyDescent="0.25">
      <c r="A376" s="162" t="s">
        <v>952</v>
      </c>
      <c r="B376" s="71" t="s">
        <v>952</v>
      </c>
      <c r="C376" s="162" t="s">
        <v>943</v>
      </c>
      <c r="D376" s="162">
        <v>2</v>
      </c>
      <c r="E376" s="162" t="s">
        <v>499</v>
      </c>
      <c r="F376" s="162" t="s">
        <v>952</v>
      </c>
      <c r="G376" s="162" t="s">
        <v>19</v>
      </c>
      <c r="H376" s="162" t="s">
        <v>1814</v>
      </c>
      <c r="I376" s="162" t="s">
        <v>1814</v>
      </c>
      <c r="J376" s="162" t="s">
        <v>1814</v>
      </c>
      <c r="K376" s="162" t="s">
        <v>1814</v>
      </c>
      <c r="L376" s="162" t="s">
        <v>19</v>
      </c>
      <c r="M376" s="162" t="s">
        <v>19</v>
      </c>
      <c r="N376" s="162" t="s">
        <v>19</v>
      </c>
      <c r="O376" s="162" t="s">
        <v>19</v>
      </c>
      <c r="P376" s="162" t="s">
        <v>343</v>
      </c>
      <c r="Q376" s="162">
        <v>20</v>
      </c>
      <c r="R376" s="162">
        <v>2</v>
      </c>
      <c r="S376" s="162" t="s">
        <v>497</v>
      </c>
      <c r="T376" s="162" t="s">
        <v>953</v>
      </c>
      <c r="U376" s="169">
        <v>45748</v>
      </c>
      <c r="V376" s="169">
        <v>45961</v>
      </c>
      <c r="W376" s="162" t="s">
        <v>943</v>
      </c>
    </row>
    <row r="377" spans="1:23 16381:16383" ht="45" x14ac:dyDescent="0.25">
      <c r="A377" s="162" t="s">
        <v>954</v>
      </c>
      <c r="B377" s="71" t="s">
        <v>954</v>
      </c>
      <c r="C377" s="162" t="s">
        <v>943</v>
      </c>
      <c r="D377" s="162">
        <v>2</v>
      </c>
      <c r="E377" s="162" t="s">
        <v>499</v>
      </c>
      <c r="F377" s="162" t="s">
        <v>954</v>
      </c>
      <c r="G377" s="162" t="s">
        <v>19</v>
      </c>
      <c r="H377" s="162" t="s">
        <v>1814</v>
      </c>
      <c r="I377" s="162" t="s">
        <v>1814</v>
      </c>
      <c r="J377" s="162" t="s">
        <v>1814</v>
      </c>
      <c r="K377" s="162" t="s">
        <v>1814</v>
      </c>
      <c r="L377" s="162" t="s">
        <v>19</v>
      </c>
      <c r="M377" s="162" t="s">
        <v>19</v>
      </c>
      <c r="N377" s="162" t="s">
        <v>19</v>
      </c>
      <c r="O377" s="162" t="s">
        <v>19</v>
      </c>
      <c r="P377" s="162" t="s">
        <v>344</v>
      </c>
      <c r="Q377" s="162">
        <v>15</v>
      </c>
      <c r="R377" s="162">
        <v>2</v>
      </c>
      <c r="S377" s="162" t="s">
        <v>497</v>
      </c>
      <c r="T377" s="162" t="s">
        <v>955</v>
      </c>
      <c r="U377" s="169">
        <v>45754</v>
      </c>
      <c r="V377" s="169">
        <v>45930</v>
      </c>
      <c r="W377" s="162" t="s">
        <v>943</v>
      </c>
    </row>
    <row r="378" spans="1:23 16381:16383" ht="34.5" customHeight="1" x14ac:dyDescent="0.25">
      <c r="A378" s="162" t="s">
        <v>956</v>
      </c>
      <c r="B378" s="71" t="s">
        <v>956</v>
      </c>
      <c r="C378" s="162" t="s">
        <v>943</v>
      </c>
      <c r="D378" s="162">
        <v>2</v>
      </c>
      <c r="E378" s="162" t="s">
        <v>499</v>
      </c>
      <c r="F378" s="162" t="s">
        <v>956</v>
      </c>
      <c r="G378" s="162" t="s">
        <v>19</v>
      </c>
      <c r="H378" s="162">
        <v>0</v>
      </c>
      <c r="I378" s="162">
        <v>0</v>
      </c>
      <c r="J378" s="162">
        <v>0</v>
      </c>
      <c r="K378" s="162">
        <v>0</v>
      </c>
      <c r="L378" s="162" t="s">
        <v>19</v>
      </c>
      <c r="M378" s="162" t="s">
        <v>19</v>
      </c>
      <c r="N378" s="162" t="s">
        <v>730</v>
      </c>
      <c r="O378" s="162" t="s">
        <v>19</v>
      </c>
      <c r="P378" s="162" t="s">
        <v>345</v>
      </c>
      <c r="Q378" s="162">
        <v>10</v>
      </c>
      <c r="R378" s="162">
        <v>2</v>
      </c>
      <c r="S378" s="162" t="s">
        <v>497</v>
      </c>
      <c r="T378" s="162" t="s">
        <v>957</v>
      </c>
      <c r="U378" s="169">
        <v>45779</v>
      </c>
      <c r="V378" s="169">
        <v>45930</v>
      </c>
      <c r="W378" s="162" t="s">
        <v>943</v>
      </c>
    </row>
    <row r="379" spans="1:23 16381:16383" ht="45" x14ac:dyDescent="0.25">
      <c r="A379" s="162" t="s">
        <v>958</v>
      </c>
      <c r="B379" s="168" t="s">
        <v>958</v>
      </c>
      <c r="C379" s="162" t="s">
        <v>943</v>
      </c>
      <c r="D379" s="162">
        <v>2</v>
      </c>
      <c r="E379" s="162" t="s">
        <v>499</v>
      </c>
      <c r="F379" s="162" t="s">
        <v>958</v>
      </c>
      <c r="G379" s="162" t="s">
        <v>19</v>
      </c>
      <c r="H379" s="162">
        <v>0</v>
      </c>
      <c r="I379" s="162">
        <v>0</v>
      </c>
      <c r="J379" s="162">
        <v>0</v>
      </c>
      <c r="K379" s="162">
        <v>0</v>
      </c>
      <c r="L379" s="162" t="s">
        <v>19</v>
      </c>
      <c r="M379" s="162" t="s">
        <v>19</v>
      </c>
      <c r="N379" s="162" t="s">
        <v>19</v>
      </c>
      <c r="O379" s="162" t="s">
        <v>19</v>
      </c>
      <c r="P379" s="162" t="s">
        <v>346</v>
      </c>
      <c r="Q379" s="162">
        <v>10</v>
      </c>
      <c r="R379" s="162">
        <v>100</v>
      </c>
      <c r="S379" s="169" t="s">
        <v>525</v>
      </c>
      <c r="T379" s="169" t="s">
        <v>868</v>
      </c>
      <c r="U379" s="169">
        <v>45779</v>
      </c>
      <c r="V379" s="169">
        <v>45930</v>
      </c>
      <c r="W379" s="162" t="s">
        <v>943</v>
      </c>
      <c r="XFC379" s="168"/>
    </row>
    <row r="380" spans="1:23 16381:16383" ht="75" x14ac:dyDescent="0.25">
      <c r="A380" s="162" t="s">
        <v>959</v>
      </c>
      <c r="B380" s="71" t="s">
        <v>959</v>
      </c>
      <c r="C380" s="162" t="s">
        <v>943</v>
      </c>
      <c r="D380" s="162">
        <v>2</v>
      </c>
      <c r="E380" s="162" t="s">
        <v>499</v>
      </c>
      <c r="F380" s="162" t="s">
        <v>959</v>
      </c>
      <c r="G380" s="162" t="s">
        <v>19</v>
      </c>
      <c r="H380" s="162" t="s">
        <v>1814</v>
      </c>
      <c r="I380" s="162" t="s">
        <v>1814</v>
      </c>
      <c r="J380" s="162" t="s">
        <v>1814</v>
      </c>
      <c r="K380" s="162" t="s">
        <v>1814</v>
      </c>
      <c r="L380" s="162" t="s">
        <v>19</v>
      </c>
      <c r="M380" s="162" t="s">
        <v>19</v>
      </c>
      <c r="N380" s="162" t="s">
        <v>19</v>
      </c>
      <c r="O380" s="162" t="s">
        <v>19</v>
      </c>
      <c r="P380" s="162" t="s">
        <v>347</v>
      </c>
      <c r="Q380" s="162">
        <v>10</v>
      </c>
      <c r="R380" s="162">
        <v>1</v>
      </c>
      <c r="S380" s="162" t="s">
        <v>497</v>
      </c>
      <c r="T380" s="162" t="s">
        <v>960</v>
      </c>
      <c r="U380" s="169">
        <v>45931</v>
      </c>
      <c r="V380" s="169">
        <v>45975</v>
      </c>
      <c r="W380" s="162" t="s">
        <v>943</v>
      </c>
    </row>
    <row r="381" spans="1:23 16381:16383" ht="45" x14ac:dyDescent="0.25">
      <c r="A381" s="179" t="s">
        <v>961</v>
      </c>
      <c r="B381" s="179" t="s">
        <v>961</v>
      </c>
      <c r="C381" s="179" t="s">
        <v>943</v>
      </c>
      <c r="D381" s="179">
        <v>2</v>
      </c>
      <c r="E381" s="179" t="s">
        <v>492</v>
      </c>
      <c r="F381" s="179" t="s">
        <v>961</v>
      </c>
      <c r="G381" s="179" t="s">
        <v>494</v>
      </c>
      <c r="H381" s="179" t="s">
        <v>1814</v>
      </c>
      <c r="I381" s="179" t="s">
        <v>1814</v>
      </c>
      <c r="J381" s="179" t="s">
        <v>1814</v>
      </c>
      <c r="K381" s="179" t="s">
        <v>1814</v>
      </c>
      <c r="L381" s="179" t="s">
        <v>495</v>
      </c>
      <c r="M381" s="179" t="s">
        <v>22</v>
      </c>
      <c r="N381" s="179" t="s">
        <v>646</v>
      </c>
      <c r="O381" s="179">
        <v>0</v>
      </c>
      <c r="P381" s="179" t="s">
        <v>204</v>
      </c>
      <c r="Q381" s="179">
        <v>25</v>
      </c>
      <c r="R381" s="179">
        <v>1</v>
      </c>
      <c r="S381" s="180" t="s">
        <v>497</v>
      </c>
      <c r="T381" s="180" t="s">
        <v>962</v>
      </c>
      <c r="U381" s="180">
        <v>45691</v>
      </c>
      <c r="V381" s="169">
        <v>46022</v>
      </c>
      <c r="W381" s="162" t="s">
        <v>943</v>
      </c>
      <c r="XFC381" s="178"/>
    </row>
    <row r="382" spans="1:23 16381:16383" ht="30" x14ac:dyDescent="0.25">
      <c r="A382" s="162" t="s">
        <v>963</v>
      </c>
      <c r="B382" s="71" t="s">
        <v>963</v>
      </c>
      <c r="C382" s="162" t="s">
        <v>943</v>
      </c>
      <c r="D382" s="162">
        <v>2</v>
      </c>
      <c r="E382" s="162" t="s">
        <v>499</v>
      </c>
      <c r="F382" s="162" t="s">
        <v>963</v>
      </c>
      <c r="G382" s="162" t="s">
        <v>19</v>
      </c>
      <c r="H382" s="162" t="s">
        <v>1814</v>
      </c>
      <c r="I382" s="162" t="s">
        <v>1814</v>
      </c>
      <c r="J382" s="162" t="s">
        <v>1814</v>
      </c>
      <c r="K382" s="162" t="s">
        <v>1814</v>
      </c>
      <c r="L382" s="162" t="s">
        <v>19</v>
      </c>
      <c r="M382" s="162" t="s">
        <v>19</v>
      </c>
      <c r="N382" s="162" t="s">
        <v>19</v>
      </c>
      <c r="O382" s="162" t="s">
        <v>19</v>
      </c>
      <c r="P382" s="162" t="s">
        <v>205</v>
      </c>
      <c r="Q382" s="162">
        <v>30</v>
      </c>
      <c r="R382" s="162">
        <v>1</v>
      </c>
      <c r="S382" s="162" t="s">
        <v>497</v>
      </c>
      <c r="T382" s="162" t="s">
        <v>964</v>
      </c>
      <c r="U382" s="169">
        <v>45691</v>
      </c>
      <c r="V382" s="169">
        <v>45747</v>
      </c>
      <c r="W382" s="162" t="s">
        <v>943</v>
      </c>
    </row>
    <row r="383" spans="1:23 16381:16383" ht="34.5" customHeight="1" x14ac:dyDescent="0.25">
      <c r="A383" s="162" t="s">
        <v>965</v>
      </c>
      <c r="B383" s="168" t="s">
        <v>965</v>
      </c>
      <c r="C383" s="162" t="s">
        <v>943</v>
      </c>
      <c r="D383" s="162">
        <v>2</v>
      </c>
      <c r="E383" s="162" t="s">
        <v>499</v>
      </c>
      <c r="F383" s="162" t="s">
        <v>965</v>
      </c>
      <c r="G383" s="162" t="s">
        <v>19</v>
      </c>
      <c r="H383" s="162">
        <v>0</v>
      </c>
      <c r="I383" s="162">
        <v>0</v>
      </c>
      <c r="J383" s="162">
        <v>0</v>
      </c>
      <c r="K383" s="162">
        <v>0</v>
      </c>
      <c r="L383" s="162" t="s">
        <v>19</v>
      </c>
      <c r="M383" s="162" t="s">
        <v>19</v>
      </c>
      <c r="N383" s="162" t="s">
        <v>646</v>
      </c>
      <c r="O383" s="162" t="s">
        <v>19</v>
      </c>
      <c r="P383" s="162" t="s">
        <v>206</v>
      </c>
      <c r="Q383" s="162">
        <v>60</v>
      </c>
      <c r="R383" s="162">
        <v>100</v>
      </c>
      <c r="S383" s="169" t="s">
        <v>525</v>
      </c>
      <c r="T383" s="169" t="s">
        <v>1849</v>
      </c>
      <c r="U383" s="169">
        <v>45748</v>
      </c>
      <c r="V383" s="169">
        <v>46022</v>
      </c>
      <c r="W383" s="162" t="s">
        <v>943</v>
      </c>
      <c r="XFC383" s="168"/>
    </row>
    <row r="384" spans="1:23 16381:16383" ht="45" x14ac:dyDescent="0.25">
      <c r="A384" s="162" t="s">
        <v>966</v>
      </c>
      <c r="B384" s="71" t="s">
        <v>966</v>
      </c>
      <c r="C384" s="162" t="s">
        <v>943</v>
      </c>
      <c r="D384" s="162">
        <v>2</v>
      </c>
      <c r="E384" s="162" t="s">
        <v>499</v>
      </c>
      <c r="F384" s="162" t="s">
        <v>966</v>
      </c>
      <c r="G384" s="162" t="s">
        <v>19</v>
      </c>
      <c r="H384" s="162" t="s">
        <v>1814</v>
      </c>
      <c r="I384" s="162" t="s">
        <v>1814</v>
      </c>
      <c r="J384" s="162" t="s">
        <v>1814</v>
      </c>
      <c r="K384" s="162" t="s">
        <v>1814</v>
      </c>
      <c r="L384" s="162" t="s">
        <v>19</v>
      </c>
      <c r="M384" s="162" t="s">
        <v>19</v>
      </c>
      <c r="N384" s="162" t="s">
        <v>19</v>
      </c>
      <c r="O384" s="162" t="s">
        <v>19</v>
      </c>
      <c r="P384" s="162" t="s">
        <v>207</v>
      </c>
      <c r="Q384" s="162">
        <v>10</v>
      </c>
      <c r="R384" s="162">
        <v>1</v>
      </c>
      <c r="S384" s="162" t="s">
        <v>497</v>
      </c>
      <c r="T384" s="162" t="s">
        <v>967</v>
      </c>
      <c r="U384" s="169">
        <v>45992</v>
      </c>
      <c r="V384" s="169">
        <v>46022</v>
      </c>
      <c r="W384" s="162" t="s">
        <v>943</v>
      </c>
    </row>
    <row r="385" spans="1:23 16381:16383" ht="60" x14ac:dyDescent="0.25">
      <c r="A385" s="179" t="s">
        <v>968</v>
      </c>
      <c r="B385" s="179" t="s">
        <v>968</v>
      </c>
      <c r="C385" s="179" t="s">
        <v>943</v>
      </c>
      <c r="D385" s="179">
        <v>2</v>
      </c>
      <c r="E385" s="179" t="s">
        <v>492</v>
      </c>
      <c r="F385" s="179" t="s">
        <v>968</v>
      </c>
      <c r="G385" s="179" t="s">
        <v>511</v>
      </c>
      <c r="H385" s="179" t="s">
        <v>1814</v>
      </c>
      <c r="I385" s="179" t="s">
        <v>1814</v>
      </c>
      <c r="J385" s="179" t="s">
        <v>1814</v>
      </c>
      <c r="K385" s="179" t="s">
        <v>1814</v>
      </c>
      <c r="L385" s="179" t="s">
        <v>512</v>
      </c>
      <c r="M385" s="179" t="s">
        <v>22</v>
      </c>
      <c r="N385" s="179" t="s">
        <v>730</v>
      </c>
      <c r="O385" s="179">
        <v>0</v>
      </c>
      <c r="P385" s="179" t="s">
        <v>348</v>
      </c>
      <c r="Q385" s="179">
        <v>25</v>
      </c>
      <c r="R385" s="179">
        <v>1</v>
      </c>
      <c r="S385" s="180" t="s">
        <v>497</v>
      </c>
      <c r="T385" s="180" t="s">
        <v>962</v>
      </c>
      <c r="U385" s="180">
        <v>45691</v>
      </c>
      <c r="V385" s="169">
        <v>45989</v>
      </c>
      <c r="W385" s="162" t="s">
        <v>969</v>
      </c>
      <c r="XFC385" s="178"/>
    </row>
    <row r="386" spans="1:23 16381:16383" ht="34.5" customHeight="1" x14ac:dyDescent="0.25">
      <c r="A386" s="162" t="s">
        <v>970</v>
      </c>
      <c r="B386" s="71" t="s">
        <v>1876</v>
      </c>
      <c r="C386" s="162" t="s">
        <v>943</v>
      </c>
      <c r="D386" s="162">
        <v>2</v>
      </c>
      <c r="E386" s="162" t="s">
        <v>499</v>
      </c>
      <c r="F386" s="162" t="s">
        <v>970</v>
      </c>
      <c r="G386" s="162" t="s">
        <v>19</v>
      </c>
      <c r="H386" s="162" t="s">
        <v>1814</v>
      </c>
      <c r="I386" s="162" t="s">
        <v>1814</v>
      </c>
      <c r="J386" s="162" t="s">
        <v>1814</v>
      </c>
      <c r="K386" s="162" t="s">
        <v>1814</v>
      </c>
      <c r="L386" s="162" t="s">
        <v>19</v>
      </c>
      <c r="M386" s="162" t="s">
        <v>19</v>
      </c>
      <c r="N386" s="162" t="s">
        <v>730</v>
      </c>
      <c r="O386" s="162" t="s">
        <v>19</v>
      </c>
      <c r="P386" s="162" t="s">
        <v>349</v>
      </c>
      <c r="Q386" s="162">
        <v>15</v>
      </c>
      <c r="R386" s="162">
        <v>1</v>
      </c>
      <c r="S386" s="162" t="s">
        <v>497</v>
      </c>
      <c r="T386" s="162" t="s">
        <v>971</v>
      </c>
      <c r="U386" s="169">
        <v>45691</v>
      </c>
      <c r="V386" s="169">
        <v>45730</v>
      </c>
      <c r="W386" s="162" t="s">
        <v>943</v>
      </c>
    </row>
    <row r="387" spans="1:23 16381:16383" ht="45" x14ac:dyDescent="0.25">
      <c r="A387" s="162" t="s">
        <v>972</v>
      </c>
      <c r="B387" s="71" t="s">
        <v>1876</v>
      </c>
      <c r="C387" s="162" t="s">
        <v>943</v>
      </c>
      <c r="D387" s="162">
        <v>2</v>
      </c>
      <c r="E387" s="162" t="s">
        <v>499</v>
      </c>
      <c r="F387" s="162" t="s">
        <v>972</v>
      </c>
      <c r="G387" s="162" t="s">
        <v>19</v>
      </c>
      <c r="H387" s="162" t="s">
        <v>1814</v>
      </c>
      <c r="I387" s="162" t="s">
        <v>1814</v>
      </c>
      <c r="J387" s="162" t="s">
        <v>1814</v>
      </c>
      <c r="K387" s="162" t="s">
        <v>1814</v>
      </c>
      <c r="L387" s="162" t="s">
        <v>19</v>
      </c>
      <c r="M387" s="162" t="s">
        <v>19</v>
      </c>
      <c r="N387" s="162" t="s">
        <v>19</v>
      </c>
      <c r="O387" s="162" t="s">
        <v>19</v>
      </c>
      <c r="P387" s="162" t="s">
        <v>350</v>
      </c>
      <c r="Q387" s="162">
        <v>15</v>
      </c>
      <c r="R387" s="162">
        <v>1</v>
      </c>
      <c r="S387" s="162" t="s">
        <v>497</v>
      </c>
      <c r="T387" s="162" t="s">
        <v>973</v>
      </c>
      <c r="U387" s="169">
        <v>45734</v>
      </c>
      <c r="V387" s="169">
        <v>45898</v>
      </c>
      <c r="W387" s="162" t="s">
        <v>974</v>
      </c>
    </row>
    <row r="388" spans="1:23 16381:16383" ht="45" x14ac:dyDescent="0.25">
      <c r="A388" s="162" t="s">
        <v>975</v>
      </c>
      <c r="B388" s="168" t="s">
        <v>975</v>
      </c>
      <c r="C388" s="162" t="s">
        <v>943</v>
      </c>
      <c r="D388" s="162">
        <v>2</v>
      </c>
      <c r="E388" s="162" t="s">
        <v>499</v>
      </c>
      <c r="F388" s="162" t="s">
        <v>975</v>
      </c>
      <c r="G388" s="162" t="s">
        <v>19</v>
      </c>
      <c r="H388" s="162">
        <v>0</v>
      </c>
      <c r="I388" s="162">
        <v>0</v>
      </c>
      <c r="J388" s="162">
        <v>0</v>
      </c>
      <c r="K388" s="162">
        <v>0</v>
      </c>
      <c r="L388" s="162" t="s">
        <v>19</v>
      </c>
      <c r="M388" s="162" t="s">
        <v>19</v>
      </c>
      <c r="N388" s="162" t="s">
        <v>19</v>
      </c>
      <c r="O388" s="162" t="s">
        <v>19</v>
      </c>
      <c r="P388" s="162" t="s">
        <v>351</v>
      </c>
      <c r="Q388" s="162">
        <v>20</v>
      </c>
      <c r="R388" s="162">
        <v>1</v>
      </c>
      <c r="S388" s="169" t="s">
        <v>497</v>
      </c>
      <c r="T388" s="169" t="s">
        <v>976</v>
      </c>
      <c r="U388" s="169">
        <v>45748</v>
      </c>
      <c r="V388" s="169">
        <v>45812</v>
      </c>
      <c r="W388" s="162" t="s">
        <v>943</v>
      </c>
      <c r="XFC388" s="168"/>
    </row>
    <row r="389" spans="1:23 16381:16383" ht="45" x14ac:dyDescent="0.25">
      <c r="A389" s="171" t="s">
        <v>977</v>
      </c>
      <c r="B389" s="171" t="e">
        <v>#N/A</v>
      </c>
      <c r="C389" s="171" t="s">
        <v>943</v>
      </c>
      <c r="D389" s="171">
        <v>2</v>
      </c>
      <c r="E389" s="171" t="s">
        <v>1842</v>
      </c>
      <c r="F389" s="171" t="s">
        <v>977</v>
      </c>
      <c r="G389" s="171" t="s">
        <v>19</v>
      </c>
      <c r="H389" s="171" t="s">
        <v>1814</v>
      </c>
      <c r="I389" s="171" t="s">
        <v>1814</v>
      </c>
      <c r="J389" s="171" t="s">
        <v>1814</v>
      </c>
      <c r="K389" s="171" t="s">
        <v>1814</v>
      </c>
      <c r="L389" s="171" t="s">
        <v>19</v>
      </c>
      <c r="M389" s="171" t="s">
        <v>19</v>
      </c>
      <c r="N389" s="171" t="s">
        <v>19</v>
      </c>
      <c r="O389" s="171" t="s">
        <v>19</v>
      </c>
      <c r="P389" s="171" t="s">
        <v>352</v>
      </c>
      <c r="Q389" s="176">
        <v>30</v>
      </c>
      <c r="R389" s="172">
        <v>1</v>
      </c>
      <c r="S389" s="171" t="s">
        <v>497</v>
      </c>
      <c r="T389" s="172" t="s">
        <v>978</v>
      </c>
      <c r="U389" s="172">
        <v>45811</v>
      </c>
      <c r="V389" s="169">
        <v>45989</v>
      </c>
      <c r="W389" s="162" t="s">
        <v>979</v>
      </c>
      <c r="XFA389" s="168"/>
    </row>
    <row r="390" spans="1:23 16381:16383" ht="45" x14ac:dyDescent="0.25">
      <c r="A390" s="162" t="s">
        <v>980</v>
      </c>
      <c r="B390" s="71" t="s">
        <v>980</v>
      </c>
      <c r="C390" s="162" t="s">
        <v>943</v>
      </c>
      <c r="D390" s="162">
        <v>2</v>
      </c>
      <c r="E390" s="162" t="s">
        <v>499</v>
      </c>
      <c r="F390" s="162" t="s">
        <v>980</v>
      </c>
      <c r="G390" s="162" t="s">
        <v>19</v>
      </c>
      <c r="H390" s="162" t="s">
        <v>1814</v>
      </c>
      <c r="I390" s="162" t="s">
        <v>1814</v>
      </c>
      <c r="J390" s="162" t="s">
        <v>1814</v>
      </c>
      <c r="K390" s="162" t="s">
        <v>1814</v>
      </c>
      <c r="L390" s="162" t="s">
        <v>19</v>
      </c>
      <c r="M390" s="162" t="s">
        <v>19</v>
      </c>
      <c r="N390" s="162" t="s">
        <v>19</v>
      </c>
      <c r="O390" s="162" t="s">
        <v>19</v>
      </c>
      <c r="P390" s="162" t="s">
        <v>353</v>
      </c>
      <c r="Q390" s="162">
        <v>50</v>
      </c>
      <c r="R390" s="162">
        <v>1</v>
      </c>
      <c r="S390" s="162" t="s">
        <v>497</v>
      </c>
      <c r="T390" s="162" t="s">
        <v>981</v>
      </c>
      <c r="U390" s="169">
        <v>45828</v>
      </c>
      <c r="V390" s="169">
        <v>45989</v>
      </c>
      <c r="W390" s="162" t="s">
        <v>979</v>
      </c>
    </row>
    <row r="391" spans="1:23 16381:16383" ht="34.5" customHeight="1" x14ac:dyDescent="0.25">
      <c r="A391" s="179" t="s">
        <v>982</v>
      </c>
      <c r="B391" s="179" t="s">
        <v>982</v>
      </c>
      <c r="C391" s="179" t="s">
        <v>943</v>
      </c>
      <c r="D391" s="179">
        <v>2</v>
      </c>
      <c r="E391" s="179" t="s">
        <v>492</v>
      </c>
      <c r="F391" s="179" t="s">
        <v>982</v>
      </c>
      <c r="G391" s="179" t="s">
        <v>494</v>
      </c>
      <c r="H391" s="179" t="s">
        <v>61</v>
      </c>
      <c r="I391" s="179" t="s">
        <v>1795</v>
      </c>
      <c r="J391" s="179" t="s">
        <v>1451</v>
      </c>
      <c r="K391" s="179" t="s">
        <v>1551</v>
      </c>
      <c r="L391" s="179" t="s">
        <v>495</v>
      </c>
      <c r="M391" s="179" t="s">
        <v>22</v>
      </c>
      <c r="N391" s="179" t="s">
        <v>730</v>
      </c>
      <c r="O391" s="179" t="s">
        <v>1619</v>
      </c>
      <c r="P391" s="179" t="s">
        <v>354</v>
      </c>
      <c r="Q391" s="179">
        <v>20</v>
      </c>
      <c r="R391" s="179">
        <v>30</v>
      </c>
      <c r="S391" s="180" t="s">
        <v>525</v>
      </c>
      <c r="T391" s="180" t="s">
        <v>983</v>
      </c>
      <c r="U391" s="180">
        <v>45672</v>
      </c>
      <c r="V391" s="169">
        <v>46006</v>
      </c>
      <c r="W391" s="162" t="s">
        <v>943</v>
      </c>
      <c r="XFC391" s="178"/>
    </row>
    <row r="392" spans="1:23 16381:16383" ht="45" x14ac:dyDescent="0.25">
      <c r="A392" s="162" t="s">
        <v>984</v>
      </c>
      <c r="B392" s="71" t="s">
        <v>1876</v>
      </c>
      <c r="C392" s="162" t="s">
        <v>943</v>
      </c>
      <c r="D392" s="162">
        <v>2</v>
      </c>
      <c r="E392" s="162" t="s">
        <v>499</v>
      </c>
      <c r="F392" s="162" t="s">
        <v>984</v>
      </c>
      <c r="G392" s="162" t="s">
        <v>19</v>
      </c>
      <c r="H392" s="162" t="s">
        <v>1814</v>
      </c>
      <c r="I392" s="162" t="s">
        <v>1814</v>
      </c>
      <c r="J392" s="162" t="s">
        <v>1814</v>
      </c>
      <c r="K392" s="162" t="s">
        <v>1814</v>
      </c>
      <c r="L392" s="162" t="s">
        <v>19</v>
      </c>
      <c r="M392" s="162" t="s">
        <v>19</v>
      </c>
      <c r="N392" s="162" t="s">
        <v>19</v>
      </c>
      <c r="O392" s="162" t="s">
        <v>19</v>
      </c>
      <c r="P392" s="162" t="s">
        <v>355</v>
      </c>
      <c r="Q392" s="162">
        <v>25</v>
      </c>
      <c r="R392" s="162">
        <v>1</v>
      </c>
      <c r="S392" s="162" t="s">
        <v>497</v>
      </c>
      <c r="T392" s="162" t="s">
        <v>985</v>
      </c>
      <c r="U392" s="169">
        <v>45672</v>
      </c>
      <c r="V392" s="169">
        <v>45706</v>
      </c>
      <c r="W392" s="162" t="s">
        <v>943</v>
      </c>
    </row>
    <row r="393" spans="1:23 16381:16383" ht="45" x14ac:dyDescent="0.25">
      <c r="A393" s="162" t="s">
        <v>986</v>
      </c>
      <c r="B393" s="71" t="s">
        <v>1876</v>
      </c>
      <c r="C393" s="162" t="s">
        <v>943</v>
      </c>
      <c r="D393" s="162">
        <v>2</v>
      </c>
      <c r="E393" s="162" t="s">
        <v>499</v>
      </c>
      <c r="F393" s="162" t="s">
        <v>986</v>
      </c>
      <c r="G393" s="162" t="s">
        <v>19</v>
      </c>
      <c r="H393" s="162" t="s">
        <v>1814</v>
      </c>
      <c r="I393" s="162" t="s">
        <v>1814</v>
      </c>
      <c r="J393" s="162" t="s">
        <v>1814</v>
      </c>
      <c r="K393" s="162" t="s">
        <v>1814</v>
      </c>
      <c r="L393" s="162" t="s">
        <v>19</v>
      </c>
      <c r="M393" s="162" t="s">
        <v>19</v>
      </c>
      <c r="N393" s="162" t="s">
        <v>19</v>
      </c>
      <c r="O393" s="162" t="s">
        <v>19</v>
      </c>
      <c r="P393" s="162" t="s">
        <v>356</v>
      </c>
      <c r="Q393" s="162">
        <v>20</v>
      </c>
      <c r="R393" s="162">
        <v>1</v>
      </c>
      <c r="S393" s="162" t="s">
        <v>497</v>
      </c>
      <c r="T393" s="162" t="s">
        <v>987</v>
      </c>
      <c r="U393" s="169">
        <v>45707</v>
      </c>
      <c r="V393" s="169">
        <v>45716</v>
      </c>
      <c r="W393" s="162" t="s">
        <v>943</v>
      </c>
    </row>
    <row r="394" spans="1:23 16381:16383" ht="30" x14ac:dyDescent="0.25">
      <c r="A394" s="162" t="s">
        <v>988</v>
      </c>
      <c r="B394" s="71" t="s">
        <v>988</v>
      </c>
      <c r="C394" s="162" t="s">
        <v>943</v>
      </c>
      <c r="D394" s="162">
        <v>2</v>
      </c>
      <c r="E394" s="162" t="s">
        <v>499</v>
      </c>
      <c r="F394" s="162" t="s">
        <v>988</v>
      </c>
      <c r="G394" s="162" t="s">
        <v>19</v>
      </c>
      <c r="H394" s="162">
        <v>0</v>
      </c>
      <c r="I394" s="162">
        <v>0</v>
      </c>
      <c r="J394" s="162">
        <v>0</v>
      </c>
      <c r="K394" s="162">
        <v>0</v>
      </c>
      <c r="L394" s="162" t="s">
        <v>19</v>
      </c>
      <c r="M394" s="162" t="s">
        <v>19</v>
      </c>
      <c r="N394" s="162" t="s">
        <v>19</v>
      </c>
      <c r="O394" s="162" t="s">
        <v>19</v>
      </c>
      <c r="P394" s="162" t="s">
        <v>357</v>
      </c>
      <c r="Q394" s="162">
        <v>30</v>
      </c>
      <c r="R394" s="162">
        <v>100</v>
      </c>
      <c r="S394" s="162" t="s">
        <v>525</v>
      </c>
      <c r="T394" s="162" t="s">
        <v>1850</v>
      </c>
      <c r="U394" s="169">
        <v>45719</v>
      </c>
      <c r="V394" s="169">
        <v>45975</v>
      </c>
      <c r="W394" s="162" t="s">
        <v>943</v>
      </c>
    </row>
    <row r="395" spans="1:23 16381:16383" ht="60" x14ac:dyDescent="0.25">
      <c r="A395" s="162" t="s">
        <v>989</v>
      </c>
      <c r="B395" s="71" t="s">
        <v>989</v>
      </c>
      <c r="C395" s="162" t="s">
        <v>943</v>
      </c>
      <c r="D395" s="162">
        <v>2</v>
      </c>
      <c r="E395" s="162" t="s">
        <v>499</v>
      </c>
      <c r="F395" s="162" t="s">
        <v>989</v>
      </c>
      <c r="G395" s="162" t="s">
        <v>19</v>
      </c>
      <c r="H395" s="162" t="s">
        <v>1814</v>
      </c>
      <c r="I395" s="162" t="s">
        <v>1814</v>
      </c>
      <c r="J395" s="162" t="s">
        <v>1814</v>
      </c>
      <c r="K395" s="162" t="s">
        <v>1814</v>
      </c>
      <c r="L395" s="162" t="s">
        <v>19</v>
      </c>
      <c r="M395" s="162" t="s">
        <v>19</v>
      </c>
      <c r="N395" s="162" t="s">
        <v>19</v>
      </c>
      <c r="O395" s="162" t="s">
        <v>19</v>
      </c>
      <c r="P395" s="162" t="s">
        <v>358</v>
      </c>
      <c r="Q395" s="162">
        <v>25</v>
      </c>
      <c r="R395" s="162">
        <v>1</v>
      </c>
      <c r="S395" s="162" t="s">
        <v>497</v>
      </c>
      <c r="T395" s="162" t="s">
        <v>990</v>
      </c>
      <c r="U395" s="169">
        <v>45992</v>
      </c>
      <c r="V395" s="169">
        <v>46006</v>
      </c>
      <c r="W395" s="162" t="s">
        <v>943</v>
      </c>
    </row>
    <row r="396" spans="1:23 16381:16383" ht="255" x14ac:dyDescent="0.25">
      <c r="A396" s="179" t="s">
        <v>910</v>
      </c>
      <c r="B396" s="179" t="s">
        <v>910</v>
      </c>
      <c r="C396" s="179" t="s">
        <v>909</v>
      </c>
      <c r="D396" s="179">
        <v>2</v>
      </c>
      <c r="E396" s="179" t="s">
        <v>492</v>
      </c>
      <c r="F396" s="179" t="s">
        <v>910</v>
      </c>
      <c r="G396" s="179" t="s">
        <v>494</v>
      </c>
      <c r="H396" s="179" t="s">
        <v>10</v>
      </c>
      <c r="I396" s="179" t="s">
        <v>1456</v>
      </c>
      <c r="J396" s="179" t="s">
        <v>1457</v>
      </c>
      <c r="K396" s="179" t="s">
        <v>1798</v>
      </c>
      <c r="L396" s="179" t="s">
        <v>512</v>
      </c>
      <c r="M396" s="179" t="s">
        <v>23</v>
      </c>
      <c r="N396" s="179" t="s">
        <v>730</v>
      </c>
      <c r="O396" s="179">
        <v>0</v>
      </c>
      <c r="P396" s="179" t="s">
        <v>387</v>
      </c>
      <c r="Q396" s="179">
        <v>50</v>
      </c>
      <c r="R396" s="179">
        <v>6</v>
      </c>
      <c r="S396" s="180" t="s">
        <v>497</v>
      </c>
      <c r="T396" s="180" t="s">
        <v>911</v>
      </c>
      <c r="U396" s="180">
        <v>45692</v>
      </c>
      <c r="V396" s="169">
        <v>46007</v>
      </c>
      <c r="W396" s="162" t="s">
        <v>912</v>
      </c>
      <c r="XFC396" s="178"/>
    </row>
    <row r="397" spans="1:23 16381:16383" ht="45" x14ac:dyDescent="0.25">
      <c r="A397" s="162" t="s">
        <v>913</v>
      </c>
      <c r="B397" s="71" t="s">
        <v>913</v>
      </c>
      <c r="C397" s="162" t="s">
        <v>909</v>
      </c>
      <c r="D397" s="162">
        <v>2</v>
      </c>
      <c r="E397" s="162" t="s">
        <v>499</v>
      </c>
      <c r="F397" s="162" t="s">
        <v>913</v>
      </c>
      <c r="G397" s="162" t="s">
        <v>1814</v>
      </c>
      <c r="H397" s="162" t="s">
        <v>1814</v>
      </c>
      <c r="I397" s="162" t="s">
        <v>1814</v>
      </c>
      <c r="J397" s="162" t="s">
        <v>1814</v>
      </c>
      <c r="K397" s="162" t="s">
        <v>1814</v>
      </c>
      <c r="L397" s="162" t="s">
        <v>19</v>
      </c>
      <c r="M397" s="162" t="s">
        <v>19</v>
      </c>
      <c r="N397" s="162" t="s">
        <v>19</v>
      </c>
      <c r="O397" s="162" t="s">
        <v>19</v>
      </c>
      <c r="P397" s="162" t="s">
        <v>388</v>
      </c>
      <c r="Q397" s="162">
        <v>10</v>
      </c>
      <c r="R397" s="162">
        <v>1</v>
      </c>
      <c r="S397" s="162" t="s">
        <v>497</v>
      </c>
      <c r="T397" s="162" t="s">
        <v>914</v>
      </c>
      <c r="U397" s="169">
        <v>45692</v>
      </c>
      <c r="V397" s="169">
        <v>45695</v>
      </c>
      <c r="W397" s="162" t="s">
        <v>909</v>
      </c>
    </row>
    <row r="398" spans="1:23 16381:16383" ht="45" x14ac:dyDescent="0.25">
      <c r="A398" s="162" t="s">
        <v>915</v>
      </c>
      <c r="B398" s="71" t="s">
        <v>915</v>
      </c>
      <c r="C398" s="162" t="s">
        <v>909</v>
      </c>
      <c r="D398" s="162">
        <v>2</v>
      </c>
      <c r="E398" s="162" t="s">
        <v>499</v>
      </c>
      <c r="F398" s="162" t="s">
        <v>915</v>
      </c>
      <c r="G398" s="162" t="s">
        <v>19</v>
      </c>
      <c r="H398" s="162" t="s">
        <v>1814</v>
      </c>
      <c r="I398" s="162" t="s">
        <v>1814</v>
      </c>
      <c r="J398" s="162" t="s">
        <v>1814</v>
      </c>
      <c r="K398" s="162" t="s">
        <v>1814</v>
      </c>
      <c r="L398" s="162" t="s">
        <v>19</v>
      </c>
      <c r="M398" s="162" t="s">
        <v>19</v>
      </c>
      <c r="N398" s="162" t="s">
        <v>19</v>
      </c>
      <c r="O398" s="162" t="s">
        <v>19</v>
      </c>
      <c r="P398" s="162" t="s">
        <v>389</v>
      </c>
      <c r="Q398" s="162">
        <v>60</v>
      </c>
      <c r="R398" s="162">
        <v>6</v>
      </c>
      <c r="S398" s="162" t="s">
        <v>497</v>
      </c>
      <c r="T398" s="162" t="s">
        <v>911</v>
      </c>
      <c r="U398" s="169">
        <v>45699</v>
      </c>
      <c r="V398" s="169">
        <v>45989</v>
      </c>
      <c r="W398" s="162" t="s">
        <v>912</v>
      </c>
    </row>
    <row r="399" spans="1:23 16381:16383" ht="34.5" customHeight="1" x14ac:dyDescent="0.25">
      <c r="A399" s="162" t="s">
        <v>916</v>
      </c>
      <c r="B399" s="168" t="s">
        <v>916</v>
      </c>
      <c r="C399" s="162" t="s">
        <v>909</v>
      </c>
      <c r="D399" s="162">
        <v>2</v>
      </c>
      <c r="E399" s="162" t="s">
        <v>499</v>
      </c>
      <c r="F399" s="162" t="s">
        <v>916</v>
      </c>
      <c r="G399" s="162" t="s">
        <v>1814</v>
      </c>
      <c r="H399" s="162" t="s">
        <v>1814</v>
      </c>
      <c r="I399" s="162" t="s">
        <v>1814</v>
      </c>
      <c r="J399" s="162" t="s">
        <v>1814</v>
      </c>
      <c r="K399" s="162" t="s">
        <v>1814</v>
      </c>
      <c r="L399" s="162" t="s">
        <v>19</v>
      </c>
      <c r="M399" s="162" t="s">
        <v>19</v>
      </c>
      <c r="N399" s="162" t="s">
        <v>730</v>
      </c>
      <c r="O399" s="162" t="s">
        <v>19</v>
      </c>
      <c r="P399" s="162" t="s">
        <v>390</v>
      </c>
      <c r="Q399" s="162">
        <v>30</v>
      </c>
      <c r="R399" s="162">
        <v>6</v>
      </c>
      <c r="S399" s="169" t="s">
        <v>497</v>
      </c>
      <c r="T399" s="169" t="s">
        <v>917</v>
      </c>
      <c r="U399" s="169">
        <v>45699</v>
      </c>
      <c r="V399" s="169">
        <v>46007</v>
      </c>
      <c r="W399" s="162" t="s">
        <v>909</v>
      </c>
      <c r="XFC399" s="168"/>
    </row>
    <row r="400" spans="1:23 16381:16383" ht="75" x14ac:dyDescent="0.25">
      <c r="A400" s="179" t="s">
        <v>918</v>
      </c>
      <c r="B400" s="179" t="s">
        <v>918</v>
      </c>
      <c r="C400" s="179" t="s">
        <v>909</v>
      </c>
      <c r="D400" s="179">
        <v>2</v>
      </c>
      <c r="E400" s="179" t="s">
        <v>492</v>
      </c>
      <c r="F400" s="179" t="s">
        <v>918</v>
      </c>
      <c r="G400" s="179" t="s">
        <v>511</v>
      </c>
      <c r="H400" s="179" t="s">
        <v>1814</v>
      </c>
      <c r="I400" s="179" t="s">
        <v>1814</v>
      </c>
      <c r="J400" s="179" t="s">
        <v>1814</v>
      </c>
      <c r="K400" s="179" t="s">
        <v>1814</v>
      </c>
      <c r="L400" s="179" t="s">
        <v>495</v>
      </c>
      <c r="M400" s="179" t="s">
        <v>23</v>
      </c>
      <c r="N400" s="179" t="s">
        <v>606</v>
      </c>
      <c r="O400" s="179">
        <v>0</v>
      </c>
      <c r="P400" s="179" t="s">
        <v>185</v>
      </c>
      <c r="Q400" s="179">
        <v>50</v>
      </c>
      <c r="R400" s="179">
        <v>1</v>
      </c>
      <c r="S400" s="180" t="s">
        <v>497</v>
      </c>
      <c r="T400" s="180" t="s">
        <v>919</v>
      </c>
      <c r="U400" s="180">
        <v>45691</v>
      </c>
      <c r="V400" s="169">
        <v>45930</v>
      </c>
      <c r="W400" s="162" t="s">
        <v>909</v>
      </c>
      <c r="XFC400" s="178"/>
    </row>
    <row r="401" spans="1:23 16383:16383" ht="60" x14ac:dyDescent="0.25">
      <c r="A401" s="162" t="s">
        <v>920</v>
      </c>
      <c r="B401" s="71" t="e">
        <v>#N/A</v>
      </c>
      <c r="C401" s="162" t="s">
        <v>909</v>
      </c>
      <c r="D401" s="162">
        <v>2</v>
      </c>
      <c r="E401" s="162" t="s">
        <v>499</v>
      </c>
      <c r="F401" s="162" t="s">
        <v>920</v>
      </c>
      <c r="G401" s="162" t="s">
        <v>19</v>
      </c>
      <c r="H401" s="162">
        <v>0</v>
      </c>
      <c r="I401" s="162">
        <v>0</v>
      </c>
      <c r="J401" s="162">
        <v>0</v>
      </c>
      <c r="K401" s="162">
        <v>0</v>
      </c>
      <c r="L401" s="162" t="s">
        <v>19</v>
      </c>
      <c r="M401" s="162" t="s">
        <v>19</v>
      </c>
      <c r="N401" s="162" t="s">
        <v>19</v>
      </c>
      <c r="O401" s="162" t="s">
        <v>19</v>
      </c>
      <c r="P401" s="162" t="s">
        <v>186</v>
      </c>
      <c r="Q401" s="162">
        <v>20</v>
      </c>
      <c r="R401" s="162">
        <v>1</v>
      </c>
      <c r="S401" s="162" t="s">
        <v>497</v>
      </c>
      <c r="T401" s="162" t="s">
        <v>921</v>
      </c>
      <c r="U401" s="169">
        <v>45691</v>
      </c>
      <c r="V401" s="169">
        <v>45733</v>
      </c>
      <c r="W401" s="162" t="s">
        <v>909</v>
      </c>
    </row>
    <row r="402" spans="1:23 16383:16383" ht="90" x14ac:dyDescent="0.25">
      <c r="A402" s="162" t="s">
        <v>922</v>
      </c>
      <c r="B402" s="168" t="e">
        <v>#N/A</v>
      </c>
      <c r="C402" s="162" t="s">
        <v>909</v>
      </c>
      <c r="D402" s="162">
        <v>2</v>
      </c>
      <c r="E402" s="162" t="s">
        <v>499</v>
      </c>
      <c r="F402" s="162" t="s">
        <v>922</v>
      </c>
      <c r="G402" s="162" t="s">
        <v>19</v>
      </c>
      <c r="H402" s="162" t="s">
        <v>1814</v>
      </c>
      <c r="I402" s="162" t="s">
        <v>1814</v>
      </c>
      <c r="J402" s="162" t="s">
        <v>1814</v>
      </c>
      <c r="K402" s="162" t="s">
        <v>1814</v>
      </c>
      <c r="L402" s="162" t="s">
        <v>19</v>
      </c>
      <c r="M402" s="162" t="s">
        <v>19</v>
      </c>
      <c r="N402" s="162" t="s">
        <v>19</v>
      </c>
      <c r="O402" s="162" t="s">
        <v>19</v>
      </c>
      <c r="P402" s="162" t="s">
        <v>187</v>
      </c>
      <c r="Q402" s="162">
        <v>30</v>
      </c>
      <c r="R402" s="162">
        <v>1</v>
      </c>
      <c r="S402" s="169" t="s">
        <v>497</v>
      </c>
      <c r="T402" s="169" t="s">
        <v>921</v>
      </c>
      <c r="U402" s="169">
        <v>45734</v>
      </c>
      <c r="V402" s="169">
        <v>45806</v>
      </c>
      <c r="W402" s="162" t="s">
        <v>909</v>
      </c>
      <c r="XFC402" s="168"/>
    </row>
    <row r="403" spans="1:23 16383:16383" ht="60" x14ac:dyDescent="0.25">
      <c r="A403" s="162" t="s">
        <v>923</v>
      </c>
      <c r="B403" s="71" t="e">
        <v>#N/A</v>
      </c>
      <c r="C403" s="162" t="s">
        <v>909</v>
      </c>
      <c r="D403" s="162">
        <v>2</v>
      </c>
      <c r="E403" s="162" t="s">
        <v>499</v>
      </c>
      <c r="F403" s="162" t="s">
        <v>923</v>
      </c>
      <c r="G403" s="162" t="s">
        <v>19</v>
      </c>
      <c r="H403" s="162" t="s">
        <v>1814</v>
      </c>
      <c r="I403" s="162" t="s">
        <v>1814</v>
      </c>
      <c r="J403" s="162" t="s">
        <v>1814</v>
      </c>
      <c r="K403" s="162" t="s">
        <v>1814</v>
      </c>
      <c r="L403" s="162" t="s">
        <v>19</v>
      </c>
      <c r="M403" s="162" t="s">
        <v>19</v>
      </c>
      <c r="N403" s="162" t="s">
        <v>19</v>
      </c>
      <c r="O403" s="162" t="s">
        <v>19</v>
      </c>
      <c r="P403" s="162" t="s">
        <v>188</v>
      </c>
      <c r="Q403" s="162">
        <v>20</v>
      </c>
      <c r="R403" s="162">
        <v>1</v>
      </c>
      <c r="S403" s="162" t="s">
        <v>497</v>
      </c>
      <c r="T403" s="162" t="s">
        <v>921</v>
      </c>
      <c r="U403" s="169">
        <v>45811</v>
      </c>
      <c r="V403" s="169">
        <v>45849</v>
      </c>
      <c r="W403" s="162" t="s">
        <v>909</v>
      </c>
    </row>
    <row r="404" spans="1:23 16383:16383" ht="34.5" customHeight="1" x14ac:dyDescent="0.25">
      <c r="A404" s="162" t="s">
        <v>924</v>
      </c>
      <c r="B404" s="160" t="e">
        <v>#N/A</v>
      </c>
      <c r="C404" s="162" t="s">
        <v>909</v>
      </c>
      <c r="D404" s="162">
        <v>2</v>
      </c>
      <c r="E404" s="162" t="s">
        <v>499</v>
      </c>
      <c r="F404" s="162" t="s">
        <v>924</v>
      </c>
      <c r="G404" s="162" t="s">
        <v>19</v>
      </c>
      <c r="H404" s="162">
        <v>0</v>
      </c>
      <c r="I404" s="162">
        <v>0</v>
      </c>
      <c r="J404" s="162">
        <v>0</v>
      </c>
      <c r="K404" s="162">
        <v>0</v>
      </c>
      <c r="L404" s="162" t="s">
        <v>19</v>
      </c>
      <c r="M404" s="162" t="s">
        <v>19</v>
      </c>
      <c r="N404" s="162" t="s">
        <v>19</v>
      </c>
      <c r="O404" s="162" t="s">
        <v>19</v>
      </c>
      <c r="P404" s="162" t="s">
        <v>189</v>
      </c>
      <c r="Q404" s="162">
        <v>10</v>
      </c>
      <c r="R404" s="162">
        <v>1</v>
      </c>
      <c r="S404" s="169" t="s">
        <v>497</v>
      </c>
      <c r="T404" s="169" t="s">
        <v>925</v>
      </c>
      <c r="U404" s="169">
        <v>45852</v>
      </c>
      <c r="V404" s="169">
        <v>45898</v>
      </c>
      <c r="W404" s="162" t="s">
        <v>909</v>
      </c>
      <c r="XFC404" s="161"/>
    </row>
    <row r="405" spans="1:23 16383:16383" ht="45" x14ac:dyDescent="0.25">
      <c r="A405" s="162" t="s">
        <v>926</v>
      </c>
      <c r="B405" s="71" t="e">
        <v>#N/A</v>
      </c>
      <c r="C405" s="162" t="s">
        <v>909</v>
      </c>
      <c r="D405" s="162">
        <v>2</v>
      </c>
      <c r="E405" s="162" t="s">
        <v>499</v>
      </c>
      <c r="F405" s="162" t="s">
        <v>926</v>
      </c>
      <c r="G405" s="162" t="s">
        <v>19</v>
      </c>
      <c r="H405" s="162">
        <v>0</v>
      </c>
      <c r="I405" s="162">
        <v>0</v>
      </c>
      <c r="J405" s="162">
        <v>0</v>
      </c>
      <c r="K405" s="162">
        <v>0</v>
      </c>
      <c r="L405" s="162" t="s">
        <v>19</v>
      </c>
      <c r="M405" s="162" t="s">
        <v>19</v>
      </c>
      <c r="N405" s="162" t="s">
        <v>19</v>
      </c>
      <c r="O405" s="162" t="s">
        <v>19</v>
      </c>
      <c r="P405" s="162" t="s">
        <v>190</v>
      </c>
      <c r="Q405" s="162">
        <v>20</v>
      </c>
      <c r="R405" s="162">
        <v>1</v>
      </c>
      <c r="S405" s="162" t="s">
        <v>497</v>
      </c>
      <c r="T405" s="162" t="s">
        <v>919</v>
      </c>
      <c r="U405" s="169">
        <v>45901</v>
      </c>
      <c r="V405" s="169">
        <v>45930</v>
      </c>
      <c r="W405" s="162" t="s">
        <v>909</v>
      </c>
    </row>
    <row r="406" spans="1:23 16383:16383" ht="60" x14ac:dyDescent="0.25">
      <c r="A406" s="179" t="s">
        <v>1193</v>
      </c>
      <c r="B406" s="179" t="e">
        <v>#N/A</v>
      </c>
      <c r="C406" s="179" t="s">
        <v>1192</v>
      </c>
      <c r="D406" s="179">
        <v>4</v>
      </c>
      <c r="E406" s="179" t="s">
        <v>492</v>
      </c>
      <c r="F406" s="179" t="s">
        <v>1193</v>
      </c>
      <c r="G406" s="179" t="s">
        <v>494</v>
      </c>
      <c r="H406" s="179" t="s">
        <v>1814</v>
      </c>
      <c r="I406" s="179" t="s">
        <v>1814</v>
      </c>
      <c r="J406" s="179" t="s">
        <v>1814</v>
      </c>
      <c r="K406" s="179" t="s">
        <v>1814</v>
      </c>
      <c r="L406" s="179" t="s">
        <v>495</v>
      </c>
      <c r="M406" s="179" t="s">
        <v>22</v>
      </c>
      <c r="N406" s="179" t="s">
        <v>646</v>
      </c>
      <c r="O406" s="179">
        <v>0</v>
      </c>
      <c r="P406" s="179" t="s">
        <v>201</v>
      </c>
      <c r="Q406" s="179">
        <v>30</v>
      </c>
      <c r="R406" s="179">
        <v>100</v>
      </c>
      <c r="S406" s="180" t="s">
        <v>525</v>
      </c>
      <c r="T406" s="180" t="s">
        <v>1194</v>
      </c>
      <c r="U406" s="180">
        <v>45691</v>
      </c>
      <c r="V406" s="169">
        <v>46010</v>
      </c>
      <c r="W406" s="162" t="s">
        <v>1192</v>
      </c>
      <c r="XFC406" s="178"/>
    </row>
    <row r="407" spans="1:23 16383:16383" ht="34.5" customHeight="1" x14ac:dyDescent="0.25">
      <c r="A407" s="162" t="s">
        <v>1195</v>
      </c>
      <c r="B407" s="71" t="e">
        <v>#N/A</v>
      </c>
      <c r="C407" s="162" t="s">
        <v>1192</v>
      </c>
      <c r="D407" s="162">
        <v>4</v>
      </c>
      <c r="E407" s="162" t="s">
        <v>499</v>
      </c>
      <c r="F407" s="162" t="s">
        <v>1195</v>
      </c>
      <c r="G407" s="162" t="s">
        <v>1814</v>
      </c>
      <c r="H407" s="162" t="s">
        <v>1814</v>
      </c>
      <c r="I407" s="162" t="s">
        <v>1814</v>
      </c>
      <c r="J407" s="162" t="s">
        <v>1814</v>
      </c>
      <c r="K407" s="162" t="s">
        <v>1814</v>
      </c>
      <c r="L407" s="162" t="s">
        <v>19</v>
      </c>
      <c r="M407" s="162" t="s">
        <v>19</v>
      </c>
      <c r="N407" s="162" t="s">
        <v>19</v>
      </c>
      <c r="O407" s="162" t="s">
        <v>19</v>
      </c>
      <c r="P407" s="162" t="s">
        <v>202</v>
      </c>
      <c r="Q407" s="162">
        <v>30</v>
      </c>
      <c r="R407" s="162">
        <v>1</v>
      </c>
      <c r="S407" s="162" t="s">
        <v>497</v>
      </c>
      <c r="T407" s="162" t="s">
        <v>1196</v>
      </c>
      <c r="U407" s="169">
        <v>45691</v>
      </c>
      <c r="V407" s="169">
        <v>45744</v>
      </c>
      <c r="W407" s="162" t="s">
        <v>1192</v>
      </c>
    </row>
    <row r="408" spans="1:23 16383:16383" ht="45" x14ac:dyDescent="0.25">
      <c r="A408" s="162" t="s">
        <v>1197</v>
      </c>
      <c r="B408" s="71" t="e">
        <v>#N/A</v>
      </c>
      <c r="C408" s="162" t="s">
        <v>1192</v>
      </c>
      <c r="D408" s="162">
        <v>4</v>
      </c>
      <c r="E408" s="162" t="s">
        <v>499</v>
      </c>
      <c r="F408" s="162" t="s">
        <v>1197</v>
      </c>
      <c r="G408" s="162" t="s">
        <v>19</v>
      </c>
      <c r="H408" s="162" t="s">
        <v>1814</v>
      </c>
      <c r="I408" s="162" t="s">
        <v>1814</v>
      </c>
      <c r="J408" s="162" t="s">
        <v>1814</v>
      </c>
      <c r="K408" s="162" t="s">
        <v>1814</v>
      </c>
      <c r="L408" s="162" t="s">
        <v>19</v>
      </c>
      <c r="M408" s="162" t="s">
        <v>19</v>
      </c>
      <c r="N408" s="162" t="s">
        <v>19</v>
      </c>
      <c r="O408" s="162" t="s">
        <v>19</v>
      </c>
      <c r="P408" s="162" t="s">
        <v>33</v>
      </c>
      <c r="Q408" s="162">
        <v>60</v>
      </c>
      <c r="R408" s="162">
        <v>30</v>
      </c>
      <c r="S408" s="162" t="s">
        <v>497</v>
      </c>
      <c r="T408" s="162" t="s">
        <v>1807</v>
      </c>
      <c r="U408" s="169">
        <v>45748</v>
      </c>
      <c r="V408" s="169">
        <v>45996</v>
      </c>
      <c r="W408" s="162" t="s">
        <v>1192</v>
      </c>
    </row>
    <row r="409" spans="1:23 16383:16383" ht="45" x14ac:dyDescent="0.25">
      <c r="A409" s="162" t="s">
        <v>1198</v>
      </c>
      <c r="B409" s="71" t="e">
        <v>#N/A</v>
      </c>
      <c r="C409" s="162" t="s">
        <v>1192</v>
      </c>
      <c r="D409" s="162">
        <v>4</v>
      </c>
      <c r="E409" s="162" t="s">
        <v>499</v>
      </c>
      <c r="F409" s="162" t="s">
        <v>1198</v>
      </c>
      <c r="G409" s="162" t="s">
        <v>19</v>
      </c>
      <c r="H409" s="162" t="s">
        <v>1814</v>
      </c>
      <c r="I409" s="162" t="s">
        <v>1814</v>
      </c>
      <c r="J409" s="162" t="s">
        <v>1814</v>
      </c>
      <c r="K409" s="162" t="s">
        <v>1814</v>
      </c>
      <c r="L409" s="162" t="s">
        <v>19</v>
      </c>
      <c r="M409" s="162" t="s">
        <v>19</v>
      </c>
      <c r="N409" s="162" t="s">
        <v>19</v>
      </c>
      <c r="O409" s="162" t="s">
        <v>19</v>
      </c>
      <c r="P409" s="162" t="s">
        <v>203</v>
      </c>
      <c r="Q409" s="162">
        <v>10</v>
      </c>
      <c r="R409" s="162">
        <v>3</v>
      </c>
      <c r="S409" s="162" t="s">
        <v>497</v>
      </c>
      <c r="T409" s="162" t="s">
        <v>1199</v>
      </c>
      <c r="U409" s="169">
        <v>45748</v>
      </c>
      <c r="V409" s="169">
        <v>46010</v>
      </c>
      <c r="W409" s="162" t="s">
        <v>1192</v>
      </c>
    </row>
    <row r="410" spans="1:23 16383:16383" ht="34.5" customHeight="1" x14ac:dyDescent="0.25">
      <c r="A410" s="179" t="s">
        <v>1200</v>
      </c>
      <c r="B410" s="179" t="s">
        <v>1200</v>
      </c>
      <c r="C410" s="179" t="s">
        <v>1192</v>
      </c>
      <c r="D410" s="179">
        <v>4</v>
      </c>
      <c r="E410" s="179" t="s">
        <v>492</v>
      </c>
      <c r="F410" s="179" t="s">
        <v>1200</v>
      </c>
      <c r="G410" s="179" t="s">
        <v>494</v>
      </c>
      <c r="H410" s="179" t="s">
        <v>10</v>
      </c>
      <c r="I410" s="179" t="s">
        <v>1456</v>
      </c>
      <c r="J410" s="179" t="s">
        <v>1457</v>
      </c>
      <c r="K410" s="179" t="s">
        <v>1553</v>
      </c>
      <c r="L410" s="179" t="s">
        <v>495</v>
      </c>
      <c r="M410" s="179" t="s">
        <v>22</v>
      </c>
      <c r="N410" s="179" t="s">
        <v>730</v>
      </c>
      <c r="O410" s="179">
        <v>0</v>
      </c>
      <c r="P410" s="179" t="s">
        <v>335</v>
      </c>
      <c r="Q410" s="179">
        <v>20</v>
      </c>
      <c r="R410" s="179">
        <v>100</v>
      </c>
      <c r="S410" s="180" t="s">
        <v>525</v>
      </c>
      <c r="T410" s="180" t="s">
        <v>1201</v>
      </c>
      <c r="U410" s="180">
        <v>45691</v>
      </c>
      <c r="V410" s="169">
        <v>45989</v>
      </c>
      <c r="W410" s="162" t="s">
        <v>1192</v>
      </c>
      <c r="XFC410" s="178"/>
    </row>
    <row r="411" spans="1:23 16383:16383" ht="30" x14ac:dyDescent="0.25">
      <c r="A411" s="162" t="s">
        <v>1202</v>
      </c>
      <c r="B411" s="71" t="s">
        <v>1202</v>
      </c>
      <c r="C411" s="162" t="s">
        <v>1192</v>
      </c>
      <c r="D411" s="162">
        <v>4</v>
      </c>
      <c r="E411" s="162" t="s">
        <v>499</v>
      </c>
      <c r="F411" s="162" t="s">
        <v>1202</v>
      </c>
      <c r="G411" s="162" t="s">
        <v>19</v>
      </c>
      <c r="H411" s="162" t="s">
        <v>1814</v>
      </c>
      <c r="I411" s="162" t="s">
        <v>1814</v>
      </c>
      <c r="J411" s="162" t="s">
        <v>1814</v>
      </c>
      <c r="K411" s="162" t="s">
        <v>1814</v>
      </c>
      <c r="L411" s="162" t="s">
        <v>19</v>
      </c>
      <c r="M411" s="162" t="s">
        <v>19</v>
      </c>
      <c r="N411" s="162" t="s">
        <v>19</v>
      </c>
      <c r="O411" s="162" t="s">
        <v>19</v>
      </c>
      <c r="P411" s="162" t="s">
        <v>336</v>
      </c>
      <c r="Q411" s="162">
        <v>30</v>
      </c>
      <c r="R411" s="162">
        <v>1</v>
      </c>
      <c r="S411" s="162" t="s">
        <v>497</v>
      </c>
      <c r="T411" s="162" t="s">
        <v>1203</v>
      </c>
      <c r="U411" s="169">
        <v>45691</v>
      </c>
      <c r="V411" s="169">
        <v>45747</v>
      </c>
      <c r="W411" s="162" t="s">
        <v>1192</v>
      </c>
    </row>
    <row r="412" spans="1:23 16383:16383" ht="45" x14ac:dyDescent="0.25">
      <c r="A412" s="162" t="s">
        <v>1204</v>
      </c>
      <c r="B412" s="71" t="s">
        <v>1204</v>
      </c>
      <c r="C412" s="162" t="s">
        <v>1192</v>
      </c>
      <c r="D412" s="162">
        <v>4</v>
      </c>
      <c r="E412" s="162" t="s">
        <v>499</v>
      </c>
      <c r="F412" s="162" t="s">
        <v>1204</v>
      </c>
      <c r="G412" s="162" t="s">
        <v>19</v>
      </c>
      <c r="H412" s="162" t="s">
        <v>1814</v>
      </c>
      <c r="I412" s="162" t="s">
        <v>1814</v>
      </c>
      <c r="J412" s="162" t="s">
        <v>1814</v>
      </c>
      <c r="K412" s="162" t="s">
        <v>1814</v>
      </c>
      <c r="L412" s="162" t="s">
        <v>19</v>
      </c>
      <c r="M412" s="162" t="s">
        <v>19</v>
      </c>
      <c r="N412" s="162" t="s">
        <v>19</v>
      </c>
      <c r="O412" s="162" t="s">
        <v>19</v>
      </c>
      <c r="P412" s="162" t="s">
        <v>337</v>
      </c>
      <c r="Q412" s="162">
        <v>60</v>
      </c>
      <c r="R412" s="162">
        <v>1</v>
      </c>
      <c r="S412" s="162" t="s">
        <v>497</v>
      </c>
      <c r="T412" s="162" t="s">
        <v>1205</v>
      </c>
      <c r="U412" s="169">
        <v>45748</v>
      </c>
      <c r="V412" s="169">
        <v>45989</v>
      </c>
      <c r="W412" s="162" t="s">
        <v>1192</v>
      </c>
    </row>
    <row r="413" spans="1:23 16383:16383" ht="45" x14ac:dyDescent="0.25">
      <c r="A413" s="162" t="s">
        <v>1206</v>
      </c>
      <c r="B413" s="71" t="s">
        <v>1206</v>
      </c>
      <c r="C413" s="162" t="s">
        <v>1192</v>
      </c>
      <c r="D413" s="162">
        <v>4</v>
      </c>
      <c r="E413" s="162" t="s">
        <v>499</v>
      </c>
      <c r="F413" s="162" t="s">
        <v>1206</v>
      </c>
      <c r="G413" s="162" t="s">
        <v>19</v>
      </c>
      <c r="H413" s="162">
        <v>0</v>
      </c>
      <c r="I413" s="162">
        <v>0</v>
      </c>
      <c r="J413" s="162">
        <v>0</v>
      </c>
      <c r="K413" s="162">
        <v>0</v>
      </c>
      <c r="L413" s="162" t="s">
        <v>19</v>
      </c>
      <c r="M413" s="162" t="s">
        <v>19</v>
      </c>
      <c r="N413" s="162" t="s">
        <v>19</v>
      </c>
      <c r="O413" s="162" t="s">
        <v>19</v>
      </c>
      <c r="P413" s="162" t="s">
        <v>338</v>
      </c>
      <c r="Q413" s="162">
        <v>10</v>
      </c>
      <c r="R413" s="162">
        <v>100</v>
      </c>
      <c r="S413" s="162" t="s">
        <v>525</v>
      </c>
      <c r="T413" s="162" t="s">
        <v>1827</v>
      </c>
      <c r="U413" s="169">
        <v>45748</v>
      </c>
      <c r="V413" s="169">
        <v>45989</v>
      </c>
      <c r="W413" s="162" t="s">
        <v>1192</v>
      </c>
    </row>
    <row r="414" spans="1:23 16383:16383" ht="34.5" customHeight="1" x14ac:dyDescent="0.25">
      <c r="A414" s="179" t="s">
        <v>1207</v>
      </c>
      <c r="B414" s="179" t="s">
        <v>1207</v>
      </c>
      <c r="C414" s="179" t="s">
        <v>1192</v>
      </c>
      <c r="D414" s="179">
        <v>4</v>
      </c>
      <c r="E414" s="179" t="s">
        <v>492</v>
      </c>
      <c r="F414" s="179" t="s">
        <v>1207</v>
      </c>
      <c r="G414" s="179" t="s">
        <v>1814</v>
      </c>
      <c r="H414" s="179" t="s">
        <v>1814</v>
      </c>
      <c r="I414" s="179" t="s">
        <v>1814</v>
      </c>
      <c r="J414" s="179" t="s">
        <v>1814</v>
      </c>
      <c r="K414" s="179" t="s">
        <v>1814</v>
      </c>
      <c r="L414" s="179" t="s">
        <v>495</v>
      </c>
      <c r="M414" s="179" t="s">
        <v>22</v>
      </c>
      <c r="N414" s="179" t="s">
        <v>646</v>
      </c>
      <c r="O414" s="179">
        <v>0</v>
      </c>
      <c r="P414" s="179" t="s">
        <v>1851</v>
      </c>
      <c r="Q414" s="179">
        <v>20</v>
      </c>
      <c r="R414" s="179">
        <v>100</v>
      </c>
      <c r="S414" s="180" t="s">
        <v>525</v>
      </c>
      <c r="T414" s="180" t="s">
        <v>1852</v>
      </c>
      <c r="U414" s="180">
        <v>45705</v>
      </c>
      <c r="V414" s="169">
        <v>46003</v>
      </c>
      <c r="W414" s="162" t="s">
        <v>1192</v>
      </c>
      <c r="XFC414" s="178"/>
    </row>
    <row r="415" spans="1:23 16383:16383" ht="75" x14ac:dyDescent="0.25">
      <c r="A415" s="162" t="s">
        <v>1208</v>
      </c>
      <c r="B415" s="168" t="s">
        <v>1208</v>
      </c>
      <c r="C415" s="162" t="s">
        <v>1192</v>
      </c>
      <c r="D415" s="162">
        <v>4</v>
      </c>
      <c r="E415" s="162" t="s">
        <v>499</v>
      </c>
      <c r="F415" s="162" t="s">
        <v>1208</v>
      </c>
      <c r="G415" s="162" t="s">
        <v>1814</v>
      </c>
      <c r="H415" s="162" t="s">
        <v>1814</v>
      </c>
      <c r="I415" s="162" t="s">
        <v>1814</v>
      </c>
      <c r="J415" s="162" t="s">
        <v>1814</v>
      </c>
      <c r="K415" s="162" t="s">
        <v>1814</v>
      </c>
      <c r="L415" s="162" t="s">
        <v>19</v>
      </c>
      <c r="M415" s="162" t="s">
        <v>19</v>
      </c>
      <c r="N415" s="162" t="s">
        <v>19</v>
      </c>
      <c r="O415" s="162" t="s">
        <v>19</v>
      </c>
      <c r="P415" s="162" t="s">
        <v>1853</v>
      </c>
      <c r="Q415" s="162">
        <v>30</v>
      </c>
      <c r="R415" s="162">
        <v>1</v>
      </c>
      <c r="S415" s="169" t="s">
        <v>497</v>
      </c>
      <c r="T415" s="169" t="s">
        <v>1854</v>
      </c>
      <c r="U415" s="169">
        <v>45705</v>
      </c>
      <c r="V415" s="169">
        <v>45853</v>
      </c>
      <c r="W415" s="162" t="s">
        <v>1192</v>
      </c>
      <c r="XFC415" s="168"/>
    </row>
    <row r="416" spans="1:23 16383:16383" ht="75" x14ac:dyDescent="0.25">
      <c r="A416" s="162" t="s">
        <v>1209</v>
      </c>
      <c r="B416" s="71" t="s">
        <v>1209</v>
      </c>
      <c r="C416" s="162" t="s">
        <v>1192</v>
      </c>
      <c r="D416" s="162">
        <v>4</v>
      </c>
      <c r="E416" s="162" t="s">
        <v>499</v>
      </c>
      <c r="F416" s="162" t="s">
        <v>1209</v>
      </c>
      <c r="G416" s="162" t="s">
        <v>19</v>
      </c>
      <c r="H416" s="162" t="s">
        <v>1814</v>
      </c>
      <c r="I416" s="162" t="s">
        <v>1814</v>
      </c>
      <c r="J416" s="162" t="s">
        <v>1814</v>
      </c>
      <c r="K416" s="162" t="s">
        <v>1814</v>
      </c>
      <c r="L416" s="162" t="s">
        <v>19</v>
      </c>
      <c r="M416" s="162" t="s">
        <v>19</v>
      </c>
      <c r="N416" s="162" t="s">
        <v>19</v>
      </c>
      <c r="O416" s="162" t="s">
        <v>19</v>
      </c>
      <c r="P416" s="162" t="s">
        <v>1855</v>
      </c>
      <c r="Q416" s="162">
        <v>20</v>
      </c>
      <c r="R416" s="162">
        <v>1</v>
      </c>
      <c r="S416" s="162" t="s">
        <v>497</v>
      </c>
      <c r="T416" s="162" t="s">
        <v>1856</v>
      </c>
      <c r="U416" s="169">
        <v>45733</v>
      </c>
      <c r="V416" s="169">
        <v>45869</v>
      </c>
      <c r="W416" s="162" t="s">
        <v>1192</v>
      </c>
    </row>
    <row r="417" spans="1:23 16383:16383" ht="75" x14ac:dyDescent="0.25">
      <c r="A417" s="162" t="s">
        <v>1210</v>
      </c>
      <c r="B417" s="71" t="s">
        <v>1210</v>
      </c>
      <c r="C417" s="162" t="s">
        <v>1192</v>
      </c>
      <c r="D417" s="162">
        <v>4</v>
      </c>
      <c r="E417" s="162" t="s">
        <v>499</v>
      </c>
      <c r="F417" s="162" t="s">
        <v>1210</v>
      </c>
      <c r="G417" s="162" t="s">
        <v>19</v>
      </c>
      <c r="H417" s="162" t="s">
        <v>1814</v>
      </c>
      <c r="I417" s="162" t="s">
        <v>1814</v>
      </c>
      <c r="J417" s="162" t="s">
        <v>1814</v>
      </c>
      <c r="K417" s="162" t="s">
        <v>1814</v>
      </c>
      <c r="L417" s="162" t="s">
        <v>19</v>
      </c>
      <c r="M417" s="162" t="s">
        <v>19</v>
      </c>
      <c r="N417" s="162" t="s">
        <v>19</v>
      </c>
      <c r="O417" s="162" t="s">
        <v>19</v>
      </c>
      <c r="P417" s="162" t="s">
        <v>1857</v>
      </c>
      <c r="Q417" s="162">
        <v>40</v>
      </c>
      <c r="R417" s="162">
        <v>100</v>
      </c>
      <c r="S417" s="162" t="s">
        <v>525</v>
      </c>
      <c r="T417" s="162" t="s">
        <v>1858</v>
      </c>
      <c r="U417" s="169">
        <v>45748</v>
      </c>
      <c r="V417" s="169">
        <v>45996</v>
      </c>
      <c r="W417" s="162" t="s">
        <v>1192</v>
      </c>
    </row>
    <row r="418" spans="1:23 16383:16383" ht="60" x14ac:dyDescent="0.25">
      <c r="A418" s="162" t="s">
        <v>1211</v>
      </c>
      <c r="B418" s="71" t="e">
        <v>#N/A</v>
      </c>
      <c r="C418" s="162" t="s">
        <v>1192</v>
      </c>
      <c r="D418" s="162">
        <v>4</v>
      </c>
      <c r="E418" s="162" t="s">
        <v>499</v>
      </c>
      <c r="F418" s="162" t="s">
        <v>1211</v>
      </c>
      <c r="G418" s="162" t="s">
        <v>19</v>
      </c>
      <c r="H418" s="162">
        <v>0</v>
      </c>
      <c r="I418" s="162">
        <v>0</v>
      </c>
      <c r="J418" s="162">
        <v>0</v>
      </c>
      <c r="K418" s="162">
        <v>0</v>
      </c>
      <c r="L418" s="162" t="s">
        <v>19</v>
      </c>
      <c r="M418" s="162" t="s">
        <v>19</v>
      </c>
      <c r="N418" s="162" t="s">
        <v>19</v>
      </c>
      <c r="O418" s="162" t="s">
        <v>19</v>
      </c>
      <c r="P418" s="162" t="s">
        <v>1859</v>
      </c>
      <c r="Q418" s="162">
        <v>10</v>
      </c>
      <c r="R418" s="162">
        <v>1</v>
      </c>
      <c r="S418" s="162" t="s">
        <v>497</v>
      </c>
      <c r="T418" s="162" t="s">
        <v>1860</v>
      </c>
      <c r="U418" s="169">
        <v>45992</v>
      </c>
      <c r="V418" s="169">
        <v>46003</v>
      </c>
      <c r="W418" s="162" t="s">
        <v>1192</v>
      </c>
    </row>
    <row r="419" spans="1:23 16383:16383" ht="90" x14ac:dyDescent="0.25">
      <c r="A419" s="179" t="s">
        <v>1212</v>
      </c>
      <c r="B419" s="179" t="e">
        <v>#N/A</v>
      </c>
      <c r="C419" s="179" t="s">
        <v>1192</v>
      </c>
      <c r="D419" s="179">
        <v>4</v>
      </c>
      <c r="E419" s="179" t="s">
        <v>492</v>
      </c>
      <c r="F419" s="179" t="s">
        <v>1212</v>
      </c>
      <c r="G419" s="179" t="s">
        <v>494</v>
      </c>
      <c r="H419" s="179" t="s">
        <v>1814</v>
      </c>
      <c r="I419" s="179" t="s">
        <v>1814</v>
      </c>
      <c r="J419" s="179" t="s">
        <v>1814</v>
      </c>
      <c r="K419" s="179" t="s">
        <v>1814</v>
      </c>
      <c r="L419" s="179" t="s">
        <v>495</v>
      </c>
      <c r="M419" s="179" t="s">
        <v>22</v>
      </c>
      <c r="N419" s="179" t="s">
        <v>646</v>
      </c>
      <c r="O419" s="179" t="s">
        <v>1624</v>
      </c>
      <c r="P419" s="179" t="s">
        <v>1808</v>
      </c>
      <c r="Q419" s="179">
        <v>30</v>
      </c>
      <c r="R419" s="179">
        <v>290</v>
      </c>
      <c r="S419" s="180" t="s">
        <v>497</v>
      </c>
      <c r="T419" s="180" t="s">
        <v>1809</v>
      </c>
      <c r="U419" s="180">
        <v>45717</v>
      </c>
      <c r="V419" s="169">
        <v>46003</v>
      </c>
      <c r="W419" s="162" t="s">
        <v>1192</v>
      </c>
      <c r="XFC419" s="178"/>
    </row>
    <row r="420" spans="1:23 16383:16383" ht="90" x14ac:dyDescent="0.25">
      <c r="A420" s="162" t="s">
        <v>1213</v>
      </c>
      <c r="B420" s="71" t="e">
        <v>#N/A</v>
      </c>
      <c r="C420" s="162" t="s">
        <v>1192</v>
      </c>
      <c r="D420" s="162">
        <v>4</v>
      </c>
      <c r="E420" s="162" t="s">
        <v>499</v>
      </c>
      <c r="F420" s="162" t="s">
        <v>1213</v>
      </c>
      <c r="G420" s="162" t="s">
        <v>19</v>
      </c>
      <c r="H420" s="162" t="s">
        <v>1814</v>
      </c>
      <c r="I420" s="162" t="s">
        <v>1814</v>
      </c>
      <c r="J420" s="162" t="s">
        <v>1814</v>
      </c>
      <c r="K420" s="162" t="s">
        <v>1814</v>
      </c>
      <c r="L420" s="162" t="s">
        <v>19</v>
      </c>
      <c r="M420" s="162" t="s">
        <v>19</v>
      </c>
      <c r="N420" s="162" t="s">
        <v>19</v>
      </c>
      <c r="O420" s="162" t="s">
        <v>19</v>
      </c>
      <c r="P420" s="162" t="s">
        <v>1861</v>
      </c>
      <c r="Q420" s="162">
        <v>70</v>
      </c>
      <c r="R420" s="162">
        <v>290</v>
      </c>
      <c r="S420" s="162" t="s">
        <v>497</v>
      </c>
      <c r="T420" s="162" t="s">
        <v>1862</v>
      </c>
      <c r="U420" s="169">
        <v>45717</v>
      </c>
      <c r="V420" s="169">
        <v>46003</v>
      </c>
      <c r="W420" s="162" t="s">
        <v>1192</v>
      </c>
    </row>
    <row r="421" spans="1:23 16383:16383" ht="34.5" customHeight="1" x14ac:dyDescent="0.25">
      <c r="A421" s="162" t="s">
        <v>1214</v>
      </c>
      <c r="B421" s="71" t="e">
        <v>#N/A</v>
      </c>
      <c r="C421" s="162" t="s">
        <v>1192</v>
      </c>
      <c r="D421" s="162">
        <v>4</v>
      </c>
      <c r="E421" s="162" t="s">
        <v>499</v>
      </c>
      <c r="F421" s="162" t="s">
        <v>1214</v>
      </c>
      <c r="G421" s="162" t="s">
        <v>19</v>
      </c>
      <c r="H421" s="162">
        <v>0</v>
      </c>
      <c r="I421" s="162">
        <v>0</v>
      </c>
      <c r="J421" s="162">
        <v>0</v>
      </c>
      <c r="K421" s="162">
        <v>0</v>
      </c>
      <c r="L421" s="162" t="s">
        <v>19</v>
      </c>
      <c r="M421" s="162" t="s">
        <v>19</v>
      </c>
      <c r="N421" s="162" t="s">
        <v>19</v>
      </c>
      <c r="O421" s="162" t="s">
        <v>19</v>
      </c>
      <c r="P421" s="162" t="s">
        <v>1810</v>
      </c>
      <c r="Q421" s="162">
        <v>30</v>
      </c>
      <c r="R421" s="162">
        <v>1</v>
      </c>
      <c r="S421" s="162" t="s">
        <v>497</v>
      </c>
      <c r="T421" s="162" t="s">
        <v>1811</v>
      </c>
      <c r="U421" s="169">
        <v>45992</v>
      </c>
      <c r="V421" s="169">
        <v>46003</v>
      </c>
      <c r="W421" s="162" t="s">
        <v>1192</v>
      </c>
    </row>
    <row r="422" spans="1:23 16383:16383" ht="75" x14ac:dyDescent="0.25">
      <c r="A422" s="179" t="s">
        <v>1294</v>
      </c>
      <c r="B422" s="179" t="e">
        <v>#N/A</v>
      </c>
      <c r="C422" s="179" t="s">
        <v>1293</v>
      </c>
      <c r="D422" s="179">
        <v>3</v>
      </c>
      <c r="E422" s="179" t="s">
        <v>492</v>
      </c>
      <c r="F422" s="179" t="s">
        <v>1294</v>
      </c>
      <c r="G422" s="179" t="s">
        <v>494</v>
      </c>
      <c r="H422" s="179" t="s">
        <v>1814</v>
      </c>
      <c r="I422" s="179" t="s">
        <v>1814</v>
      </c>
      <c r="J422" s="179" t="s">
        <v>1814</v>
      </c>
      <c r="K422" s="179" t="s">
        <v>1814</v>
      </c>
      <c r="L422" s="179" t="s">
        <v>512</v>
      </c>
      <c r="M422" s="179" t="s">
        <v>31</v>
      </c>
      <c r="N422" s="179" t="s">
        <v>646</v>
      </c>
      <c r="O422" s="179" t="s">
        <v>1628</v>
      </c>
      <c r="P422" s="179" t="s">
        <v>261</v>
      </c>
      <c r="Q422" s="179">
        <v>20</v>
      </c>
      <c r="R422" s="179">
        <v>100</v>
      </c>
      <c r="S422" s="180" t="s">
        <v>525</v>
      </c>
      <c r="T422" s="180" t="s">
        <v>1295</v>
      </c>
      <c r="U422" s="180">
        <v>45670</v>
      </c>
      <c r="V422" s="169">
        <v>46022</v>
      </c>
      <c r="W422" s="162" t="s">
        <v>1296</v>
      </c>
      <c r="XFC422" s="178"/>
    </row>
    <row r="423" spans="1:23 16383:16383" ht="45" x14ac:dyDescent="0.25">
      <c r="A423" s="162" t="s">
        <v>1297</v>
      </c>
      <c r="B423" s="160" t="e">
        <v>#N/A</v>
      </c>
      <c r="C423" s="162" t="s">
        <v>1293</v>
      </c>
      <c r="D423" s="162">
        <v>3</v>
      </c>
      <c r="E423" s="162" t="s">
        <v>499</v>
      </c>
      <c r="F423" s="162" t="s">
        <v>1297</v>
      </c>
      <c r="G423" s="162" t="s">
        <v>19</v>
      </c>
      <c r="H423" s="162" t="s">
        <v>1814</v>
      </c>
      <c r="I423" s="162" t="s">
        <v>1814</v>
      </c>
      <c r="J423" s="162" t="s">
        <v>1814</v>
      </c>
      <c r="K423" s="162" t="s">
        <v>1814</v>
      </c>
      <c r="L423" s="162" t="s">
        <v>19</v>
      </c>
      <c r="M423" s="162" t="s">
        <v>19</v>
      </c>
      <c r="N423" s="162" t="s">
        <v>19</v>
      </c>
      <c r="O423" s="162" t="s">
        <v>19</v>
      </c>
      <c r="P423" s="162" t="s">
        <v>262</v>
      </c>
      <c r="Q423" s="162">
        <v>30</v>
      </c>
      <c r="R423" s="162">
        <v>1</v>
      </c>
      <c r="S423" s="169" t="s">
        <v>497</v>
      </c>
      <c r="T423" s="169" t="s">
        <v>1298</v>
      </c>
      <c r="U423" s="169">
        <v>45670</v>
      </c>
      <c r="V423" s="169">
        <v>45691</v>
      </c>
      <c r="W423" s="162" t="s">
        <v>1293</v>
      </c>
      <c r="XFC423" s="161"/>
    </row>
    <row r="424" spans="1:23 16383:16383" ht="34.5" customHeight="1" x14ac:dyDescent="0.25">
      <c r="A424" s="162" t="s">
        <v>1299</v>
      </c>
      <c r="B424" s="71" t="e">
        <v>#N/A</v>
      </c>
      <c r="C424" s="162" t="s">
        <v>1293</v>
      </c>
      <c r="D424" s="162">
        <v>3</v>
      </c>
      <c r="E424" s="162" t="s">
        <v>1545</v>
      </c>
      <c r="F424" s="162" t="s">
        <v>1299</v>
      </c>
      <c r="G424" s="162" t="s">
        <v>19</v>
      </c>
      <c r="H424" s="162">
        <v>0</v>
      </c>
      <c r="I424" s="162">
        <v>0</v>
      </c>
      <c r="J424" s="162">
        <v>0</v>
      </c>
      <c r="K424" s="162">
        <v>0</v>
      </c>
      <c r="L424" s="162" t="s">
        <v>19</v>
      </c>
      <c r="M424" s="162" t="s">
        <v>19</v>
      </c>
      <c r="N424" s="162" t="s">
        <v>19</v>
      </c>
      <c r="O424" s="162" t="s">
        <v>19</v>
      </c>
      <c r="P424" s="162" t="s">
        <v>263</v>
      </c>
      <c r="Q424" s="162">
        <v>0</v>
      </c>
      <c r="R424" s="162">
        <v>1</v>
      </c>
      <c r="S424" s="162" t="s">
        <v>497</v>
      </c>
      <c r="T424" s="162" t="s">
        <v>1300</v>
      </c>
      <c r="U424" s="169">
        <v>45691</v>
      </c>
      <c r="V424" s="169">
        <v>45716</v>
      </c>
      <c r="W424" s="162" t="s">
        <v>1301</v>
      </c>
    </row>
    <row r="425" spans="1:23 16383:16383" ht="45" x14ac:dyDescent="0.25">
      <c r="A425" s="162" t="s">
        <v>1302</v>
      </c>
      <c r="B425" s="168" t="e">
        <v>#N/A</v>
      </c>
      <c r="C425" s="162" t="s">
        <v>1293</v>
      </c>
      <c r="D425" s="162">
        <v>3</v>
      </c>
      <c r="E425" s="162" t="s">
        <v>499</v>
      </c>
      <c r="F425" s="162" t="s">
        <v>1302</v>
      </c>
      <c r="G425" s="162" t="s">
        <v>19</v>
      </c>
      <c r="H425" s="162" t="s">
        <v>1814</v>
      </c>
      <c r="I425" s="162" t="s">
        <v>1814</v>
      </c>
      <c r="J425" s="162" t="s">
        <v>1814</v>
      </c>
      <c r="K425" s="162" t="s">
        <v>1814</v>
      </c>
      <c r="L425" s="162" t="s">
        <v>19</v>
      </c>
      <c r="M425" s="162" t="s">
        <v>19</v>
      </c>
      <c r="N425" s="162" t="s">
        <v>19</v>
      </c>
      <c r="O425" s="162" t="s">
        <v>19</v>
      </c>
      <c r="P425" s="162" t="s">
        <v>264</v>
      </c>
      <c r="Q425" s="162">
        <v>70</v>
      </c>
      <c r="R425" s="162">
        <v>100</v>
      </c>
      <c r="S425" s="169" t="s">
        <v>525</v>
      </c>
      <c r="T425" s="169" t="s">
        <v>1863</v>
      </c>
      <c r="U425" s="169">
        <v>45691</v>
      </c>
      <c r="V425" s="169">
        <v>46022</v>
      </c>
      <c r="W425" s="162" t="s">
        <v>1293</v>
      </c>
      <c r="XFC425" s="168"/>
    </row>
    <row r="426" spans="1:23 16383:16383" ht="30" x14ac:dyDescent="0.25">
      <c r="A426" s="179" t="s">
        <v>1303</v>
      </c>
      <c r="B426" s="179" t="e">
        <v>#N/A</v>
      </c>
      <c r="C426" s="179" t="s">
        <v>1293</v>
      </c>
      <c r="D426" s="179">
        <v>3</v>
      </c>
      <c r="E426" s="179" t="s">
        <v>492</v>
      </c>
      <c r="F426" s="179" t="s">
        <v>1303</v>
      </c>
      <c r="G426" s="179" t="s">
        <v>494</v>
      </c>
      <c r="H426" s="179" t="s">
        <v>1814</v>
      </c>
      <c r="I426" s="179" t="s">
        <v>1814</v>
      </c>
      <c r="J426" s="179" t="s">
        <v>1814</v>
      </c>
      <c r="K426" s="179" t="s">
        <v>1814</v>
      </c>
      <c r="L426" s="179" t="s">
        <v>495</v>
      </c>
      <c r="M426" s="179" t="s">
        <v>31</v>
      </c>
      <c r="N426" s="179" t="s">
        <v>646</v>
      </c>
      <c r="O426" s="179">
        <v>0</v>
      </c>
      <c r="P426" s="179" t="s">
        <v>265</v>
      </c>
      <c r="Q426" s="179">
        <v>10</v>
      </c>
      <c r="R426" s="179">
        <v>40</v>
      </c>
      <c r="S426" s="180" t="s">
        <v>525</v>
      </c>
      <c r="T426" s="180" t="s">
        <v>1304</v>
      </c>
      <c r="U426" s="180">
        <v>45691</v>
      </c>
      <c r="V426" s="169">
        <v>46022</v>
      </c>
      <c r="W426" s="162" t="s">
        <v>1293</v>
      </c>
      <c r="XFC426" s="178"/>
    </row>
    <row r="427" spans="1:23 16383:16383" ht="45" x14ac:dyDescent="0.25">
      <c r="A427" s="162" t="s">
        <v>1305</v>
      </c>
      <c r="B427" s="71" t="e">
        <v>#N/A</v>
      </c>
      <c r="C427" s="162" t="s">
        <v>1293</v>
      </c>
      <c r="D427" s="162">
        <v>3</v>
      </c>
      <c r="E427" s="162" t="s">
        <v>499</v>
      </c>
      <c r="F427" s="162" t="s">
        <v>1305</v>
      </c>
      <c r="G427" s="162" t="s">
        <v>19</v>
      </c>
      <c r="H427" s="162" t="s">
        <v>1814</v>
      </c>
      <c r="I427" s="162" t="s">
        <v>1814</v>
      </c>
      <c r="J427" s="162" t="s">
        <v>1814</v>
      </c>
      <c r="K427" s="162" t="s">
        <v>1814</v>
      </c>
      <c r="L427" s="162" t="s">
        <v>19</v>
      </c>
      <c r="M427" s="162" t="s">
        <v>19</v>
      </c>
      <c r="N427" s="162" t="s">
        <v>19</v>
      </c>
      <c r="O427" s="162" t="s">
        <v>19</v>
      </c>
      <c r="P427" s="162" t="s">
        <v>266</v>
      </c>
      <c r="Q427" s="162">
        <v>30</v>
      </c>
      <c r="R427" s="162">
        <v>4000</v>
      </c>
      <c r="S427" s="162" t="s">
        <v>497</v>
      </c>
      <c r="T427" s="162" t="s">
        <v>1306</v>
      </c>
      <c r="U427" s="169">
        <v>45691</v>
      </c>
      <c r="V427" s="169">
        <v>46022</v>
      </c>
      <c r="W427" s="162" t="s">
        <v>1293</v>
      </c>
    </row>
    <row r="428" spans="1:23 16383:16383" ht="45" x14ac:dyDescent="0.25">
      <c r="A428" s="162" t="s">
        <v>1307</v>
      </c>
      <c r="B428" s="71" t="s">
        <v>1307</v>
      </c>
      <c r="C428" s="162" t="s">
        <v>1293</v>
      </c>
      <c r="D428" s="162">
        <v>3</v>
      </c>
      <c r="E428" s="162" t="s">
        <v>499</v>
      </c>
      <c r="F428" s="162" t="s">
        <v>1307</v>
      </c>
      <c r="G428" s="162" t="s">
        <v>19</v>
      </c>
      <c r="H428" s="162">
        <v>0</v>
      </c>
      <c r="I428" s="162">
        <v>0</v>
      </c>
      <c r="J428" s="162">
        <v>0</v>
      </c>
      <c r="K428" s="162">
        <v>0</v>
      </c>
      <c r="L428" s="162" t="s">
        <v>19</v>
      </c>
      <c r="M428" s="162" t="s">
        <v>19</v>
      </c>
      <c r="N428" s="162" t="s">
        <v>19</v>
      </c>
      <c r="O428" s="162" t="s">
        <v>19</v>
      </c>
      <c r="P428" s="162" t="s">
        <v>267</v>
      </c>
      <c r="Q428" s="162">
        <v>30</v>
      </c>
      <c r="R428" s="162">
        <v>4</v>
      </c>
      <c r="S428" s="162" t="s">
        <v>497</v>
      </c>
      <c r="T428" s="162" t="s">
        <v>1308</v>
      </c>
      <c r="U428" s="169">
        <v>45691</v>
      </c>
      <c r="V428" s="169">
        <v>46022</v>
      </c>
      <c r="W428" s="162" t="s">
        <v>1293</v>
      </c>
    </row>
    <row r="429" spans="1:23 16383:16383" ht="34.5" customHeight="1" x14ac:dyDescent="0.25">
      <c r="A429" s="162" t="s">
        <v>1309</v>
      </c>
      <c r="B429" s="71" t="s">
        <v>1309</v>
      </c>
      <c r="C429" s="162" t="s">
        <v>1293</v>
      </c>
      <c r="D429" s="162">
        <v>3</v>
      </c>
      <c r="E429" s="162" t="s">
        <v>499</v>
      </c>
      <c r="F429" s="162" t="s">
        <v>1309</v>
      </c>
      <c r="G429" s="162" t="s">
        <v>19</v>
      </c>
      <c r="H429" s="162">
        <v>0</v>
      </c>
      <c r="I429" s="162">
        <v>0</v>
      </c>
      <c r="J429" s="162">
        <v>0</v>
      </c>
      <c r="K429" s="162">
        <v>0</v>
      </c>
      <c r="L429" s="162" t="s">
        <v>19</v>
      </c>
      <c r="M429" s="162" t="s">
        <v>19</v>
      </c>
      <c r="N429" s="162" t="s">
        <v>19</v>
      </c>
      <c r="O429" s="162" t="s">
        <v>19</v>
      </c>
      <c r="P429" s="162" t="s">
        <v>1864</v>
      </c>
      <c r="Q429" s="162">
        <v>40</v>
      </c>
      <c r="R429" s="162">
        <v>1600</v>
      </c>
      <c r="S429" s="162" t="s">
        <v>497</v>
      </c>
      <c r="T429" s="162" t="s">
        <v>1865</v>
      </c>
      <c r="U429" s="169">
        <v>45691</v>
      </c>
      <c r="V429" s="169">
        <v>46022</v>
      </c>
      <c r="W429" s="162" t="s">
        <v>1293</v>
      </c>
    </row>
    <row r="430" spans="1:23 16383:16383" ht="105" x14ac:dyDescent="0.25">
      <c r="A430" s="179" t="s">
        <v>1310</v>
      </c>
      <c r="B430" s="179" t="s">
        <v>1310</v>
      </c>
      <c r="C430" s="179" t="s">
        <v>1293</v>
      </c>
      <c r="D430" s="179">
        <v>3</v>
      </c>
      <c r="E430" s="179" t="s">
        <v>492</v>
      </c>
      <c r="F430" s="179" t="s">
        <v>1310</v>
      </c>
      <c r="G430" s="179" t="s">
        <v>511</v>
      </c>
      <c r="H430" s="179" t="s">
        <v>1814</v>
      </c>
      <c r="I430" s="179" t="s">
        <v>1814</v>
      </c>
      <c r="J430" s="179" t="s">
        <v>1814</v>
      </c>
      <c r="K430" s="179" t="s">
        <v>1814</v>
      </c>
      <c r="L430" s="179" t="s">
        <v>495</v>
      </c>
      <c r="M430" s="179" t="s">
        <v>31</v>
      </c>
      <c r="N430" s="179" t="s">
        <v>730</v>
      </c>
      <c r="O430" s="179" t="s">
        <v>1801</v>
      </c>
      <c r="P430" s="179" t="s">
        <v>378</v>
      </c>
      <c r="Q430" s="179">
        <v>20</v>
      </c>
      <c r="R430" s="179">
        <v>440</v>
      </c>
      <c r="S430" s="180" t="s">
        <v>497</v>
      </c>
      <c r="T430" s="180" t="s">
        <v>1311</v>
      </c>
      <c r="U430" s="180">
        <v>45691</v>
      </c>
      <c r="V430" s="169">
        <v>46022</v>
      </c>
      <c r="W430" s="162" t="s">
        <v>1293</v>
      </c>
      <c r="XFC430" s="178"/>
    </row>
    <row r="431" spans="1:23 16383:16383" ht="45" x14ac:dyDescent="0.25">
      <c r="A431" s="162" t="s">
        <v>1312</v>
      </c>
      <c r="B431" s="71" t="s">
        <v>1312</v>
      </c>
      <c r="C431" s="162" t="s">
        <v>1293</v>
      </c>
      <c r="D431" s="162">
        <v>3</v>
      </c>
      <c r="E431" s="162" t="s">
        <v>499</v>
      </c>
      <c r="F431" s="162" t="s">
        <v>1312</v>
      </c>
      <c r="G431" s="162" t="s">
        <v>19</v>
      </c>
      <c r="H431" s="162" t="s">
        <v>1814</v>
      </c>
      <c r="I431" s="162" t="s">
        <v>1814</v>
      </c>
      <c r="J431" s="162" t="s">
        <v>1814</v>
      </c>
      <c r="K431" s="162" t="s">
        <v>1814</v>
      </c>
      <c r="L431" s="162" t="s">
        <v>19</v>
      </c>
      <c r="M431" s="162" t="s">
        <v>19</v>
      </c>
      <c r="N431" s="162" t="s">
        <v>19</v>
      </c>
      <c r="O431" s="162" t="s">
        <v>19</v>
      </c>
      <c r="P431" s="162" t="s">
        <v>379</v>
      </c>
      <c r="Q431" s="162">
        <v>20</v>
      </c>
      <c r="R431" s="162">
        <v>1</v>
      </c>
      <c r="S431" s="162" t="s">
        <v>497</v>
      </c>
      <c r="T431" s="162" t="s">
        <v>1313</v>
      </c>
      <c r="U431" s="169">
        <v>45691</v>
      </c>
      <c r="V431" s="169">
        <v>45716</v>
      </c>
      <c r="W431" s="162" t="s">
        <v>1293</v>
      </c>
    </row>
    <row r="432" spans="1:23 16383:16383" ht="34.5" customHeight="1" x14ac:dyDescent="0.25">
      <c r="A432" s="162" t="s">
        <v>1314</v>
      </c>
      <c r="B432" s="71" t="s">
        <v>1314</v>
      </c>
      <c r="C432" s="162" t="s">
        <v>1293</v>
      </c>
      <c r="D432" s="162">
        <v>3</v>
      </c>
      <c r="E432" s="162" t="s">
        <v>499</v>
      </c>
      <c r="F432" s="162" t="s">
        <v>1314</v>
      </c>
      <c r="G432" s="162" t="s">
        <v>19</v>
      </c>
      <c r="H432" s="162">
        <v>0</v>
      </c>
      <c r="I432" s="162">
        <v>0</v>
      </c>
      <c r="J432" s="162">
        <v>0</v>
      </c>
      <c r="K432" s="162">
        <v>0</v>
      </c>
      <c r="L432" s="162" t="s">
        <v>19</v>
      </c>
      <c r="M432" s="162" t="s">
        <v>19</v>
      </c>
      <c r="N432" s="162" t="s">
        <v>730</v>
      </c>
      <c r="O432" s="162" t="s">
        <v>19</v>
      </c>
      <c r="P432" s="162" t="s">
        <v>380</v>
      </c>
      <c r="Q432" s="162">
        <v>80</v>
      </c>
      <c r="R432" s="162">
        <v>440</v>
      </c>
      <c r="S432" s="162" t="s">
        <v>497</v>
      </c>
      <c r="T432" s="162" t="s">
        <v>1315</v>
      </c>
      <c r="U432" s="169">
        <v>45691</v>
      </c>
      <c r="V432" s="169">
        <v>46022</v>
      </c>
      <c r="W432" s="162" t="s">
        <v>1293</v>
      </c>
    </row>
    <row r="433" spans="1:23 16382:16383" ht="75" x14ac:dyDescent="0.25">
      <c r="A433" s="179" t="s">
        <v>1316</v>
      </c>
      <c r="B433" s="179" t="s">
        <v>1316</v>
      </c>
      <c r="C433" s="179" t="s">
        <v>1293</v>
      </c>
      <c r="D433" s="179">
        <v>3</v>
      </c>
      <c r="E433" s="179" t="s">
        <v>492</v>
      </c>
      <c r="F433" s="179" t="s">
        <v>1316</v>
      </c>
      <c r="G433" s="179" t="s">
        <v>494</v>
      </c>
      <c r="H433" s="179" t="s">
        <v>1814</v>
      </c>
      <c r="I433" s="179" t="s">
        <v>1814</v>
      </c>
      <c r="J433" s="179" t="s">
        <v>1814</v>
      </c>
      <c r="K433" s="179" t="s">
        <v>1814</v>
      </c>
      <c r="L433" s="179" t="s">
        <v>512</v>
      </c>
      <c r="M433" s="179" t="s">
        <v>31</v>
      </c>
      <c r="N433" s="179" t="s">
        <v>646</v>
      </c>
      <c r="O433" s="179" t="s">
        <v>1629</v>
      </c>
      <c r="P433" s="179" t="s">
        <v>268</v>
      </c>
      <c r="Q433" s="179">
        <v>15</v>
      </c>
      <c r="R433" s="179">
        <v>5</v>
      </c>
      <c r="S433" s="180" t="s">
        <v>497</v>
      </c>
      <c r="T433" s="180" t="s">
        <v>1866</v>
      </c>
      <c r="U433" s="180">
        <v>45691</v>
      </c>
      <c r="V433" s="169">
        <v>46010</v>
      </c>
      <c r="W433" s="162" t="s">
        <v>1317</v>
      </c>
      <c r="XFC433" s="178"/>
    </row>
    <row r="434" spans="1:23 16382:16383" ht="75" x14ac:dyDescent="0.25">
      <c r="A434" s="162" t="s">
        <v>1318</v>
      </c>
      <c r="B434" s="168" t="s">
        <v>1318</v>
      </c>
      <c r="C434" s="162" t="s">
        <v>1293</v>
      </c>
      <c r="D434" s="162">
        <v>3</v>
      </c>
      <c r="E434" s="162" t="s">
        <v>499</v>
      </c>
      <c r="F434" s="162" t="s">
        <v>1318</v>
      </c>
      <c r="G434" s="162" t="s">
        <v>19</v>
      </c>
      <c r="H434" s="162" t="s">
        <v>1814</v>
      </c>
      <c r="I434" s="162" t="s">
        <v>1814</v>
      </c>
      <c r="J434" s="162" t="s">
        <v>1814</v>
      </c>
      <c r="K434" s="162" t="s">
        <v>1814</v>
      </c>
      <c r="L434" s="162" t="s">
        <v>19</v>
      </c>
      <c r="M434" s="162" t="s">
        <v>19</v>
      </c>
      <c r="N434" s="162" t="s">
        <v>19</v>
      </c>
      <c r="O434" s="162" t="s">
        <v>19</v>
      </c>
      <c r="P434" s="162" t="s">
        <v>269</v>
      </c>
      <c r="Q434" s="162">
        <v>20</v>
      </c>
      <c r="R434" s="162">
        <v>5</v>
      </c>
      <c r="S434" s="169" t="s">
        <v>497</v>
      </c>
      <c r="T434" s="169" t="s">
        <v>1319</v>
      </c>
      <c r="U434" s="169">
        <v>45691</v>
      </c>
      <c r="V434" s="169">
        <v>46010</v>
      </c>
      <c r="W434" s="162" t="s">
        <v>1293</v>
      </c>
      <c r="XFC434" s="168"/>
    </row>
    <row r="435" spans="1:23 16382:16383" ht="90" x14ac:dyDescent="0.25">
      <c r="A435" s="162" t="s">
        <v>1320</v>
      </c>
      <c r="B435" s="71" t="s">
        <v>1320</v>
      </c>
      <c r="C435" s="162" t="s">
        <v>1293</v>
      </c>
      <c r="D435" s="162">
        <v>3</v>
      </c>
      <c r="E435" s="162" t="s">
        <v>499</v>
      </c>
      <c r="F435" s="162" t="s">
        <v>1320</v>
      </c>
      <c r="G435" s="162" t="s">
        <v>19</v>
      </c>
      <c r="H435" s="162" t="s">
        <v>1814</v>
      </c>
      <c r="I435" s="162" t="s">
        <v>1814</v>
      </c>
      <c r="J435" s="162" t="s">
        <v>1814</v>
      </c>
      <c r="K435" s="162" t="s">
        <v>1814</v>
      </c>
      <c r="L435" s="162" t="s">
        <v>19</v>
      </c>
      <c r="M435" s="162" t="s">
        <v>19</v>
      </c>
      <c r="N435" s="162" t="s">
        <v>19</v>
      </c>
      <c r="O435" s="162" t="s">
        <v>19</v>
      </c>
      <c r="P435" s="162" t="s">
        <v>270</v>
      </c>
      <c r="Q435" s="162">
        <v>20</v>
      </c>
      <c r="R435" s="162">
        <v>5</v>
      </c>
      <c r="S435" s="162" t="s">
        <v>497</v>
      </c>
      <c r="T435" s="162" t="s">
        <v>1321</v>
      </c>
      <c r="U435" s="169">
        <v>45691</v>
      </c>
      <c r="V435" s="169">
        <v>46010</v>
      </c>
      <c r="W435" s="162" t="s">
        <v>1322</v>
      </c>
    </row>
    <row r="436" spans="1:23 16382:16383" ht="34.5" customHeight="1" x14ac:dyDescent="0.25">
      <c r="A436" s="162" t="s">
        <v>1323</v>
      </c>
      <c r="B436" s="71" t="s">
        <v>1323</v>
      </c>
      <c r="C436" s="162" t="s">
        <v>1293</v>
      </c>
      <c r="D436" s="162">
        <v>3</v>
      </c>
      <c r="E436" s="162" t="s">
        <v>499</v>
      </c>
      <c r="F436" s="162" t="s">
        <v>1323</v>
      </c>
      <c r="G436" s="162" t="s">
        <v>19</v>
      </c>
      <c r="H436" s="162">
        <v>0</v>
      </c>
      <c r="I436" s="162">
        <v>0</v>
      </c>
      <c r="J436" s="162">
        <v>0</v>
      </c>
      <c r="K436" s="162">
        <v>0</v>
      </c>
      <c r="L436" s="162" t="s">
        <v>19</v>
      </c>
      <c r="M436" s="162" t="s">
        <v>19</v>
      </c>
      <c r="N436" s="162" t="s">
        <v>646</v>
      </c>
      <c r="O436" s="162" t="s">
        <v>19</v>
      </c>
      <c r="P436" s="162" t="s">
        <v>271</v>
      </c>
      <c r="Q436" s="162">
        <v>60</v>
      </c>
      <c r="R436" s="162">
        <v>5</v>
      </c>
      <c r="S436" s="162" t="s">
        <v>497</v>
      </c>
      <c r="T436" s="162" t="s">
        <v>1867</v>
      </c>
      <c r="U436" s="169">
        <v>45691</v>
      </c>
      <c r="V436" s="169">
        <v>46010</v>
      </c>
      <c r="W436" s="162" t="s">
        <v>1324</v>
      </c>
    </row>
    <row r="437" spans="1:23 16382:16383" ht="255" x14ac:dyDescent="0.25">
      <c r="A437" s="179" t="s">
        <v>1325</v>
      </c>
      <c r="B437" s="179" t="e">
        <v>#N/A</v>
      </c>
      <c r="C437" s="179" t="s">
        <v>1293</v>
      </c>
      <c r="D437" s="179">
        <v>3</v>
      </c>
      <c r="E437" s="179" t="s">
        <v>492</v>
      </c>
      <c r="F437" s="179" t="s">
        <v>1325</v>
      </c>
      <c r="G437" s="179" t="s">
        <v>511</v>
      </c>
      <c r="H437" s="179" t="s">
        <v>10</v>
      </c>
      <c r="I437" s="179" t="s">
        <v>1456</v>
      </c>
      <c r="J437" s="179" t="s">
        <v>1457</v>
      </c>
      <c r="K437" s="179" t="s">
        <v>1553</v>
      </c>
      <c r="L437" s="179" t="s">
        <v>512</v>
      </c>
      <c r="M437" s="179" t="s">
        <v>31</v>
      </c>
      <c r="N437" s="179" t="s">
        <v>782</v>
      </c>
      <c r="O437" s="179" t="s">
        <v>1630</v>
      </c>
      <c r="P437" s="179" t="s">
        <v>148</v>
      </c>
      <c r="Q437" s="179">
        <v>20</v>
      </c>
      <c r="R437" s="179">
        <v>1</v>
      </c>
      <c r="S437" s="180" t="s">
        <v>497</v>
      </c>
      <c r="T437" s="180" t="s">
        <v>1326</v>
      </c>
      <c r="U437" s="180">
        <v>45691</v>
      </c>
      <c r="V437" s="169">
        <v>46006</v>
      </c>
      <c r="W437" s="162" t="s">
        <v>1329</v>
      </c>
      <c r="XFC437" s="178"/>
    </row>
    <row r="438" spans="1:23 16382:16383" ht="45" x14ac:dyDescent="0.25">
      <c r="A438" s="162" t="s">
        <v>1327</v>
      </c>
      <c r="B438" s="71" t="e">
        <v>#N/A</v>
      </c>
      <c r="C438" s="162" t="s">
        <v>1293</v>
      </c>
      <c r="D438" s="162">
        <v>3</v>
      </c>
      <c r="E438" s="162" t="s">
        <v>499</v>
      </c>
      <c r="F438" s="162" t="s">
        <v>1327</v>
      </c>
      <c r="G438" s="162" t="s">
        <v>19</v>
      </c>
      <c r="H438" s="162" t="s">
        <v>1814</v>
      </c>
      <c r="I438" s="162" t="s">
        <v>1814</v>
      </c>
      <c r="J438" s="162" t="s">
        <v>1814</v>
      </c>
      <c r="K438" s="162" t="s">
        <v>1814</v>
      </c>
      <c r="L438" s="162" t="s">
        <v>19</v>
      </c>
      <c r="M438" s="162" t="s">
        <v>19</v>
      </c>
      <c r="N438" s="162" t="s">
        <v>19</v>
      </c>
      <c r="O438" s="162" t="s">
        <v>19</v>
      </c>
      <c r="P438" s="162" t="s">
        <v>149</v>
      </c>
      <c r="Q438" s="162">
        <v>10</v>
      </c>
      <c r="R438" s="162">
        <v>1</v>
      </c>
      <c r="S438" s="162" t="s">
        <v>497</v>
      </c>
      <c r="T438" s="162" t="s">
        <v>1328</v>
      </c>
      <c r="U438" s="169">
        <v>45691</v>
      </c>
      <c r="V438" s="169">
        <v>45747</v>
      </c>
      <c r="W438" s="162" t="s">
        <v>1329</v>
      </c>
    </row>
    <row r="439" spans="1:23 16382:16383" ht="45" x14ac:dyDescent="0.25">
      <c r="A439" s="162" t="s">
        <v>1330</v>
      </c>
      <c r="B439" s="71" t="e">
        <v>#N/A</v>
      </c>
      <c r="C439" s="162" t="s">
        <v>1293</v>
      </c>
      <c r="D439" s="162">
        <v>3</v>
      </c>
      <c r="E439" s="162" t="s">
        <v>499</v>
      </c>
      <c r="F439" s="162" t="s">
        <v>1330</v>
      </c>
      <c r="G439" s="162" t="s">
        <v>19</v>
      </c>
      <c r="H439" s="162" t="s">
        <v>1814</v>
      </c>
      <c r="I439" s="162" t="s">
        <v>1814</v>
      </c>
      <c r="J439" s="162" t="s">
        <v>1814</v>
      </c>
      <c r="K439" s="162" t="s">
        <v>1814</v>
      </c>
      <c r="L439" s="162" t="s">
        <v>19</v>
      </c>
      <c r="M439" s="162" t="s">
        <v>19</v>
      </c>
      <c r="N439" s="162" t="s">
        <v>19</v>
      </c>
      <c r="O439" s="162" t="s">
        <v>19</v>
      </c>
      <c r="P439" s="162" t="s">
        <v>150</v>
      </c>
      <c r="Q439" s="162">
        <v>50</v>
      </c>
      <c r="R439" s="162">
        <v>1</v>
      </c>
      <c r="S439" s="162" t="s">
        <v>497</v>
      </c>
      <c r="T439" s="162" t="s">
        <v>1331</v>
      </c>
      <c r="U439" s="169">
        <v>45748</v>
      </c>
      <c r="V439" s="169">
        <v>45898</v>
      </c>
      <c r="W439" s="162" t="s">
        <v>1293</v>
      </c>
    </row>
    <row r="440" spans="1:23 16382:16383" ht="34.5" customHeight="1" x14ac:dyDescent="0.25">
      <c r="A440" s="162" t="s">
        <v>1332</v>
      </c>
      <c r="B440" s="168" t="e">
        <v>#N/A</v>
      </c>
      <c r="C440" s="162" t="s">
        <v>1293</v>
      </c>
      <c r="D440" s="162">
        <v>3</v>
      </c>
      <c r="E440" s="162" t="s">
        <v>499</v>
      </c>
      <c r="F440" s="162" t="s">
        <v>1332</v>
      </c>
      <c r="G440" s="162" t="s">
        <v>19</v>
      </c>
      <c r="H440" s="162">
        <v>0</v>
      </c>
      <c r="I440" s="162">
        <v>0</v>
      </c>
      <c r="J440" s="162">
        <v>0</v>
      </c>
      <c r="K440" s="162">
        <v>0</v>
      </c>
      <c r="L440" s="162" t="s">
        <v>19</v>
      </c>
      <c r="M440" s="162" t="s">
        <v>19</v>
      </c>
      <c r="N440" s="162" t="s">
        <v>782</v>
      </c>
      <c r="O440" s="162" t="s">
        <v>19</v>
      </c>
      <c r="P440" s="162" t="s">
        <v>1868</v>
      </c>
      <c r="Q440" s="162">
        <v>20</v>
      </c>
      <c r="R440" s="162">
        <v>1</v>
      </c>
      <c r="S440" s="169" t="s">
        <v>497</v>
      </c>
      <c r="T440" s="169" t="s">
        <v>1333</v>
      </c>
      <c r="U440" s="169">
        <v>45811</v>
      </c>
      <c r="V440" s="169">
        <v>45898</v>
      </c>
      <c r="W440" s="162" t="s">
        <v>1293</v>
      </c>
      <c r="XFC440" s="168"/>
    </row>
    <row r="441" spans="1:23 16382:16383" ht="30" x14ac:dyDescent="0.25">
      <c r="A441" s="162" t="s">
        <v>1334</v>
      </c>
      <c r="B441" s="71" t="e">
        <v>#N/A</v>
      </c>
      <c r="C441" s="162" t="s">
        <v>1293</v>
      </c>
      <c r="D441" s="162">
        <v>3</v>
      </c>
      <c r="E441" s="162" t="s">
        <v>499</v>
      </c>
      <c r="F441" s="162" t="s">
        <v>1334</v>
      </c>
      <c r="G441" s="162" t="s">
        <v>19</v>
      </c>
      <c r="H441" s="162">
        <v>0</v>
      </c>
      <c r="I441" s="162">
        <v>0</v>
      </c>
      <c r="J441" s="162">
        <v>0</v>
      </c>
      <c r="K441" s="162">
        <v>0</v>
      </c>
      <c r="L441" s="162" t="s">
        <v>19</v>
      </c>
      <c r="M441" s="162" t="s">
        <v>19</v>
      </c>
      <c r="N441" s="162" t="s">
        <v>19</v>
      </c>
      <c r="O441" s="162" t="s">
        <v>19</v>
      </c>
      <c r="P441" s="162" t="s">
        <v>1869</v>
      </c>
      <c r="Q441" s="162">
        <v>20</v>
      </c>
      <c r="R441" s="162">
        <v>1</v>
      </c>
      <c r="S441" s="162" t="s">
        <v>497</v>
      </c>
      <c r="T441" s="162" t="s">
        <v>1870</v>
      </c>
      <c r="U441" s="169">
        <v>45901</v>
      </c>
      <c r="V441" s="169">
        <v>46006</v>
      </c>
      <c r="W441" s="162" t="s">
        <v>1293</v>
      </c>
    </row>
    <row r="442" spans="1:23 16382:16383" ht="90" x14ac:dyDescent="0.25">
      <c r="A442" s="179" t="s">
        <v>1335</v>
      </c>
      <c r="B442" s="179" t="s">
        <v>1335</v>
      </c>
      <c r="C442" s="179" t="s">
        <v>1293</v>
      </c>
      <c r="D442" s="179">
        <v>3</v>
      </c>
      <c r="E442" s="179" t="s">
        <v>492</v>
      </c>
      <c r="F442" s="179" t="s">
        <v>1335</v>
      </c>
      <c r="G442" s="179" t="s">
        <v>511</v>
      </c>
      <c r="H442" s="179" t="s">
        <v>1814</v>
      </c>
      <c r="I442" s="179" t="s">
        <v>1814</v>
      </c>
      <c r="J442" s="179" t="s">
        <v>1814</v>
      </c>
      <c r="K442" s="179" t="s">
        <v>1814</v>
      </c>
      <c r="L442" s="179" t="s">
        <v>495</v>
      </c>
      <c r="M442" s="179" t="s">
        <v>31</v>
      </c>
      <c r="N442" s="179" t="s">
        <v>730</v>
      </c>
      <c r="O442" s="179" t="s">
        <v>1629</v>
      </c>
      <c r="P442" s="179" t="s">
        <v>1871</v>
      </c>
      <c r="Q442" s="179">
        <v>15</v>
      </c>
      <c r="R442" s="179">
        <v>1</v>
      </c>
      <c r="S442" s="180" t="s">
        <v>497</v>
      </c>
      <c r="T442" s="180" t="s">
        <v>1872</v>
      </c>
      <c r="U442" s="180">
        <v>45691</v>
      </c>
      <c r="V442" s="169">
        <v>45835</v>
      </c>
      <c r="W442" s="162" t="s">
        <v>1293</v>
      </c>
      <c r="XFC442" s="178"/>
    </row>
    <row r="443" spans="1:23 16382:16383" ht="34.5" customHeight="1" x14ac:dyDescent="0.25">
      <c r="A443" s="162" t="s">
        <v>1336</v>
      </c>
      <c r="B443" s="71" t="s">
        <v>1336</v>
      </c>
      <c r="C443" s="162" t="s">
        <v>1293</v>
      </c>
      <c r="D443" s="162">
        <v>3</v>
      </c>
      <c r="E443" s="162" t="s">
        <v>499</v>
      </c>
      <c r="F443" s="162" t="s">
        <v>1336</v>
      </c>
      <c r="G443" s="162" t="s">
        <v>19</v>
      </c>
      <c r="H443" s="162">
        <v>0</v>
      </c>
      <c r="I443" s="162">
        <v>0</v>
      </c>
      <c r="J443" s="162">
        <v>0</v>
      </c>
      <c r="K443" s="162">
        <v>0</v>
      </c>
      <c r="L443" s="162" t="s">
        <v>19</v>
      </c>
      <c r="M443" s="162" t="s">
        <v>19</v>
      </c>
      <c r="N443" s="162" t="s">
        <v>730</v>
      </c>
      <c r="O443" s="162" t="s">
        <v>19</v>
      </c>
      <c r="P443" s="162" t="s">
        <v>381</v>
      </c>
      <c r="Q443" s="162">
        <v>10</v>
      </c>
      <c r="R443" s="162">
        <v>1</v>
      </c>
      <c r="S443" s="162" t="s">
        <v>497</v>
      </c>
      <c r="T443" s="162" t="s">
        <v>1337</v>
      </c>
      <c r="U443" s="169">
        <v>45691</v>
      </c>
      <c r="V443" s="169">
        <v>45761</v>
      </c>
      <c r="W443" s="162" t="s">
        <v>1293</v>
      </c>
    </row>
    <row r="444" spans="1:23 16382:16383" ht="30" x14ac:dyDescent="0.25">
      <c r="A444" s="162" t="s">
        <v>1338</v>
      </c>
      <c r="B444" s="168" t="s">
        <v>1338</v>
      </c>
      <c r="C444" s="162" t="s">
        <v>1293</v>
      </c>
      <c r="D444" s="162">
        <v>3</v>
      </c>
      <c r="E444" s="162" t="s">
        <v>499</v>
      </c>
      <c r="F444" s="162" t="s">
        <v>1338</v>
      </c>
      <c r="G444" s="162" t="s">
        <v>19</v>
      </c>
      <c r="H444" s="162" t="s">
        <v>1814</v>
      </c>
      <c r="I444" s="162" t="s">
        <v>1814</v>
      </c>
      <c r="J444" s="162" t="s">
        <v>1814</v>
      </c>
      <c r="K444" s="162" t="s">
        <v>1814</v>
      </c>
      <c r="L444" s="162" t="s">
        <v>19</v>
      </c>
      <c r="M444" s="162" t="s">
        <v>19</v>
      </c>
      <c r="N444" s="162" t="s">
        <v>19</v>
      </c>
      <c r="O444" s="162" t="s">
        <v>19</v>
      </c>
      <c r="P444" s="162" t="s">
        <v>382</v>
      </c>
      <c r="Q444" s="162">
        <v>10</v>
      </c>
      <c r="R444" s="162">
        <v>1</v>
      </c>
      <c r="S444" s="169" t="s">
        <v>497</v>
      </c>
      <c r="T444" s="169" t="s">
        <v>1339</v>
      </c>
      <c r="U444" s="169">
        <v>45748</v>
      </c>
      <c r="V444" s="169">
        <v>45777</v>
      </c>
      <c r="W444" s="162" t="s">
        <v>1293</v>
      </c>
      <c r="XFC444" s="168"/>
    </row>
    <row r="445" spans="1:23 16382:16383" ht="30" x14ac:dyDescent="0.25">
      <c r="A445" s="162" t="s">
        <v>1340</v>
      </c>
      <c r="B445" s="71" t="s">
        <v>1340</v>
      </c>
      <c r="C445" s="162" t="s">
        <v>1293</v>
      </c>
      <c r="D445" s="162">
        <v>3</v>
      </c>
      <c r="E445" s="162" t="s">
        <v>499</v>
      </c>
      <c r="F445" s="162" t="s">
        <v>1340</v>
      </c>
      <c r="G445" s="162" t="s">
        <v>19</v>
      </c>
      <c r="H445" s="162" t="s">
        <v>1814</v>
      </c>
      <c r="I445" s="162" t="s">
        <v>1814</v>
      </c>
      <c r="J445" s="162" t="s">
        <v>1814</v>
      </c>
      <c r="K445" s="162" t="s">
        <v>1814</v>
      </c>
      <c r="L445" s="162" t="s">
        <v>19</v>
      </c>
      <c r="M445" s="162" t="s">
        <v>19</v>
      </c>
      <c r="N445" s="162" t="s">
        <v>19</v>
      </c>
      <c r="O445" s="162" t="s">
        <v>19</v>
      </c>
      <c r="P445" s="162" t="s">
        <v>1873</v>
      </c>
      <c r="Q445" s="162">
        <v>80</v>
      </c>
      <c r="R445" s="162">
        <v>1</v>
      </c>
      <c r="S445" s="162" t="s">
        <v>497</v>
      </c>
      <c r="T445" s="162" t="s">
        <v>1874</v>
      </c>
      <c r="U445" s="169">
        <v>45779</v>
      </c>
      <c r="V445" s="169">
        <v>45835</v>
      </c>
      <c r="W445" s="162" t="s">
        <v>1293</v>
      </c>
    </row>
    <row r="446" spans="1:23 16382:16383" ht="30" x14ac:dyDescent="0.25">
      <c r="A446" s="171" t="s">
        <v>1341</v>
      </c>
      <c r="B446" s="171" t="e">
        <v>#N/A</v>
      </c>
      <c r="C446" s="171" t="s">
        <v>1293</v>
      </c>
      <c r="D446" s="171">
        <v>3</v>
      </c>
      <c r="E446" s="171" t="s">
        <v>1842</v>
      </c>
      <c r="F446" s="171" t="s">
        <v>1341</v>
      </c>
      <c r="G446" s="171" t="s">
        <v>19</v>
      </c>
      <c r="H446" s="171" t="s">
        <v>1814</v>
      </c>
      <c r="I446" s="171" t="s">
        <v>1814</v>
      </c>
      <c r="J446" s="171" t="s">
        <v>1814</v>
      </c>
      <c r="K446" s="171" t="s">
        <v>1814</v>
      </c>
      <c r="L446" s="171" t="s">
        <v>19</v>
      </c>
      <c r="M446" s="171" t="s">
        <v>19</v>
      </c>
      <c r="N446" s="171" t="s">
        <v>19</v>
      </c>
      <c r="O446" s="171" t="s">
        <v>19</v>
      </c>
      <c r="P446" s="171" t="s">
        <v>383</v>
      </c>
      <c r="Q446" s="171">
        <v>10</v>
      </c>
      <c r="R446" s="176">
        <v>1</v>
      </c>
      <c r="S446" s="172" t="s">
        <v>497</v>
      </c>
      <c r="T446" s="171" t="s">
        <v>1342</v>
      </c>
      <c r="U446" s="172">
        <v>45779</v>
      </c>
      <c r="V446" s="172">
        <v>45869</v>
      </c>
      <c r="W446" s="162" t="s">
        <v>1293</v>
      </c>
      <c r="XFB446" s="168"/>
    </row>
    <row r="447" spans="1:23 16382:16383" ht="34.5" customHeight="1" x14ac:dyDescent="0.25">
      <c r="A447" s="171" t="s">
        <v>1343</v>
      </c>
      <c r="B447" s="171" t="e">
        <v>#N/A</v>
      </c>
      <c r="C447" s="171" t="s">
        <v>1293</v>
      </c>
      <c r="D447" s="171">
        <v>3</v>
      </c>
      <c r="E447" s="171" t="s">
        <v>2065</v>
      </c>
      <c r="F447" s="171" t="s">
        <v>1343</v>
      </c>
      <c r="G447" s="171" t="s">
        <v>19</v>
      </c>
      <c r="H447" s="171">
        <v>0</v>
      </c>
      <c r="I447" s="171">
        <v>0</v>
      </c>
      <c r="J447" s="171">
        <v>0</v>
      </c>
      <c r="K447" s="171">
        <v>0</v>
      </c>
      <c r="L447" s="171" t="s">
        <v>19</v>
      </c>
      <c r="M447" s="171" t="s">
        <v>19</v>
      </c>
      <c r="N447" s="171" t="s">
        <v>730</v>
      </c>
      <c r="O447" s="171" t="s">
        <v>19</v>
      </c>
      <c r="P447" s="171" t="s">
        <v>384</v>
      </c>
      <c r="Q447" s="171">
        <v>0</v>
      </c>
      <c r="R447" s="176">
        <v>1</v>
      </c>
      <c r="S447" s="172" t="s">
        <v>497</v>
      </c>
      <c r="T447" s="171" t="s">
        <v>1344</v>
      </c>
      <c r="U447" s="172">
        <v>45870</v>
      </c>
      <c r="V447" s="172">
        <v>45884</v>
      </c>
      <c r="W447" s="162" t="s">
        <v>712</v>
      </c>
      <c r="XFB447" s="168"/>
    </row>
    <row r="448" spans="1:23 16382:16383" ht="60" x14ac:dyDescent="0.25">
      <c r="A448" s="171" t="s">
        <v>1345</v>
      </c>
      <c r="B448" s="171" t="e">
        <v>#N/A</v>
      </c>
      <c r="C448" s="171" t="s">
        <v>1293</v>
      </c>
      <c r="D448" s="171">
        <v>3</v>
      </c>
      <c r="E448" s="171" t="s">
        <v>2065</v>
      </c>
      <c r="F448" s="171" t="s">
        <v>1345</v>
      </c>
      <c r="G448" s="171" t="s">
        <v>19</v>
      </c>
      <c r="H448" s="171" t="s">
        <v>1814</v>
      </c>
      <c r="I448" s="171" t="s">
        <v>1814</v>
      </c>
      <c r="J448" s="171" t="s">
        <v>1814</v>
      </c>
      <c r="K448" s="171" t="s">
        <v>1814</v>
      </c>
      <c r="L448" s="171" t="s">
        <v>19</v>
      </c>
      <c r="M448" s="171" t="s">
        <v>19</v>
      </c>
      <c r="N448" s="171" t="s">
        <v>19</v>
      </c>
      <c r="O448" s="171" t="s">
        <v>19</v>
      </c>
      <c r="P448" s="171" t="s">
        <v>385</v>
      </c>
      <c r="Q448" s="171">
        <v>0</v>
      </c>
      <c r="R448" s="176">
        <v>1</v>
      </c>
      <c r="S448" s="172" t="s">
        <v>497</v>
      </c>
      <c r="T448" s="171" t="s">
        <v>1346</v>
      </c>
      <c r="U448" s="172">
        <v>45888</v>
      </c>
      <c r="V448" s="172">
        <v>45898</v>
      </c>
      <c r="W448" s="162" t="s">
        <v>712</v>
      </c>
      <c r="XFB448" s="168"/>
    </row>
    <row r="449" spans="1:23 16382:16383" ht="90" x14ac:dyDescent="0.25">
      <c r="A449" s="171" t="s">
        <v>1347</v>
      </c>
      <c r="B449" s="171" t="e">
        <v>#N/A</v>
      </c>
      <c r="C449" s="171" t="s">
        <v>1293</v>
      </c>
      <c r="D449" s="171">
        <v>3</v>
      </c>
      <c r="E449" s="171" t="s">
        <v>2065</v>
      </c>
      <c r="F449" s="171" t="s">
        <v>1347</v>
      </c>
      <c r="G449" s="171" t="s">
        <v>19</v>
      </c>
      <c r="H449" s="171" t="s">
        <v>1814</v>
      </c>
      <c r="I449" s="171" t="s">
        <v>1814</v>
      </c>
      <c r="J449" s="171" t="s">
        <v>1814</v>
      </c>
      <c r="K449" s="171" t="s">
        <v>1814</v>
      </c>
      <c r="L449" s="171" t="s">
        <v>19</v>
      </c>
      <c r="M449" s="171" t="s">
        <v>19</v>
      </c>
      <c r="N449" s="171" t="s">
        <v>19</v>
      </c>
      <c r="O449" s="171" t="s">
        <v>19</v>
      </c>
      <c r="P449" s="171" t="s">
        <v>1813</v>
      </c>
      <c r="Q449" s="171">
        <v>0</v>
      </c>
      <c r="R449" s="176">
        <v>10</v>
      </c>
      <c r="S449" s="172" t="s">
        <v>497</v>
      </c>
      <c r="T449" s="171" t="s">
        <v>1812</v>
      </c>
      <c r="U449" s="172">
        <v>45898</v>
      </c>
      <c r="V449" s="172">
        <v>45930</v>
      </c>
      <c r="W449" s="162" t="s">
        <v>712</v>
      </c>
      <c r="XFB449" s="168"/>
    </row>
    <row r="450" spans="1:23 16382:16383" ht="45" x14ac:dyDescent="0.25">
      <c r="A450" s="171" t="s">
        <v>1348</v>
      </c>
      <c r="B450" s="171" t="e">
        <v>#N/A</v>
      </c>
      <c r="C450" s="171" t="s">
        <v>1293</v>
      </c>
      <c r="D450" s="171">
        <v>3</v>
      </c>
      <c r="E450" s="171" t="s">
        <v>1842</v>
      </c>
      <c r="F450" s="171" t="s">
        <v>1348</v>
      </c>
      <c r="G450" s="171" t="s">
        <v>19</v>
      </c>
      <c r="H450" s="171" t="s">
        <v>1814</v>
      </c>
      <c r="I450" s="171" t="s">
        <v>1814</v>
      </c>
      <c r="J450" s="171" t="s">
        <v>1814</v>
      </c>
      <c r="K450" s="171" t="s">
        <v>1814</v>
      </c>
      <c r="L450" s="171" t="s">
        <v>19</v>
      </c>
      <c r="M450" s="171" t="s">
        <v>19</v>
      </c>
      <c r="N450" s="171" t="s">
        <v>19</v>
      </c>
      <c r="O450" s="171" t="s">
        <v>19</v>
      </c>
      <c r="P450" s="171" t="s">
        <v>386</v>
      </c>
      <c r="Q450" s="171">
        <v>50</v>
      </c>
      <c r="R450" s="176">
        <v>4</v>
      </c>
      <c r="S450" s="172" t="s">
        <v>497</v>
      </c>
      <c r="T450" s="171" t="s">
        <v>1349</v>
      </c>
      <c r="U450" s="172">
        <v>45930</v>
      </c>
      <c r="V450" s="172">
        <v>46006</v>
      </c>
      <c r="W450" s="162" t="s">
        <v>1293</v>
      </c>
      <c r="XFB450" s="168"/>
    </row>
    <row r="451" spans="1:23 16382:16383" ht="180" x14ac:dyDescent="0.25">
      <c r="A451" s="179" t="s">
        <v>1147</v>
      </c>
      <c r="B451" s="179" t="s">
        <v>1147</v>
      </c>
      <c r="C451" s="179" t="s">
        <v>1146</v>
      </c>
      <c r="D451" s="179">
        <v>1</v>
      </c>
      <c r="E451" s="179" t="s">
        <v>492</v>
      </c>
      <c r="F451" s="179" t="s">
        <v>1147</v>
      </c>
      <c r="G451" s="179" t="s">
        <v>511</v>
      </c>
      <c r="H451" s="179" t="s">
        <v>1814</v>
      </c>
      <c r="I451" s="179" t="s">
        <v>1814</v>
      </c>
      <c r="J451" s="179" t="s">
        <v>1814</v>
      </c>
      <c r="K451" s="179" t="s">
        <v>1814</v>
      </c>
      <c r="L451" s="179" t="s">
        <v>495</v>
      </c>
      <c r="M451" s="179" t="s">
        <v>19</v>
      </c>
      <c r="N451" s="179" t="s">
        <v>730</v>
      </c>
      <c r="O451" s="179" t="s">
        <v>1621</v>
      </c>
      <c r="P451" s="179" t="s">
        <v>363</v>
      </c>
      <c r="Q451" s="179">
        <v>20</v>
      </c>
      <c r="R451" s="179">
        <v>56</v>
      </c>
      <c r="S451" s="180" t="s">
        <v>525</v>
      </c>
      <c r="T451" s="180" t="s">
        <v>1148</v>
      </c>
      <c r="U451" s="180">
        <v>45670</v>
      </c>
      <c r="V451" s="169">
        <v>46003</v>
      </c>
      <c r="W451" s="162" t="s">
        <v>1146</v>
      </c>
      <c r="XFC451" s="178"/>
    </row>
    <row r="452" spans="1:23 16382:16383" ht="34.5" customHeight="1" x14ac:dyDescent="0.25">
      <c r="A452" s="162" t="s">
        <v>1149</v>
      </c>
      <c r="B452" s="71" t="s">
        <v>1149</v>
      </c>
      <c r="C452" s="162" t="s">
        <v>1146</v>
      </c>
      <c r="D452" s="162">
        <v>1</v>
      </c>
      <c r="E452" s="162" t="s">
        <v>499</v>
      </c>
      <c r="F452" s="162" t="s">
        <v>1149</v>
      </c>
      <c r="G452" s="162" t="s">
        <v>19</v>
      </c>
      <c r="H452" s="162">
        <v>0</v>
      </c>
      <c r="I452" s="162">
        <v>0</v>
      </c>
      <c r="J452" s="162">
        <v>0</v>
      </c>
      <c r="K452" s="162">
        <v>0</v>
      </c>
      <c r="L452" s="162" t="s">
        <v>19</v>
      </c>
      <c r="M452" s="162" t="s">
        <v>19</v>
      </c>
      <c r="N452" s="162" t="s">
        <v>730</v>
      </c>
      <c r="O452" s="162" t="s">
        <v>19</v>
      </c>
      <c r="P452" s="162" t="s">
        <v>364</v>
      </c>
      <c r="Q452" s="162">
        <v>20</v>
      </c>
      <c r="R452" s="162">
        <v>1</v>
      </c>
      <c r="S452" s="162" t="s">
        <v>497</v>
      </c>
      <c r="T452" s="162" t="s">
        <v>1150</v>
      </c>
      <c r="U452" s="169">
        <v>45670</v>
      </c>
      <c r="V452" s="169">
        <v>45716</v>
      </c>
      <c r="W452" s="162" t="s">
        <v>1146</v>
      </c>
    </row>
    <row r="453" spans="1:23 16382:16383" ht="75" x14ac:dyDescent="0.25">
      <c r="A453" s="162" t="s">
        <v>1151</v>
      </c>
      <c r="B453" s="168" t="s">
        <v>1151</v>
      </c>
      <c r="C453" s="162" t="s">
        <v>1146</v>
      </c>
      <c r="D453" s="162">
        <v>1</v>
      </c>
      <c r="E453" s="162" t="s">
        <v>499</v>
      </c>
      <c r="F453" s="162" t="s">
        <v>1151</v>
      </c>
      <c r="G453" s="162" t="s">
        <v>19</v>
      </c>
      <c r="H453" s="162" t="s">
        <v>1814</v>
      </c>
      <c r="I453" s="162" t="s">
        <v>1814</v>
      </c>
      <c r="J453" s="162" t="s">
        <v>1814</v>
      </c>
      <c r="K453" s="162" t="s">
        <v>1814</v>
      </c>
      <c r="L453" s="162" t="s">
        <v>19</v>
      </c>
      <c r="M453" s="162" t="s">
        <v>19</v>
      </c>
      <c r="N453" s="162" t="s">
        <v>19</v>
      </c>
      <c r="O453" s="162" t="s">
        <v>19</v>
      </c>
      <c r="P453" s="162" t="s">
        <v>365</v>
      </c>
      <c r="Q453" s="162">
        <v>80</v>
      </c>
      <c r="R453" s="162">
        <v>100</v>
      </c>
      <c r="S453" s="169" t="s">
        <v>525</v>
      </c>
      <c r="T453" s="169" t="s">
        <v>1152</v>
      </c>
      <c r="U453" s="169">
        <v>45719</v>
      </c>
      <c r="V453" s="169">
        <v>46003</v>
      </c>
      <c r="W453" s="162" t="s">
        <v>1146</v>
      </c>
      <c r="XFC453" s="168"/>
    </row>
    <row r="454" spans="1:23 16382:16383" ht="135" x14ac:dyDescent="0.25">
      <c r="A454" s="179" t="s">
        <v>1153</v>
      </c>
      <c r="B454" s="179" t="e">
        <v>#N/A</v>
      </c>
      <c r="C454" s="179" t="s">
        <v>1146</v>
      </c>
      <c r="D454" s="179">
        <v>1</v>
      </c>
      <c r="E454" s="179" t="s">
        <v>492</v>
      </c>
      <c r="F454" s="179" t="s">
        <v>1153</v>
      </c>
      <c r="G454" s="179" t="s">
        <v>511</v>
      </c>
      <c r="H454" s="179" t="s">
        <v>1814</v>
      </c>
      <c r="I454" s="179" t="s">
        <v>1814</v>
      </c>
      <c r="J454" s="179" t="s">
        <v>1814</v>
      </c>
      <c r="K454" s="179" t="s">
        <v>1814</v>
      </c>
      <c r="L454" s="179" t="s">
        <v>512</v>
      </c>
      <c r="M454" s="179" t="s">
        <v>19</v>
      </c>
      <c r="N454" s="179" t="s">
        <v>646</v>
      </c>
      <c r="O454" s="179" t="s">
        <v>1802</v>
      </c>
      <c r="P454" s="179" t="s">
        <v>215</v>
      </c>
      <c r="Q454" s="179">
        <v>20</v>
      </c>
      <c r="R454" s="179">
        <v>4</v>
      </c>
      <c r="S454" s="180" t="s">
        <v>497</v>
      </c>
      <c r="T454" s="180" t="s">
        <v>1154</v>
      </c>
      <c r="U454" s="180">
        <v>45691</v>
      </c>
      <c r="V454" s="169">
        <v>45989</v>
      </c>
      <c r="W454" s="162" t="s">
        <v>1155</v>
      </c>
      <c r="XFC454" s="178"/>
    </row>
    <row r="455" spans="1:23 16382:16383" ht="45" x14ac:dyDescent="0.25">
      <c r="A455" s="162" t="s">
        <v>1156</v>
      </c>
      <c r="B455" s="71" t="e">
        <v>#N/A</v>
      </c>
      <c r="C455" s="162" t="s">
        <v>1146</v>
      </c>
      <c r="D455" s="162">
        <v>1</v>
      </c>
      <c r="E455" s="162" t="s">
        <v>499</v>
      </c>
      <c r="F455" s="162" t="s">
        <v>1156</v>
      </c>
      <c r="G455" s="162" t="s">
        <v>19</v>
      </c>
      <c r="H455" s="162" t="s">
        <v>1814</v>
      </c>
      <c r="I455" s="162" t="s">
        <v>1814</v>
      </c>
      <c r="J455" s="162" t="s">
        <v>1814</v>
      </c>
      <c r="K455" s="162" t="s">
        <v>1814</v>
      </c>
      <c r="L455" s="162" t="s">
        <v>19</v>
      </c>
      <c r="M455" s="162" t="s">
        <v>19</v>
      </c>
      <c r="N455" s="162" t="s">
        <v>19</v>
      </c>
      <c r="O455" s="162" t="s">
        <v>19</v>
      </c>
      <c r="P455" s="162" t="s">
        <v>216</v>
      </c>
      <c r="Q455" s="162">
        <v>50</v>
      </c>
      <c r="R455" s="162">
        <v>4</v>
      </c>
      <c r="S455" s="162" t="s">
        <v>497</v>
      </c>
      <c r="T455" s="162" t="s">
        <v>1157</v>
      </c>
      <c r="U455" s="169">
        <v>45691</v>
      </c>
      <c r="V455" s="169">
        <v>45869</v>
      </c>
      <c r="W455" s="162" t="s">
        <v>1146</v>
      </c>
    </row>
    <row r="456" spans="1:23 16382:16383" ht="45" x14ac:dyDescent="0.25">
      <c r="A456" s="168" t="s">
        <v>1158</v>
      </c>
      <c r="B456" s="168" t="e">
        <v>#N/A</v>
      </c>
      <c r="C456" s="162" t="s">
        <v>1146</v>
      </c>
      <c r="D456" s="162">
        <v>1</v>
      </c>
      <c r="E456" s="162" t="s">
        <v>1545</v>
      </c>
      <c r="F456" s="162" t="s">
        <v>1158</v>
      </c>
      <c r="G456" s="162" t="s">
        <v>19</v>
      </c>
      <c r="H456" s="162">
        <v>0</v>
      </c>
      <c r="I456" s="162">
        <v>0</v>
      </c>
      <c r="J456" s="162">
        <v>0</v>
      </c>
      <c r="K456" s="162">
        <v>0</v>
      </c>
      <c r="L456" s="162" t="s">
        <v>19</v>
      </c>
      <c r="M456" s="162" t="s">
        <v>19</v>
      </c>
      <c r="N456" s="162" t="s">
        <v>19</v>
      </c>
      <c r="O456" s="162" t="s">
        <v>19</v>
      </c>
      <c r="P456" s="162" t="s">
        <v>1159</v>
      </c>
      <c r="Q456" s="162">
        <v>0</v>
      </c>
      <c r="R456" s="162">
        <v>4</v>
      </c>
      <c r="S456" s="169" t="s">
        <v>497</v>
      </c>
      <c r="T456" s="169" t="s">
        <v>1160</v>
      </c>
      <c r="U456" s="169">
        <v>45736</v>
      </c>
      <c r="V456" s="169">
        <v>45869</v>
      </c>
      <c r="W456" s="162" t="s">
        <v>1036</v>
      </c>
      <c r="XFC456" s="168"/>
    </row>
    <row r="457" spans="1:23 16382:16383" ht="90" x14ac:dyDescent="0.25">
      <c r="A457" s="162" t="s">
        <v>1161</v>
      </c>
      <c r="B457" s="71" t="e">
        <v>#N/A</v>
      </c>
      <c r="C457" s="162" t="s">
        <v>1146</v>
      </c>
      <c r="D457" s="162">
        <v>1</v>
      </c>
      <c r="E457" s="162" t="s">
        <v>499</v>
      </c>
      <c r="F457" s="162" t="s">
        <v>1161</v>
      </c>
      <c r="G457" s="162" t="s">
        <v>19</v>
      </c>
      <c r="H457" s="162" t="s">
        <v>1814</v>
      </c>
      <c r="I457" s="162" t="s">
        <v>1814</v>
      </c>
      <c r="J457" s="162" t="s">
        <v>1814</v>
      </c>
      <c r="K457" s="162" t="s">
        <v>1814</v>
      </c>
      <c r="L457" s="162" t="s">
        <v>19</v>
      </c>
      <c r="M457" s="162" t="s">
        <v>19</v>
      </c>
      <c r="N457" s="162" t="s">
        <v>19</v>
      </c>
      <c r="O457" s="162" t="s">
        <v>19</v>
      </c>
      <c r="P457" s="162" t="s">
        <v>217</v>
      </c>
      <c r="Q457" s="162">
        <v>30</v>
      </c>
      <c r="R457" s="162">
        <v>4</v>
      </c>
      <c r="S457" s="162" t="s">
        <v>497</v>
      </c>
      <c r="T457" s="162" t="s">
        <v>1162</v>
      </c>
      <c r="U457" s="169">
        <v>45870</v>
      </c>
      <c r="V457" s="169">
        <v>45898</v>
      </c>
      <c r="W457" s="162" t="s">
        <v>1146</v>
      </c>
    </row>
    <row r="458" spans="1:23 16382:16383" ht="60" x14ac:dyDescent="0.25">
      <c r="A458" s="162" t="s">
        <v>1163</v>
      </c>
      <c r="B458" s="71" t="e">
        <v>#N/A</v>
      </c>
      <c r="C458" s="162" t="s">
        <v>1146</v>
      </c>
      <c r="D458" s="162">
        <v>1</v>
      </c>
      <c r="E458" s="162" t="s">
        <v>1545</v>
      </c>
      <c r="F458" s="162" t="s">
        <v>1163</v>
      </c>
      <c r="G458" s="162" t="s">
        <v>19</v>
      </c>
      <c r="H458" s="162" t="s">
        <v>1814</v>
      </c>
      <c r="I458" s="162" t="s">
        <v>1814</v>
      </c>
      <c r="J458" s="162" t="s">
        <v>1814</v>
      </c>
      <c r="K458" s="162" t="s">
        <v>1814</v>
      </c>
      <c r="L458" s="162" t="s">
        <v>19</v>
      </c>
      <c r="M458" s="162" t="s">
        <v>19</v>
      </c>
      <c r="N458" s="162" t="s">
        <v>19</v>
      </c>
      <c r="O458" s="162" t="s">
        <v>19</v>
      </c>
      <c r="P458" s="162" t="s">
        <v>218</v>
      </c>
      <c r="Q458" s="162">
        <v>0</v>
      </c>
      <c r="R458" s="162">
        <v>4</v>
      </c>
      <c r="S458" s="162" t="s">
        <v>497</v>
      </c>
      <c r="T458" s="162" t="s">
        <v>1164</v>
      </c>
      <c r="U458" s="169">
        <v>45901</v>
      </c>
      <c r="V458" s="169">
        <v>45961</v>
      </c>
      <c r="W458" s="162" t="s">
        <v>618</v>
      </c>
    </row>
    <row r="459" spans="1:23 16382:16383" ht="45" x14ac:dyDescent="0.25">
      <c r="A459" s="162" t="s">
        <v>1165</v>
      </c>
      <c r="B459" s="71" t="e">
        <v>#N/A</v>
      </c>
      <c r="C459" s="162" t="s">
        <v>1146</v>
      </c>
      <c r="D459" s="162">
        <v>1</v>
      </c>
      <c r="E459" s="162" t="s">
        <v>499</v>
      </c>
      <c r="F459" s="162" t="s">
        <v>1165</v>
      </c>
      <c r="G459" s="162" t="s">
        <v>19</v>
      </c>
      <c r="H459" s="162" t="s">
        <v>1814</v>
      </c>
      <c r="I459" s="162" t="s">
        <v>1814</v>
      </c>
      <c r="J459" s="162" t="s">
        <v>1814</v>
      </c>
      <c r="K459" s="162" t="s">
        <v>1814</v>
      </c>
      <c r="L459" s="162" t="s">
        <v>19</v>
      </c>
      <c r="M459" s="162" t="s">
        <v>19</v>
      </c>
      <c r="N459" s="162" t="s">
        <v>19</v>
      </c>
      <c r="O459" s="162" t="s">
        <v>19</v>
      </c>
      <c r="P459" s="162" t="s">
        <v>219</v>
      </c>
      <c r="Q459" s="162">
        <v>20</v>
      </c>
      <c r="R459" s="162">
        <v>4</v>
      </c>
      <c r="S459" s="162" t="s">
        <v>497</v>
      </c>
      <c r="T459" s="162" t="s">
        <v>1166</v>
      </c>
      <c r="U459" s="169">
        <v>45965</v>
      </c>
      <c r="V459" s="169">
        <v>45989</v>
      </c>
      <c r="W459" s="162" t="s">
        <v>1146</v>
      </c>
    </row>
    <row r="460" spans="1:23 16382:16383" ht="105" x14ac:dyDescent="0.25">
      <c r="A460" s="179" t="s">
        <v>1167</v>
      </c>
      <c r="B460" s="179" t="s">
        <v>1167</v>
      </c>
      <c r="C460" s="179" t="s">
        <v>1146</v>
      </c>
      <c r="D460" s="179">
        <v>1</v>
      </c>
      <c r="E460" s="179" t="s">
        <v>492</v>
      </c>
      <c r="F460" s="179" t="s">
        <v>1167</v>
      </c>
      <c r="G460" s="179" t="s">
        <v>511</v>
      </c>
      <c r="H460" s="179" t="s">
        <v>1814</v>
      </c>
      <c r="I460" s="179" t="s">
        <v>1814</v>
      </c>
      <c r="J460" s="179" t="s">
        <v>1814</v>
      </c>
      <c r="K460" s="179" t="s">
        <v>1814</v>
      </c>
      <c r="L460" s="179" t="s">
        <v>495</v>
      </c>
      <c r="M460" s="179" t="s">
        <v>19</v>
      </c>
      <c r="N460" s="179" t="s">
        <v>730</v>
      </c>
      <c r="O460" s="179" t="s">
        <v>1622</v>
      </c>
      <c r="P460" s="179" t="s">
        <v>366</v>
      </c>
      <c r="Q460" s="179">
        <v>15</v>
      </c>
      <c r="R460" s="179">
        <v>5</v>
      </c>
      <c r="S460" s="180" t="s">
        <v>497</v>
      </c>
      <c r="T460" s="180" t="s">
        <v>1168</v>
      </c>
      <c r="U460" s="180">
        <v>45691</v>
      </c>
      <c r="V460" s="169">
        <v>46003</v>
      </c>
      <c r="W460" s="162" t="s">
        <v>1146</v>
      </c>
      <c r="XFC460" s="178"/>
    </row>
    <row r="461" spans="1:23 16382:16383" ht="34.5" customHeight="1" x14ac:dyDescent="0.25">
      <c r="A461" s="162" t="s">
        <v>1169</v>
      </c>
      <c r="B461" s="71" t="s">
        <v>1169</v>
      </c>
      <c r="C461" s="162" t="s">
        <v>1146</v>
      </c>
      <c r="D461" s="162">
        <v>1</v>
      </c>
      <c r="E461" s="162" t="s">
        <v>499</v>
      </c>
      <c r="F461" s="162" t="s">
        <v>1169</v>
      </c>
      <c r="G461" s="162" t="s">
        <v>19</v>
      </c>
      <c r="H461" s="162">
        <v>0</v>
      </c>
      <c r="I461" s="162">
        <v>0</v>
      </c>
      <c r="J461" s="162">
        <v>0</v>
      </c>
      <c r="K461" s="162">
        <v>0</v>
      </c>
      <c r="L461" s="162" t="s">
        <v>19</v>
      </c>
      <c r="M461" s="162" t="s">
        <v>19</v>
      </c>
      <c r="N461" s="162" t="s">
        <v>782</v>
      </c>
      <c r="O461" s="162" t="s">
        <v>19</v>
      </c>
      <c r="P461" s="162" t="s">
        <v>367</v>
      </c>
      <c r="Q461" s="162">
        <v>20</v>
      </c>
      <c r="R461" s="162">
        <v>5</v>
      </c>
      <c r="S461" s="162" t="s">
        <v>497</v>
      </c>
      <c r="T461" s="162" t="s">
        <v>1170</v>
      </c>
      <c r="U461" s="169">
        <v>45691</v>
      </c>
      <c r="V461" s="169">
        <v>45716</v>
      </c>
      <c r="W461" s="162" t="s">
        <v>1146</v>
      </c>
    </row>
    <row r="462" spans="1:23 16382:16383" ht="45" x14ac:dyDescent="0.25">
      <c r="A462" s="162" t="s">
        <v>1171</v>
      </c>
      <c r="B462" s="71" t="s">
        <v>1171</v>
      </c>
      <c r="C462" s="162" t="s">
        <v>1146</v>
      </c>
      <c r="D462" s="162">
        <v>1</v>
      </c>
      <c r="E462" s="162" t="s">
        <v>499</v>
      </c>
      <c r="F462" s="162" t="s">
        <v>1171</v>
      </c>
      <c r="G462" s="162" t="s">
        <v>19</v>
      </c>
      <c r="H462" s="162">
        <v>0</v>
      </c>
      <c r="I462" s="162">
        <v>0</v>
      </c>
      <c r="J462" s="162">
        <v>0</v>
      </c>
      <c r="K462" s="162">
        <v>0</v>
      </c>
      <c r="L462" s="162" t="s">
        <v>19</v>
      </c>
      <c r="M462" s="162" t="s">
        <v>19</v>
      </c>
      <c r="N462" s="162" t="s">
        <v>19</v>
      </c>
      <c r="O462" s="162" t="s">
        <v>19</v>
      </c>
      <c r="P462" s="162" t="s">
        <v>368</v>
      </c>
      <c r="Q462" s="162">
        <v>80</v>
      </c>
      <c r="R462" s="162">
        <v>5</v>
      </c>
      <c r="S462" s="162" t="s">
        <v>497</v>
      </c>
      <c r="T462" s="162" t="s">
        <v>1172</v>
      </c>
      <c r="U462" s="169">
        <v>45719</v>
      </c>
      <c r="V462" s="169">
        <v>46003</v>
      </c>
      <c r="W462" s="162" t="s">
        <v>1146</v>
      </c>
    </row>
    <row r="463" spans="1:23 16382:16383" ht="60" x14ac:dyDescent="0.25">
      <c r="A463" s="179" t="s">
        <v>1173</v>
      </c>
      <c r="B463" s="179" t="s">
        <v>1173</v>
      </c>
      <c r="C463" s="179" t="s">
        <v>1146</v>
      </c>
      <c r="D463" s="179">
        <v>1</v>
      </c>
      <c r="E463" s="179" t="s">
        <v>492</v>
      </c>
      <c r="F463" s="179" t="s">
        <v>1173</v>
      </c>
      <c r="G463" s="179" t="s">
        <v>511</v>
      </c>
      <c r="H463" s="179" t="s">
        <v>1814</v>
      </c>
      <c r="I463" s="179" t="s">
        <v>1814</v>
      </c>
      <c r="J463" s="179" t="s">
        <v>1814</v>
      </c>
      <c r="K463" s="179" t="s">
        <v>1814</v>
      </c>
      <c r="L463" s="179" t="s">
        <v>495</v>
      </c>
      <c r="M463" s="179" t="s">
        <v>19</v>
      </c>
      <c r="N463" s="179" t="s">
        <v>606</v>
      </c>
      <c r="O463" s="179" t="s">
        <v>1803</v>
      </c>
      <c r="P463" s="179" t="s">
        <v>175</v>
      </c>
      <c r="Q463" s="179">
        <v>15</v>
      </c>
      <c r="R463" s="179">
        <v>1</v>
      </c>
      <c r="S463" s="180" t="s">
        <v>497</v>
      </c>
      <c r="T463" s="180" t="s">
        <v>1174</v>
      </c>
      <c r="U463" s="180">
        <v>45691</v>
      </c>
      <c r="V463" s="169">
        <v>46010</v>
      </c>
      <c r="W463" s="162" t="s">
        <v>1146</v>
      </c>
      <c r="XFC463" s="178"/>
    </row>
    <row r="464" spans="1:23 16382:16383" ht="60" x14ac:dyDescent="0.25">
      <c r="A464" s="162" t="s">
        <v>1175</v>
      </c>
      <c r="B464" s="168" t="s">
        <v>1175</v>
      </c>
      <c r="C464" s="162" t="s">
        <v>1146</v>
      </c>
      <c r="D464" s="162">
        <v>1</v>
      </c>
      <c r="E464" s="162" t="s">
        <v>499</v>
      </c>
      <c r="F464" s="162" t="s">
        <v>1175</v>
      </c>
      <c r="G464" s="162" t="s">
        <v>19</v>
      </c>
      <c r="H464" s="162" t="s">
        <v>1814</v>
      </c>
      <c r="I464" s="162" t="s">
        <v>1814</v>
      </c>
      <c r="J464" s="162" t="s">
        <v>1814</v>
      </c>
      <c r="K464" s="162" t="s">
        <v>1814</v>
      </c>
      <c r="L464" s="162" t="s">
        <v>19</v>
      </c>
      <c r="M464" s="162" t="s">
        <v>19</v>
      </c>
      <c r="N464" s="162" t="s">
        <v>19</v>
      </c>
      <c r="O464" s="162" t="s">
        <v>19</v>
      </c>
      <c r="P464" s="162" t="s">
        <v>176</v>
      </c>
      <c r="Q464" s="162">
        <v>20</v>
      </c>
      <c r="R464" s="162">
        <v>6</v>
      </c>
      <c r="S464" s="169" t="s">
        <v>497</v>
      </c>
      <c r="T464" s="169" t="s">
        <v>1176</v>
      </c>
      <c r="U464" s="169">
        <v>45691</v>
      </c>
      <c r="V464" s="169">
        <v>45989</v>
      </c>
      <c r="W464" s="162" t="s">
        <v>1146</v>
      </c>
      <c r="XFC464" s="168"/>
    </row>
    <row r="465" spans="1:23 16383:16383" ht="34.5" customHeight="1" x14ac:dyDescent="0.25">
      <c r="A465" s="162" t="s">
        <v>1177</v>
      </c>
      <c r="B465" s="71" t="s">
        <v>1177</v>
      </c>
      <c r="C465" s="162" t="s">
        <v>1146</v>
      </c>
      <c r="D465" s="162">
        <v>1</v>
      </c>
      <c r="E465" s="162" t="s">
        <v>499</v>
      </c>
      <c r="F465" s="162" t="s">
        <v>1177</v>
      </c>
      <c r="G465" s="162" t="s">
        <v>19</v>
      </c>
      <c r="H465" s="162">
        <v>0</v>
      </c>
      <c r="I465" s="162">
        <v>0</v>
      </c>
      <c r="J465" s="162">
        <v>0</v>
      </c>
      <c r="K465" s="162">
        <v>0</v>
      </c>
      <c r="L465" s="162" t="s">
        <v>19</v>
      </c>
      <c r="M465" s="162" t="s">
        <v>19</v>
      </c>
      <c r="N465" s="162" t="s">
        <v>1499</v>
      </c>
      <c r="O465" s="162" t="s">
        <v>19</v>
      </c>
      <c r="P465" s="162" t="s">
        <v>177</v>
      </c>
      <c r="Q465" s="162">
        <v>80</v>
      </c>
      <c r="R465" s="162">
        <v>1</v>
      </c>
      <c r="S465" s="162" t="s">
        <v>497</v>
      </c>
      <c r="T465" s="162" t="s">
        <v>1174</v>
      </c>
      <c r="U465" s="169">
        <v>45870</v>
      </c>
      <c r="V465" s="169">
        <v>46010</v>
      </c>
      <c r="W465" s="162" t="s">
        <v>1146</v>
      </c>
    </row>
    <row r="466" spans="1:23 16383:16383" ht="255" x14ac:dyDescent="0.25">
      <c r="A466" s="179" t="s">
        <v>1178</v>
      </c>
      <c r="B466" s="179" t="s">
        <v>1178</v>
      </c>
      <c r="C466" s="179" t="s">
        <v>1146</v>
      </c>
      <c r="D466" s="179">
        <v>1</v>
      </c>
      <c r="E466" s="179" t="s">
        <v>492</v>
      </c>
      <c r="F466" s="179" t="s">
        <v>1178</v>
      </c>
      <c r="G466" s="179" t="s">
        <v>511</v>
      </c>
      <c r="H466" s="179" t="s">
        <v>10</v>
      </c>
      <c r="I466" s="179" t="s">
        <v>1456</v>
      </c>
      <c r="J466" s="179" t="s">
        <v>1457</v>
      </c>
      <c r="K466" s="179" t="s">
        <v>1799</v>
      </c>
      <c r="L466" s="179" t="s">
        <v>495</v>
      </c>
      <c r="M466" s="179" t="s">
        <v>19</v>
      </c>
      <c r="N466" s="179" t="s">
        <v>646</v>
      </c>
      <c r="O466" s="179" t="s">
        <v>1623</v>
      </c>
      <c r="P466" s="179" t="s">
        <v>369</v>
      </c>
      <c r="Q466" s="179">
        <v>15</v>
      </c>
      <c r="R466" s="179">
        <v>1</v>
      </c>
      <c r="S466" s="180" t="s">
        <v>497</v>
      </c>
      <c r="T466" s="180" t="s">
        <v>1179</v>
      </c>
      <c r="U466" s="180">
        <v>45677</v>
      </c>
      <c r="V466" s="169">
        <v>46003</v>
      </c>
      <c r="W466" s="162" t="s">
        <v>1146</v>
      </c>
      <c r="XFC466" s="178"/>
    </row>
    <row r="467" spans="1:23 16383:16383" ht="45" x14ac:dyDescent="0.25">
      <c r="A467" s="162" t="s">
        <v>1180</v>
      </c>
      <c r="B467" s="168" t="s">
        <v>1180</v>
      </c>
      <c r="C467" s="162" t="s">
        <v>1146</v>
      </c>
      <c r="D467" s="162">
        <v>1</v>
      </c>
      <c r="E467" s="162" t="s">
        <v>499</v>
      </c>
      <c r="F467" s="162" t="s">
        <v>1180</v>
      </c>
      <c r="G467" s="162" t="s">
        <v>19</v>
      </c>
      <c r="H467" s="162" t="s">
        <v>1814</v>
      </c>
      <c r="I467" s="162" t="s">
        <v>1814</v>
      </c>
      <c r="J467" s="162" t="s">
        <v>1814</v>
      </c>
      <c r="K467" s="162" t="s">
        <v>1814</v>
      </c>
      <c r="L467" s="162" t="s">
        <v>19</v>
      </c>
      <c r="M467" s="162" t="s">
        <v>19</v>
      </c>
      <c r="N467" s="162" t="s">
        <v>19</v>
      </c>
      <c r="O467" s="162" t="s">
        <v>19</v>
      </c>
      <c r="P467" s="162" t="s">
        <v>370</v>
      </c>
      <c r="Q467" s="162">
        <v>20</v>
      </c>
      <c r="R467" s="162">
        <v>1</v>
      </c>
      <c r="S467" s="169" t="s">
        <v>497</v>
      </c>
      <c r="T467" s="169" t="s">
        <v>1181</v>
      </c>
      <c r="U467" s="169">
        <v>45677</v>
      </c>
      <c r="V467" s="169">
        <v>45835</v>
      </c>
      <c r="W467" s="162" t="s">
        <v>1146</v>
      </c>
      <c r="XFC467" s="168"/>
    </row>
    <row r="468" spans="1:23 16383:16383" ht="34.5" customHeight="1" x14ac:dyDescent="0.25">
      <c r="A468" s="162" t="s">
        <v>1182</v>
      </c>
      <c r="B468" s="71" t="s">
        <v>1182</v>
      </c>
      <c r="C468" s="162" t="s">
        <v>1146</v>
      </c>
      <c r="D468" s="162">
        <v>1</v>
      </c>
      <c r="E468" s="162" t="s">
        <v>499</v>
      </c>
      <c r="F468" s="162" t="s">
        <v>1182</v>
      </c>
      <c r="G468" s="162" t="s">
        <v>19</v>
      </c>
      <c r="H468" s="162">
        <v>0</v>
      </c>
      <c r="I468" s="162">
        <v>0</v>
      </c>
      <c r="J468" s="162">
        <v>0</v>
      </c>
      <c r="K468" s="162">
        <v>0</v>
      </c>
      <c r="L468" s="162" t="s">
        <v>19</v>
      </c>
      <c r="M468" s="162" t="s">
        <v>19</v>
      </c>
      <c r="N468" s="162" t="s">
        <v>646</v>
      </c>
      <c r="O468" s="162" t="s">
        <v>19</v>
      </c>
      <c r="P468" s="162" t="s">
        <v>371</v>
      </c>
      <c r="Q468" s="162">
        <v>80</v>
      </c>
      <c r="R468" s="162">
        <v>1</v>
      </c>
      <c r="S468" s="162" t="s">
        <v>497</v>
      </c>
      <c r="T468" s="162" t="s">
        <v>1183</v>
      </c>
      <c r="U468" s="169">
        <v>45839</v>
      </c>
      <c r="V468" s="169">
        <v>46003</v>
      </c>
      <c r="W468" s="162" t="s">
        <v>1146</v>
      </c>
    </row>
    <row r="469" spans="1:23 16383:16383" ht="60" x14ac:dyDescent="0.25">
      <c r="A469" s="179" t="s">
        <v>1184</v>
      </c>
      <c r="B469" s="179" t="s">
        <v>1184</v>
      </c>
      <c r="C469" s="179" t="s">
        <v>1146</v>
      </c>
      <c r="D469" s="179">
        <v>1</v>
      </c>
      <c r="E469" s="179" t="s">
        <v>492</v>
      </c>
      <c r="F469" s="179" t="s">
        <v>1184</v>
      </c>
      <c r="G469" s="179" t="s">
        <v>511</v>
      </c>
      <c r="H469" s="179" t="s">
        <v>1814</v>
      </c>
      <c r="I469" s="179" t="s">
        <v>1814</v>
      </c>
      <c r="J469" s="179" t="s">
        <v>1814</v>
      </c>
      <c r="K469" s="179" t="s">
        <v>1814</v>
      </c>
      <c r="L469" s="179" t="s">
        <v>495</v>
      </c>
      <c r="M469" s="179" t="s">
        <v>19</v>
      </c>
      <c r="N469" s="179" t="s">
        <v>606</v>
      </c>
      <c r="O469" s="179">
        <v>0</v>
      </c>
      <c r="P469" s="179" t="s">
        <v>178</v>
      </c>
      <c r="Q469" s="179">
        <v>15</v>
      </c>
      <c r="R469" s="179">
        <v>1</v>
      </c>
      <c r="S469" s="180" t="s">
        <v>497</v>
      </c>
      <c r="T469" s="180" t="s">
        <v>1185</v>
      </c>
      <c r="U469" s="180">
        <v>45677</v>
      </c>
      <c r="V469" s="169">
        <v>46003</v>
      </c>
      <c r="W469" s="162" t="s">
        <v>1146</v>
      </c>
      <c r="XFC469" s="178"/>
    </row>
    <row r="470" spans="1:23 16383:16383" ht="45" x14ac:dyDescent="0.25">
      <c r="A470" s="162" t="s">
        <v>1186</v>
      </c>
      <c r="B470" s="71" t="s">
        <v>1186</v>
      </c>
      <c r="C470" s="162" t="s">
        <v>1146</v>
      </c>
      <c r="D470" s="162">
        <v>1</v>
      </c>
      <c r="E470" s="162" t="s">
        <v>499</v>
      </c>
      <c r="F470" s="162" t="s">
        <v>1186</v>
      </c>
      <c r="G470" s="162" t="s">
        <v>19</v>
      </c>
      <c r="H470" s="162">
        <v>0</v>
      </c>
      <c r="I470" s="162">
        <v>0</v>
      </c>
      <c r="J470" s="162">
        <v>0</v>
      </c>
      <c r="K470" s="162">
        <v>0</v>
      </c>
      <c r="L470" s="162" t="s">
        <v>19</v>
      </c>
      <c r="M470" s="162" t="s">
        <v>19</v>
      </c>
      <c r="N470" s="162" t="s">
        <v>19</v>
      </c>
      <c r="O470" s="162" t="s">
        <v>19</v>
      </c>
      <c r="P470" s="162" t="s">
        <v>179</v>
      </c>
      <c r="Q470" s="162">
        <v>20</v>
      </c>
      <c r="R470" s="162">
        <v>4</v>
      </c>
      <c r="S470" s="162" t="s">
        <v>497</v>
      </c>
      <c r="T470" s="162" t="s">
        <v>1187</v>
      </c>
      <c r="U470" s="169">
        <v>45677</v>
      </c>
      <c r="V470" s="169">
        <v>45835</v>
      </c>
      <c r="W470" s="162" t="s">
        <v>1146</v>
      </c>
    </row>
    <row r="471" spans="1:23 16383:16383" ht="34.5" customHeight="1" x14ac:dyDescent="0.25">
      <c r="A471" s="162" t="s">
        <v>1188</v>
      </c>
      <c r="B471" s="168" t="s">
        <v>1188</v>
      </c>
      <c r="C471" s="162" t="s">
        <v>1146</v>
      </c>
      <c r="D471" s="162">
        <v>1</v>
      </c>
      <c r="E471" s="162" t="s">
        <v>499</v>
      </c>
      <c r="F471" s="162" t="s">
        <v>1188</v>
      </c>
      <c r="G471" s="162" t="s">
        <v>19</v>
      </c>
      <c r="H471" s="162">
        <v>0</v>
      </c>
      <c r="I471" s="162">
        <v>0</v>
      </c>
      <c r="J471" s="162">
        <v>0</v>
      </c>
      <c r="K471" s="162">
        <v>0</v>
      </c>
      <c r="L471" s="162" t="s">
        <v>19</v>
      </c>
      <c r="M471" s="162" t="s">
        <v>19</v>
      </c>
      <c r="N471" s="162" t="s">
        <v>606</v>
      </c>
      <c r="O471" s="162" t="s">
        <v>19</v>
      </c>
      <c r="P471" s="162" t="s">
        <v>180</v>
      </c>
      <c r="Q471" s="162">
        <v>40</v>
      </c>
      <c r="R471" s="162">
        <v>4</v>
      </c>
      <c r="S471" s="169" t="s">
        <v>497</v>
      </c>
      <c r="T471" s="169" t="s">
        <v>1189</v>
      </c>
      <c r="U471" s="169">
        <v>45839</v>
      </c>
      <c r="V471" s="169">
        <v>45975</v>
      </c>
      <c r="W471" s="162" t="s">
        <v>1146</v>
      </c>
      <c r="XFC471" s="168"/>
    </row>
    <row r="472" spans="1:23 16383:16383" ht="45" x14ac:dyDescent="0.25">
      <c r="A472" s="162" t="s">
        <v>1190</v>
      </c>
      <c r="B472" s="71" t="s">
        <v>1190</v>
      </c>
      <c r="C472" s="162" t="s">
        <v>1146</v>
      </c>
      <c r="D472" s="162">
        <v>1</v>
      </c>
      <c r="E472" s="162" t="s">
        <v>499</v>
      </c>
      <c r="F472" s="162" t="s">
        <v>1190</v>
      </c>
      <c r="G472" s="162" t="s">
        <v>19</v>
      </c>
      <c r="H472" s="162" t="s">
        <v>1814</v>
      </c>
      <c r="I472" s="162" t="s">
        <v>1814</v>
      </c>
      <c r="J472" s="162" t="s">
        <v>1814</v>
      </c>
      <c r="K472" s="162" t="s">
        <v>1814</v>
      </c>
      <c r="L472" s="162" t="s">
        <v>19</v>
      </c>
      <c r="M472" s="162" t="s">
        <v>19</v>
      </c>
      <c r="N472" s="162" t="s">
        <v>19</v>
      </c>
      <c r="O472" s="162" t="s">
        <v>19</v>
      </c>
      <c r="P472" s="162" t="s">
        <v>181</v>
      </c>
      <c r="Q472" s="162">
        <v>40</v>
      </c>
      <c r="R472" s="162">
        <v>1</v>
      </c>
      <c r="S472" s="162" t="s">
        <v>497</v>
      </c>
      <c r="T472" s="162" t="s">
        <v>1191</v>
      </c>
      <c r="U472" s="169">
        <v>45975</v>
      </c>
      <c r="V472" s="169">
        <v>46003</v>
      </c>
      <c r="W472" s="162" t="s">
        <v>1146</v>
      </c>
    </row>
    <row r="473" spans="1:23 16383:16383" ht="45" x14ac:dyDescent="0.25">
      <c r="A473" s="179" t="s">
        <v>493</v>
      </c>
      <c r="B473" s="179" t="e">
        <v>#N/A</v>
      </c>
      <c r="C473" s="179" t="s">
        <v>491</v>
      </c>
      <c r="D473" s="179">
        <v>2</v>
      </c>
      <c r="E473" s="179" t="s">
        <v>492</v>
      </c>
      <c r="F473" s="179" t="s">
        <v>493</v>
      </c>
      <c r="G473" s="179" t="s">
        <v>494</v>
      </c>
      <c r="H473" s="179" t="s">
        <v>1814</v>
      </c>
      <c r="I473" s="179" t="s">
        <v>1814</v>
      </c>
      <c r="J473" s="179" t="s">
        <v>1814</v>
      </c>
      <c r="K473" s="179" t="s">
        <v>1814</v>
      </c>
      <c r="L473" s="179" t="s">
        <v>495</v>
      </c>
      <c r="M473" s="179" t="s">
        <v>19</v>
      </c>
      <c r="N473" s="179" t="s">
        <v>496</v>
      </c>
      <c r="O473" s="179" t="s">
        <v>1600</v>
      </c>
      <c r="P473" s="179" t="s">
        <v>62</v>
      </c>
      <c r="Q473" s="179">
        <v>20</v>
      </c>
      <c r="R473" s="179">
        <v>1</v>
      </c>
      <c r="S473" s="180" t="s">
        <v>497</v>
      </c>
      <c r="T473" s="180" t="s">
        <v>498</v>
      </c>
      <c r="U473" s="180">
        <v>45672</v>
      </c>
      <c r="V473" s="169">
        <v>45688</v>
      </c>
      <c r="W473" s="162" t="s">
        <v>491</v>
      </c>
      <c r="XFC473" s="178"/>
    </row>
    <row r="474" spans="1:23 16383:16383" ht="45" x14ac:dyDescent="0.25">
      <c r="A474" s="162" t="s">
        <v>500</v>
      </c>
      <c r="B474" s="71" t="e">
        <v>#N/A</v>
      </c>
      <c r="C474" s="162" t="s">
        <v>491</v>
      </c>
      <c r="D474" s="162">
        <v>2</v>
      </c>
      <c r="E474" s="162" t="s">
        <v>499</v>
      </c>
      <c r="F474" s="162" t="s">
        <v>500</v>
      </c>
      <c r="G474" s="162" t="s">
        <v>19</v>
      </c>
      <c r="H474" s="162" t="s">
        <v>1814</v>
      </c>
      <c r="I474" s="162" t="s">
        <v>1814</v>
      </c>
      <c r="J474" s="162" t="s">
        <v>1814</v>
      </c>
      <c r="K474" s="162" t="s">
        <v>1814</v>
      </c>
      <c r="L474" s="162" t="s">
        <v>19</v>
      </c>
      <c r="M474" s="162" t="s">
        <v>19</v>
      </c>
      <c r="N474" s="162" t="s">
        <v>19</v>
      </c>
      <c r="O474" s="162" t="s">
        <v>19</v>
      </c>
      <c r="P474" s="162" t="s">
        <v>63</v>
      </c>
      <c r="Q474" s="162">
        <v>50</v>
      </c>
      <c r="R474" s="162">
        <v>1</v>
      </c>
      <c r="S474" s="162" t="s">
        <v>497</v>
      </c>
      <c r="T474" s="162" t="s">
        <v>501</v>
      </c>
      <c r="U474" s="169">
        <v>45672</v>
      </c>
      <c r="V474" s="169">
        <v>45688</v>
      </c>
      <c r="W474" s="162" t="s">
        <v>491</v>
      </c>
    </row>
    <row r="475" spans="1:23 16383:16383" ht="45" x14ac:dyDescent="0.25">
      <c r="A475" s="162" t="s">
        <v>502</v>
      </c>
      <c r="B475" s="71" t="e">
        <v>#N/A</v>
      </c>
      <c r="C475" s="162" t="s">
        <v>491</v>
      </c>
      <c r="D475" s="162">
        <v>2</v>
      </c>
      <c r="E475" s="162" t="s">
        <v>499</v>
      </c>
      <c r="F475" s="162" t="s">
        <v>502</v>
      </c>
      <c r="G475" s="162" t="s">
        <v>19</v>
      </c>
      <c r="H475" s="162">
        <v>0</v>
      </c>
      <c r="I475" s="162">
        <v>0</v>
      </c>
      <c r="J475" s="162">
        <v>0</v>
      </c>
      <c r="K475" s="162">
        <v>0</v>
      </c>
      <c r="L475" s="162" t="s">
        <v>19</v>
      </c>
      <c r="M475" s="162" t="s">
        <v>19</v>
      </c>
      <c r="N475" s="162" t="s">
        <v>19</v>
      </c>
      <c r="O475" s="162" t="s">
        <v>19</v>
      </c>
      <c r="P475" s="162" t="s">
        <v>64</v>
      </c>
      <c r="Q475" s="162">
        <v>50</v>
      </c>
      <c r="R475" s="162">
        <v>1</v>
      </c>
      <c r="S475" s="162" t="s">
        <v>497</v>
      </c>
      <c r="T475" s="162" t="s">
        <v>503</v>
      </c>
      <c r="U475" s="169">
        <v>45672</v>
      </c>
      <c r="V475" s="169">
        <v>45688</v>
      </c>
      <c r="W475" s="162" t="s">
        <v>491</v>
      </c>
    </row>
    <row r="476" spans="1:23 16383:16383" ht="30" x14ac:dyDescent="0.25">
      <c r="A476" s="179" t="s">
        <v>504</v>
      </c>
      <c r="B476" s="179" t="e">
        <v>#N/A</v>
      </c>
      <c r="C476" s="179" t="s">
        <v>491</v>
      </c>
      <c r="D476" s="179">
        <v>2</v>
      </c>
      <c r="E476" s="179" t="s">
        <v>492</v>
      </c>
      <c r="F476" s="179" t="s">
        <v>504</v>
      </c>
      <c r="G476" s="179" t="s">
        <v>494</v>
      </c>
      <c r="H476" s="179" t="s">
        <v>1814</v>
      </c>
      <c r="I476" s="179" t="s">
        <v>1814</v>
      </c>
      <c r="J476" s="179" t="s">
        <v>1814</v>
      </c>
      <c r="K476" s="179" t="s">
        <v>1814</v>
      </c>
      <c r="L476" s="179" t="s">
        <v>495</v>
      </c>
      <c r="M476" s="179" t="s">
        <v>19</v>
      </c>
      <c r="N476" s="179" t="s">
        <v>496</v>
      </c>
      <c r="O476" s="179" t="s">
        <v>1600</v>
      </c>
      <c r="P476" s="179" t="s">
        <v>65</v>
      </c>
      <c r="Q476" s="179">
        <v>20</v>
      </c>
      <c r="R476" s="179">
        <v>1</v>
      </c>
      <c r="S476" s="180" t="s">
        <v>497</v>
      </c>
      <c r="T476" s="180" t="s">
        <v>505</v>
      </c>
      <c r="U476" s="180">
        <v>45672</v>
      </c>
      <c r="V476" s="169">
        <v>45688</v>
      </c>
      <c r="W476" s="162" t="s">
        <v>491</v>
      </c>
      <c r="XFC476" s="178"/>
    </row>
    <row r="477" spans="1:23 16383:16383" ht="34.5" customHeight="1" x14ac:dyDescent="0.25">
      <c r="A477" s="162" t="s">
        <v>506</v>
      </c>
      <c r="B477" s="71" t="e">
        <v>#N/A</v>
      </c>
      <c r="C477" s="162" t="s">
        <v>491</v>
      </c>
      <c r="D477" s="162">
        <v>2</v>
      </c>
      <c r="E477" s="162" t="s">
        <v>499</v>
      </c>
      <c r="F477" s="162" t="s">
        <v>506</v>
      </c>
      <c r="G477" s="162" t="s">
        <v>19</v>
      </c>
      <c r="H477" s="162">
        <v>0</v>
      </c>
      <c r="I477" s="162">
        <v>0</v>
      </c>
      <c r="J477" s="162">
        <v>0</v>
      </c>
      <c r="K477" s="162">
        <v>0</v>
      </c>
      <c r="L477" s="162" t="s">
        <v>19</v>
      </c>
      <c r="M477" s="162" t="s">
        <v>19</v>
      </c>
      <c r="N477" s="162" t="s">
        <v>496</v>
      </c>
      <c r="O477" s="162" t="s">
        <v>19</v>
      </c>
      <c r="P477" s="162" t="s">
        <v>66</v>
      </c>
      <c r="Q477" s="162">
        <v>50</v>
      </c>
      <c r="R477" s="162">
        <v>1</v>
      </c>
      <c r="S477" s="162" t="s">
        <v>497</v>
      </c>
      <c r="T477" s="162" t="s">
        <v>507</v>
      </c>
      <c r="U477" s="169">
        <v>45672</v>
      </c>
      <c r="V477" s="169">
        <v>45688</v>
      </c>
      <c r="W477" s="162" t="s">
        <v>491</v>
      </c>
    </row>
    <row r="478" spans="1:23 16383:16383" ht="30" x14ac:dyDescent="0.25">
      <c r="A478" s="162" t="s">
        <v>508</v>
      </c>
      <c r="B478" s="71" t="e">
        <v>#N/A</v>
      </c>
      <c r="C478" s="162" t="s">
        <v>491</v>
      </c>
      <c r="D478" s="162">
        <v>2</v>
      </c>
      <c r="E478" s="162" t="s">
        <v>499</v>
      </c>
      <c r="F478" s="162" t="s">
        <v>508</v>
      </c>
      <c r="G478" s="162" t="s">
        <v>19</v>
      </c>
      <c r="H478" s="162">
        <v>0</v>
      </c>
      <c r="I478" s="162">
        <v>0</v>
      </c>
      <c r="J478" s="162">
        <v>0</v>
      </c>
      <c r="K478" s="162">
        <v>0</v>
      </c>
      <c r="L478" s="162" t="s">
        <v>19</v>
      </c>
      <c r="M478" s="162" t="s">
        <v>19</v>
      </c>
      <c r="N478" s="162" t="s">
        <v>19</v>
      </c>
      <c r="O478" s="162" t="s">
        <v>19</v>
      </c>
      <c r="P478" s="162" t="s">
        <v>67</v>
      </c>
      <c r="Q478" s="162">
        <v>50</v>
      </c>
      <c r="R478" s="162">
        <v>1</v>
      </c>
      <c r="S478" s="162" t="s">
        <v>497</v>
      </c>
      <c r="T478" s="162" t="s">
        <v>509</v>
      </c>
      <c r="U478" s="169">
        <v>45672</v>
      </c>
      <c r="V478" s="169">
        <v>45688</v>
      </c>
      <c r="W478" s="162" t="s">
        <v>491</v>
      </c>
    </row>
    <row r="479" spans="1:23 16383:16383" ht="60" x14ac:dyDescent="0.25">
      <c r="A479" s="179" t="s">
        <v>510</v>
      </c>
      <c r="B479" s="179" t="e">
        <v>#N/A</v>
      </c>
      <c r="C479" s="179" t="s">
        <v>491</v>
      </c>
      <c r="D479" s="179">
        <v>2</v>
      </c>
      <c r="E479" s="179" t="s">
        <v>492</v>
      </c>
      <c r="F479" s="179" t="s">
        <v>510</v>
      </c>
      <c r="G479" s="179" t="s">
        <v>511</v>
      </c>
      <c r="H479" s="179" t="s">
        <v>1814</v>
      </c>
      <c r="I479" s="179" t="s">
        <v>1814</v>
      </c>
      <c r="J479" s="179" t="s">
        <v>1814</v>
      </c>
      <c r="K479" s="179" t="s">
        <v>1814</v>
      </c>
      <c r="L479" s="179" t="s">
        <v>512</v>
      </c>
      <c r="M479" s="179" t="s">
        <v>22</v>
      </c>
      <c r="N479" s="179" t="s">
        <v>496</v>
      </c>
      <c r="O479" s="179">
        <v>0</v>
      </c>
      <c r="P479" s="179" t="s">
        <v>68</v>
      </c>
      <c r="Q479" s="179">
        <v>60</v>
      </c>
      <c r="R479" s="179">
        <v>1</v>
      </c>
      <c r="S479" s="180" t="s">
        <v>497</v>
      </c>
      <c r="T479" s="180" t="s">
        <v>513</v>
      </c>
      <c r="U479" s="180">
        <v>45659</v>
      </c>
      <c r="V479" s="169">
        <v>46010</v>
      </c>
      <c r="W479" s="162" t="s">
        <v>514</v>
      </c>
      <c r="XFC479" s="178"/>
    </row>
    <row r="480" spans="1:23 16383:16383" ht="45" x14ac:dyDescent="0.25">
      <c r="A480" s="162" t="s">
        <v>515</v>
      </c>
      <c r="B480" s="160" t="e">
        <v>#N/A</v>
      </c>
      <c r="C480" s="162" t="s">
        <v>491</v>
      </c>
      <c r="D480" s="162">
        <v>2</v>
      </c>
      <c r="E480" s="162" t="s">
        <v>499</v>
      </c>
      <c r="F480" s="162" t="s">
        <v>515</v>
      </c>
      <c r="G480" s="162" t="s">
        <v>1814</v>
      </c>
      <c r="H480" s="162" t="s">
        <v>1814</v>
      </c>
      <c r="I480" s="162" t="s">
        <v>1814</v>
      </c>
      <c r="J480" s="162" t="s">
        <v>1814</v>
      </c>
      <c r="K480" s="162" t="s">
        <v>1814</v>
      </c>
      <c r="L480" s="162" t="s">
        <v>19</v>
      </c>
      <c r="M480" s="162" t="s">
        <v>19</v>
      </c>
      <c r="N480" s="162" t="s">
        <v>19</v>
      </c>
      <c r="O480" s="162" t="s">
        <v>19</v>
      </c>
      <c r="P480" s="162" t="s">
        <v>69</v>
      </c>
      <c r="Q480" s="162">
        <v>50</v>
      </c>
      <c r="R480" s="162">
        <v>2</v>
      </c>
      <c r="S480" s="169" t="s">
        <v>497</v>
      </c>
      <c r="T480" s="169" t="s">
        <v>516</v>
      </c>
      <c r="U480" s="169">
        <v>45659</v>
      </c>
      <c r="V480" s="169">
        <v>45716</v>
      </c>
      <c r="W480" s="162" t="s">
        <v>517</v>
      </c>
      <c r="XFC480" s="161"/>
    </row>
    <row r="481" spans="1:23 16381:16383" ht="60" x14ac:dyDescent="0.25">
      <c r="A481" s="162" t="s">
        <v>518</v>
      </c>
      <c r="B481" s="160" t="e">
        <v>#N/A</v>
      </c>
      <c r="C481" s="162" t="s">
        <v>491</v>
      </c>
      <c r="D481" s="162">
        <v>2</v>
      </c>
      <c r="E481" s="162" t="s">
        <v>499</v>
      </c>
      <c r="F481" s="162" t="s">
        <v>518</v>
      </c>
      <c r="G481" s="162" t="s">
        <v>19</v>
      </c>
      <c r="H481" s="162" t="s">
        <v>1814</v>
      </c>
      <c r="I481" s="162" t="s">
        <v>1814</v>
      </c>
      <c r="J481" s="162" t="s">
        <v>1814</v>
      </c>
      <c r="K481" s="162" t="s">
        <v>1814</v>
      </c>
      <c r="L481" s="162" t="s">
        <v>19</v>
      </c>
      <c r="M481" s="162" t="s">
        <v>19</v>
      </c>
      <c r="N481" s="162" t="s">
        <v>19</v>
      </c>
      <c r="O481" s="162" t="s">
        <v>19</v>
      </c>
      <c r="P481" s="162" t="s">
        <v>1815</v>
      </c>
      <c r="Q481" s="162">
        <v>25</v>
      </c>
      <c r="R481" s="162">
        <v>2</v>
      </c>
      <c r="S481" s="169" t="s">
        <v>497</v>
      </c>
      <c r="T481" s="169" t="s">
        <v>519</v>
      </c>
      <c r="U481" s="169">
        <v>45691</v>
      </c>
      <c r="V481" s="169">
        <v>46010</v>
      </c>
      <c r="W481" s="162" t="s">
        <v>514</v>
      </c>
      <c r="XFC481" s="161"/>
    </row>
    <row r="482" spans="1:23 16381:16383" ht="34.5" customHeight="1" x14ac:dyDescent="0.25">
      <c r="A482" s="162" t="s">
        <v>520</v>
      </c>
      <c r="B482" s="160" t="e">
        <v>#N/A</v>
      </c>
      <c r="C482" s="162" t="s">
        <v>491</v>
      </c>
      <c r="D482" s="162">
        <v>2</v>
      </c>
      <c r="E482" s="162" t="s">
        <v>499</v>
      </c>
      <c r="F482" s="162" t="s">
        <v>520</v>
      </c>
      <c r="G482" s="162" t="s">
        <v>19</v>
      </c>
      <c r="H482" s="162">
        <v>0</v>
      </c>
      <c r="I482" s="162">
        <v>0</v>
      </c>
      <c r="J482" s="162">
        <v>0</v>
      </c>
      <c r="K482" s="162">
        <v>0</v>
      </c>
      <c r="L482" s="162" t="s">
        <v>19</v>
      </c>
      <c r="M482" s="162" t="s">
        <v>19</v>
      </c>
      <c r="N482" s="162" t="s">
        <v>19</v>
      </c>
      <c r="O482" s="162" t="s">
        <v>19</v>
      </c>
      <c r="P482" s="162" t="s">
        <v>70</v>
      </c>
      <c r="Q482" s="162">
        <v>25</v>
      </c>
      <c r="R482" s="162">
        <v>2</v>
      </c>
      <c r="S482" s="169" t="s">
        <v>497</v>
      </c>
      <c r="T482" s="169" t="s">
        <v>521</v>
      </c>
      <c r="U482" s="169">
        <v>45811</v>
      </c>
      <c r="V482" s="169">
        <v>46010</v>
      </c>
      <c r="W482" s="162" t="s">
        <v>491</v>
      </c>
      <c r="XFC482" s="161"/>
    </row>
    <row r="483" spans="1:23 16381:16383" ht="45" x14ac:dyDescent="0.25">
      <c r="A483" s="179" t="s">
        <v>1098</v>
      </c>
      <c r="B483" s="179" t="e">
        <v>#N/A</v>
      </c>
      <c r="C483" s="179" t="s">
        <v>1097</v>
      </c>
      <c r="D483" s="179">
        <v>3</v>
      </c>
      <c r="E483" s="179" t="s">
        <v>492</v>
      </c>
      <c r="F483" s="179" t="s">
        <v>1098</v>
      </c>
      <c r="G483" s="179" t="s">
        <v>511</v>
      </c>
      <c r="H483" s="179" t="s">
        <v>1814</v>
      </c>
      <c r="I483" s="179" t="s">
        <v>1814</v>
      </c>
      <c r="J483" s="179" t="s">
        <v>1814</v>
      </c>
      <c r="K483" s="179" t="s">
        <v>1814</v>
      </c>
      <c r="L483" s="179" t="s">
        <v>495</v>
      </c>
      <c r="M483" s="179" t="s">
        <v>20</v>
      </c>
      <c r="N483" s="179" t="s">
        <v>531</v>
      </c>
      <c r="O483" s="179">
        <v>0</v>
      </c>
      <c r="P483" s="179" t="s">
        <v>109</v>
      </c>
      <c r="Q483" s="179">
        <v>20</v>
      </c>
      <c r="R483" s="179">
        <v>1</v>
      </c>
      <c r="S483" s="180" t="s">
        <v>497</v>
      </c>
      <c r="T483" s="180" t="s">
        <v>1099</v>
      </c>
      <c r="U483" s="180">
        <v>45730</v>
      </c>
      <c r="V483" s="169">
        <v>46006</v>
      </c>
      <c r="W483" s="162" t="s">
        <v>1097</v>
      </c>
      <c r="XFC483" s="178"/>
    </row>
    <row r="484" spans="1:23 16381:16383" ht="45" x14ac:dyDescent="0.25">
      <c r="A484" s="162" t="s">
        <v>1100</v>
      </c>
      <c r="B484" s="160" t="e">
        <v>#N/A</v>
      </c>
      <c r="C484" s="162" t="s">
        <v>1097</v>
      </c>
      <c r="D484" s="162">
        <v>3</v>
      </c>
      <c r="E484" s="162" t="s">
        <v>499</v>
      </c>
      <c r="F484" s="162" t="s">
        <v>1100</v>
      </c>
      <c r="G484" s="162" t="s">
        <v>19</v>
      </c>
      <c r="H484" s="162" t="s">
        <v>1814</v>
      </c>
      <c r="I484" s="162" t="s">
        <v>1814</v>
      </c>
      <c r="J484" s="162" t="s">
        <v>1814</v>
      </c>
      <c r="K484" s="162" t="s">
        <v>1814</v>
      </c>
      <c r="L484" s="162" t="s">
        <v>19</v>
      </c>
      <c r="M484" s="162" t="s">
        <v>19</v>
      </c>
      <c r="N484" s="162" t="s">
        <v>19</v>
      </c>
      <c r="O484" s="162" t="s">
        <v>19</v>
      </c>
      <c r="P484" s="162" t="s">
        <v>110</v>
      </c>
      <c r="Q484" s="162">
        <v>20</v>
      </c>
      <c r="R484" s="162">
        <v>1</v>
      </c>
      <c r="S484" s="169" t="s">
        <v>497</v>
      </c>
      <c r="T484" s="169" t="s">
        <v>1101</v>
      </c>
      <c r="U484" s="169">
        <v>45730</v>
      </c>
      <c r="V484" s="169">
        <v>45762</v>
      </c>
      <c r="W484" s="162" t="s">
        <v>1097</v>
      </c>
      <c r="XFC484" s="161"/>
    </row>
    <row r="485" spans="1:23 16381:16383" ht="30" x14ac:dyDescent="0.25">
      <c r="A485" s="162" t="s">
        <v>1102</v>
      </c>
      <c r="B485" s="168" t="e">
        <v>#N/A</v>
      </c>
      <c r="C485" s="162" t="s">
        <v>1097</v>
      </c>
      <c r="D485" s="162">
        <v>3</v>
      </c>
      <c r="E485" s="162" t="s">
        <v>499</v>
      </c>
      <c r="F485" s="162" t="s">
        <v>1102</v>
      </c>
      <c r="G485" s="162" t="s">
        <v>19</v>
      </c>
      <c r="H485" s="162" t="s">
        <v>1814</v>
      </c>
      <c r="I485" s="162" t="s">
        <v>1814</v>
      </c>
      <c r="J485" s="162" t="s">
        <v>1814</v>
      </c>
      <c r="K485" s="162" t="s">
        <v>1814</v>
      </c>
      <c r="L485" s="162" t="s">
        <v>19</v>
      </c>
      <c r="M485" s="162" t="s">
        <v>19</v>
      </c>
      <c r="N485" s="162" t="s">
        <v>19</v>
      </c>
      <c r="O485" s="162" t="s">
        <v>19</v>
      </c>
      <c r="P485" s="162" t="s">
        <v>111</v>
      </c>
      <c r="Q485" s="162">
        <v>20</v>
      </c>
      <c r="R485" s="162">
        <v>1</v>
      </c>
      <c r="S485" s="169" t="s">
        <v>497</v>
      </c>
      <c r="T485" s="169" t="s">
        <v>1103</v>
      </c>
      <c r="U485" s="169">
        <v>45765</v>
      </c>
      <c r="V485" s="169">
        <v>45779</v>
      </c>
      <c r="W485" s="162" t="s">
        <v>1097</v>
      </c>
      <c r="XFC485" s="168"/>
    </row>
    <row r="486" spans="1:23 16381:16383" ht="45" x14ac:dyDescent="0.25">
      <c r="A486" s="162" t="s">
        <v>1104</v>
      </c>
      <c r="B486" s="71" t="e">
        <v>#N/A</v>
      </c>
      <c r="C486" s="162" t="s">
        <v>1097</v>
      </c>
      <c r="D486" s="162">
        <v>3</v>
      </c>
      <c r="E486" s="162" t="s">
        <v>499</v>
      </c>
      <c r="F486" s="162" t="s">
        <v>1104</v>
      </c>
      <c r="G486" s="162" t="s">
        <v>19</v>
      </c>
      <c r="H486" s="162">
        <v>0</v>
      </c>
      <c r="I486" s="162">
        <v>0</v>
      </c>
      <c r="J486" s="162">
        <v>0</v>
      </c>
      <c r="K486" s="162">
        <v>0</v>
      </c>
      <c r="L486" s="162" t="s">
        <v>19</v>
      </c>
      <c r="M486" s="162" t="s">
        <v>19</v>
      </c>
      <c r="N486" s="162" t="s">
        <v>19</v>
      </c>
      <c r="O486" s="162" t="s">
        <v>19</v>
      </c>
      <c r="P486" s="162" t="s">
        <v>112</v>
      </c>
      <c r="Q486" s="162">
        <v>20</v>
      </c>
      <c r="R486" s="162">
        <v>1</v>
      </c>
      <c r="S486" s="162" t="s">
        <v>497</v>
      </c>
      <c r="T486" s="162" t="s">
        <v>1105</v>
      </c>
      <c r="U486" s="169">
        <v>45782</v>
      </c>
      <c r="V486" s="169">
        <v>45912</v>
      </c>
      <c r="W486" s="162" t="s">
        <v>1097</v>
      </c>
    </row>
    <row r="487" spans="1:23 16381:16383" ht="30" x14ac:dyDescent="0.25">
      <c r="A487" s="162" t="s">
        <v>1106</v>
      </c>
      <c r="B487" s="71" t="e">
        <v>#N/A</v>
      </c>
      <c r="C487" s="162" t="s">
        <v>1097</v>
      </c>
      <c r="D487" s="162">
        <v>3</v>
      </c>
      <c r="E487" s="162" t="s">
        <v>499</v>
      </c>
      <c r="F487" s="162" t="s">
        <v>1106</v>
      </c>
      <c r="G487" s="162" t="s">
        <v>19</v>
      </c>
      <c r="H487" s="162" t="s">
        <v>1814</v>
      </c>
      <c r="I487" s="162" t="s">
        <v>1814</v>
      </c>
      <c r="J487" s="162" t="s">
        <v>1814</v>
      </c>
      <c r="K487" s="162" t="s">
        <v>1814</v>
      </c>
      <c r="L487" s="162" t="s">
        <v>19</v>
      </c>
      <c r="M487" s="162" t="s">
        <v>19</v>
      </c>
      <c r="N487" s="162" t="s">
        <v>19</v>
      </c>
      <c r="O487" s="162" t="s">
        <v>19</v>
      </c>
      <c r="P487" s="162" t="s">
        <v>113</v>
      </c>
      <c r="Q487" s="162">
        <v>40</v>
      </c>
      <c r="R487" s="162">
        <v>2</v>
      </c>
      <c r="S487" s="162" t="s">
        <v>497</v>
      </c>
      <c r="T487" s="162" t="s">
        <v>1107</v>
      </c>
      <c r="U487" s="169">
        <v>45915</v>
      </c>
      <c r="V487" s="169">
        <v>46006</v>
      </c>
      <c r="W487" s="162" t="s">
        <v>1097</v>
      </c>
    </row>
    <row r="488" spans="1:23 16381:16383" ht="34.5" customHeight="1" x14ac:dyDescent="0.25">
      <c r="A488" s="179" t="s">
        <v>1108</v>
      </c>
      <c r="B488" s="179" t="s">
        <v>1108</v>
      </c>
      <c r="C488" s="179" t="s">
        <v>1097</v>
      </c>
      <c r="D488" s="179">
        <v>3</v>
      </c>
      <c r="E488" s="179" t="s">
        <v>492</v>
      </c>
      <c r="F488" s="179" t="s">
        <v>1108</v>
      </c>
      <c r="G488" s="179" t="s">
        <v>511</v>
      </c>
      <c r="H488" s="179" t="s">
        <v>61</v>
      </c>
      <c r="I488" s="179" t="s">
        <v>1795</v>
      </c>
      <c r="J488" s="179" t="s">
        <v>1451</v>
      </c>
      <c r="K488" s="179" t="s">
        <v>1551</v>
      </c>
      <c r="L488" s="179" t="s">
        <v>495</v>
      </c>
      <c r="M488" s="179" t="s">
        <v>39</v>
      </c>
      <c r="N488" s="179" t="s">
        <v>606</v>
      </c>
      <c r="O488" s="179">
        <v>0</v>
      </c>
      <c r="P488" s="179" t="s">
        <v>161</v>
      </c>
      <c r="Q488" s="179">
        <v>20</v>
      </c>
      <c r="R488" s="179">
        <v>100</v>
      </c>
      <c r="S488" s="180" t="s">
        <v>525</v>
      </c>
      <c r="T488" s="180" t="s">
        <v>1109</v>
      </c>
      <c r="U488" s="180">
        <v>45712</v>
      </c>
      <c r="V488" s="169">
        <v>46010</v>
      </c>
      <c r="W488" s="162" t="s">
        <v>1097</v>
      </c>
      <c r="XFC488" s="178"/>
    </row>
    <row r="489" spans="1:23 16381:16383" ht="60" x14ac:dyDescent="0.25">
      <c r="A489" s="162" t="s">
        <v>1110</v>
      </c>
      <c r="B489" s="71" t="s">
        <v>1110</v>
      </c>
      <c r="C489" s="162" t="s">
        <v>1097</v>
      </c>
      <c r="D489" s="162">
        <v>3</v>
      </c>
      <c r="E489" s="162" t="s">
        <v>499</v>
      </c>
      <c r="F489" s="162" t="s">
        <v>1110</v>
      </c>
      <c r="G489" s="162" t="s">
        <v>19</v>
      </c>
      <c r="H489" s="162">
        <v>0</v>
      </c>
      <c r="I489" s="162">
        <v>0</v>
      </c>
      <c r="J489" s="162">
        <v>0</v>
      </c>
      <c r="K489" s="162">
        <v>0</v>
      </c>
      <c r="L489" s="162" t="s">
        <v>19</v>
      </c>
      <c r="M489" s="162" t="s">
        <v>19</v>
      </c>
      <c r="N489" s="162" t="s">
        <v>19</v>
      </c>
      <c r="O489" s="162" t="s">
        <v>19</v>
      </c>
      <c r="P489" s="162" t="s">
        <v>162</v>
      </c>
      <c r="Q489" s="162">
        <v>15</v>
      </c>
      <c r="R489" s="162">
        <v>2</v>
      </c>
      <c r="S489" s="162" t="s">
        <v>497</v>
      </c>
      <c r="T489" s="162" t="s">
        <v>1111</v>
      </c>
      <c r="U489" s="169">
        <v>45712</v>
      </c>
      <c r="V489" s="169">
        <v>45723</v>
      </c>
      <c r="W489" s="162" t="s">
        <v>1097</v>
      </c>
    </row>
    <row r="490" spans="1:23 16381:16383" ht="45" x14ac:dyDescent="0.25">
      <c r="A490" s="162" t="s">
        <v>1112</v>
      </c>
      <c r="B490" s="71" t="s">
        <v>1112</v>
      </c>
      <c r="C490" s="162" t="s">
        <v>1097</v>
      </c>
      <c r="D490" s="162">
        <v>3</v>
      </c>
      <c r="E490" s="162" t="s">
        <v>499</v>
      </c>
      <c r="F490" s="162" t="s">
        <v>1112</v>
      </c>
      <c r="G490" s="162" t="s">
        <v>19</v>
      </c>
      <c r="H490" s="162" t="s">
        <v>1814</v>
      </c>
      <c r="I490" s="162" t="s">
        <v>1814</v>
      </c>
      <c r="J490" s="162" t="s">
        <v>1814</v>
      </c>
      <c r="K490" s="162" t="s">
        <v>1814</v>
      </c>
      <c r="L490" s="162" t="s">
        <v>19</v>
      </c>
      <c r="M490" s="162" t="s">
        <v>19</v>
      </c>
      <c r="N490" s="162" t="s">
        <v>19</v>
      </c>
      <c r="O490" s="162" t="s">
        <v>19</v>
      </c>
      <c r="P490" s="162" t="s">
        <v>163</v>
      </c>
      <c r="Q490" s="162">
        <v>30</v>
      </c>
      <c r="R490" s="162">
        <v>1</v>
      </c>
      <c r="S490" s="162" t="s">
        <v>497</v>
      </c>
      <c r="T490" s="162" t="s">
        <v>1113</v>
      </c>
      <c r="U490" s="169">
        <v>45726</v>
      </c>
      <c r="V490" s="169">
        <v>45777</v>
      </c>
      <c r="W490" s="162" t="s">
        <v>1097</v>
      </c>
    </row>
    <row r="491" spans="1:23 16381:16383" ht="30" x14ac:dyDescent="0.25">
      <c r="A491" s="162" t="s">
        <v>1114</v>
      </c>
      <c r="B491" s="71" t="s">
        <v>1114</v>
      </c>
      <c r="C491" s="162" t="s">
        <v>1097</v>
      </c>
      <c r="D491" s="162">
        <v>3</v>
      </c>
      <c r="E491" s="162" t="s">
        <v>499</v>
      </c>
      <c r="F491" s="162" t="s">
        <v>1114</v>
      </c>
      <c r="G491" s="162" t="s">
        <v>19</v>
      </c>
      <c r="H491" s="162" t="s">
        <v>1814</v>
      </c>
      <c r="I491" s="162" t="s">
        <v>1814</v>
      </c>
      <c r="J491" s="162" t="s">
        <v>1814</v>
      </c>
      <c r="K491" s="162" t="s">
        <v>1814</v>
      </c>
      <c r="L491" s="162" t="s">
        <v>19</v>
      </c>
      <c r="M491" s="162" t="s">
        <v>19</v>
      </c>
      <c r="N491" s="162" t="s">
        <v>19</v>
      </c>
      <c r="O491" s="162" t="s">
        <v>19</v>
      </c>
      <c r="P491" s="162" t="s">
        <v>96</v>
      </c>
      <c r="Q491" s="162">
        <v>50</v>
      </c>
      <c r="R491" s="162">
        <v>100</v>
      </c>
      <c r="S491" s="162" t="s">
        <v>525</v>
      </c>
      <c r="T491" s="162" t="s">
        <v>868</v>
      </c>
      <c r="U491" s="169">
        <v>45778</v>
      </c>
      <c r="V491" s="169">
        <v>45989</v>
      </c>
      <c r="W491" s="162" t="s">
        <v>1097</v>
      </c>
    </row>
    <row r="492" spans="1:23 16381:16383" ht="34.5" customHeight="1" x14ac:dyDescent="0.25">
      <c r="A492" s="162" t="s">
        <v>1115</v>
      </c>
      <c r="B492" s="71" t="s">
        <v>1115</v>
      </c>
      <c r="C492" s="162" t="s">
        <v>1097</v>
      </c>
      <c r="D492" s="162">
        <v>3</v>
      </c>
      <c r="E492" s="162" t="s">
        <v>499</v>
      </c>
      <c r="F492" s="162" t="s">
        <v>1115</v>
      </c>
      <c r="G492" s="162" t="s">
        <v>19</v>
      </c>
      <c r="H492" s="162">
        <v>0</v>
      </c>
      <c r="I492" s="162">
        <v>0</v>
      </c>
      <c r="J492" s="162">
        <v>0</v>
      </c>
      <c r="K492" s="162">
        <v>0</v>
      </c>
      <c r="L492" s="162" t="s">
        <v>19</v>
      </c>
      <c r="M492" s="162" t="s">
        <v>19</v>
      </c>
      <c r="N492" s="162" t="s">
        <v>606</v>
      </c>
      <c r="O492" s="162" t="s">
        <v>19</v>
      </c>
      <c r="P492" s="162" t="s">
        <v>164</v>
      </c>
      <c r="Q492" s="162">
        <v>5</v>
      </c>
      <c r="R492" s="162">
        <v>2</v>
      </c>
      <c r="S492" s="162" t="s">
        <v>497</v>
      </c>
      <c r="T492" s="162" t="s">
        <v>1116</v>
      </c>
      <c r="U492" s="169">
        <v>45992</v>
      </c>
      <c r="V492" s="169">
        <v>46010</v>
      </c>
      <c r="W492" s="162" t="s">
        <v>1097</v>
      </c>
    </row>
    <row r="493" spans="1:23 16381:16383" ht="45" x14ac:dyDescent="0.25">
      <c r="A493" s="171" t="s">
        <v>1117</v>
      </c>
      <c r="B493" s="171" t="e">
        <v>#N/A</v>
      </c>
      <c r="C493" s="171" t="s">
        <v>1097</v>
      </c>
      <c r="D493" s="171">
        <v>3</v>
      </c>
      <c r="E493" s="171" t="s">
        <v>1875</v>
      </c>
      <c r="F493" s="171" t="s">
        <v>1117</v>
      </c>
      <c r="G493" s="171" t="s">
        <v>511</v>
      </c>
      <c r="H493" s="171" t="e">
        <v>#N/A</v>
      </c>
      <c r="I493" s="171" t="e">
        <v>#N/A</v>
      </c>
      <c r="J493" s="171" t="e">
        <v>#N/A</v>
      </c>
      <c r="K493" s="171" t="e">
        <v>#N/A</v>
      </c>
      <c r="L493" s="171" t="s">
        <v>495</v>
      </c>
      <c r="M493" s="171" t="s">
        <v>20</v>
      </c>
      <c r="N493" s="171" t="s">
        <v>1118</v>
      </c>
      <c r="O493" s="171" t="s">
        <v>19</v>
      </c>
      <c r="P493" s="171" t="s">
        <v>94</v>
      </c>
      <c r="Q493" s="171">
        <v>0</v>
      </c>
      <c r="R493" s="176">
        <v>1</v>
      </c>
      <c r="S493" s="172" t="s">
        <v>497</v>
      </c>
      <c r="T493" s="171" t="s">
        <v>1119</v>
      </c>
      <c r="U493" s="172">
        <v>45761</v>
      </c>
      <c r="V493" s="172">
        <v>46010</v>
      </c>
      <c r="W493" s="162" t="s">
        <v>1097</v>
      </c>
      <c r="XFB493" s="168"/>
    </row>
    <row r="494" spans="1:23 16381:16383" ht="30" x14ac:dyDescent="0.25">
      <c r="A494" s="171" t="s">
        <v>1120</v>
      </c>
      <c r="B494" s="171" t="e">
        <v>#N/A</v>
      </c>
      <c r="C494" s="171" t="s">
        <v>1097</v>
      </c>
      <c r="D494" s="171">
        <v>3</v>
      </c>
      <c r="E494" s="171" t="s">
        <v>1842</v>
      </c>
      <c r="F494" s="171" t="s">
        <v>1120</v>
      </c>
      <c r="G494" s="171" t="s">
        <v>19</v>
      </c>
      <c r="H494" s="171" t="s">
        <v>1814</v>
      </c>
      <c r="I494" s="171" t="s">
        <v>1814</v>
      </c>
      <c r="J494" s="171" t="s">
        <v>1814</v>
      </c>
      <c r="K494" s="171" t="s">
        <v>1814</v>
      </c>
      <c r="L494" s="171" t="s">
        <v>19</v>
      </c>
      <c r="M494" s="171" t="s">
        <v>19</v>
      </c>
      <c r="N494" s="171" t="s">
        <v>19</v>
      </c>
      <c r="O494" s="171" t="s">
        <v>19</v>
      </c>
      <c r="P494" s="171" t="s">
        <v>95</v>
      </c>
      <c r="Q494" s="176">
        <v>20</v>
      </c>
      <c r="R494" s="172">
        <v>1</v>
      </c>
      <c r="S494" s="171" t="s">
        <v>497</v>
      </c>
      <c r="T494" s="172" t="s">
        <v>1121</v>
      </c>
      <c r="U494" s="172">
        <v>45761</v>
      </c>
      <c r="V494" s="169">
        <v>45807</v>
      </c>
      <c r="W494" s="162" t="s">
        <v>1097</v>
      </c>
      <c r="XFA494" s="168"/>
    </row>
    <row r="495" spans="1:23 16381:16383" ht="30" x14ac:dyDescent="0.25">
      <c r="A495" s="171" t="s">
        <v>1122</v>
      </c>
      <c r="B495" s="171" t="e">
        <v>#N/A</v>
      </c>
      <c r="C495" s="171" t="s">
        <v>1097</v>
      </c>
      <c r="D495" s="171">
        <v>3</v>
      </c>
      <c r="E495" s="171" t="s">
        <v>1842</v>
      </c>
      <c r="F495" s="171" t="s">
        <v>1122</v>
      </c>
      <c r="G495" s="171" t="s">
        <v>19</v>
      </c>
      <c r="H495" s="171" t="s">
        <v>1814</v>
      </c>
      <c r="I495" s="171" t="s">
        <v>1814</v>
      </c>
      <c r="J495" s="171" t="s">
        <v>1814</v>
      </c>
      <c r="K495" s="171" t="s">
        <v>1814</v>
      </c>
      <c r="L495" s="171" t="s">
        <v>19</v>
      </c>
      <c r="M495" s="171" t="s">
        <v>19</v>
      </c>
      <c r="N495" s="171" t="s">
        <v>19</v>
      </c>
      <c r="O495" s="171" t="s">
        <v>19</v>
      </c>
      <c r="P495" s="171" t="s">
        <v>96</v>
      </c>
      <c r="Q495" s="171">
        <v>80</v>
      </c>
      <c r="R495" s="176">
        <v>100</v>
      </c>
      <c r="S495" s="172" t="s">
        <v>525</v>
      </c>
      <c r="T495" s="171" t="s">
        <v>868</v>
      </c>
      <c r="U495" s="172">
        <v>45810</v>
      </c>
      <c r="V495" s="172">
        <v>46010</v>
      </c>
      <c r="W495" s="162" t="s">
        <v>1097</v>
      </c>
      <c r="XFB495" s="168"/>
    </row>
    <row r="496" spans="1:23 16381:16383" ht="34.5" customHeight="1" x14ac:dyDescent="0.25">
      <c r="A496" s="179" t="s">
        <v>1123</v>
      </c>
      <c r="B496" s="179" t="e">
        <v>#N/A</v>
      </c>
      <c r="C496" s="179" t="s">
        <v>1097</v>
      </c>
      <c r="D496" s="179">
        <v>3</v>
      </c>
      <c r="E496" s="179" t="s">
        <v>492</v>
      </c>
      <c r="F496" s="179" t="s">
        <v>1123</v>
      </c>
      <c r="G496" s="179" t="s">
        <v>511</v>
      </c>
      <c r="H496" s="179" t="s">
        <v>61</v>
      </c>
      <c r="I496" s="179" t="s">
        <v>1795</v>
      </c>
      <c r="J496" s="179" t="s">
        <v>1451</v>
      </c>
      <c r="K496" s="179" t="s">
        <v>1551</v>
      </c>
      <c r="L496" s="179" t="s">
        <v>512</v>
      </c>
      <c r="M496" s="179" t="s">
        <v>39</v>
      </c>
      <c r="N496" s="179" t="s">
        <v>1118</v>
      </c>
      <c r="O496" s="179">
        <v>0</v>
      </c>
      <c r="P496" s="179" t="s">
        <v>97</v>
      </c>
      <c r="Q496" s="179">
        <v>20</v>
      </c>
      <c r="R496" s="179">
        <v>1</v>
      </c>
      <c r="S496" s="180" t="s">
        <v>497</v>
      </c>
      <c r="T496" s="180" t="s">
        <v>1124</v>
      </c>
      <c r="U496" s="180">
        <v>45782</v>
      </c>
      <c r="V496" s="169">
        <v>45981</v>
      </c>
      <c r="W496" s="162" t="s">
        <v>1125</v>
      </c>
      <c r="XFC496" s="178"/>
    </row>
    <row r="497" spans="1:23 16383:16383" ht="30" x14ac:dyDescent="0.25">
      <c r="A497" s="162" t="s">
        <v>1126</v>
      </c>
      <c r="B497" s="168" t="e">
        <v>#N/A</v>
      </c>
      <c r="C497" s="162" t="s">
        <v>1097</v>
      </c>
      <c r="D497" s="162">
        <v>3</v>
      </c>
      <c r="E497" s="162" t="s">
        <v>499</v>
      </c>
      <c r="F497" s="162" t="s">
        <v>1126</v>
      </c>
      <c r="G497" s="162" t="s">
        <v>19</v>
      </c>
      <c r="H497" s="162" t="s">
        <v>1814</v>
      </c>
      <c r="I497" s="162" t="s">
        <v>1814</v>
      </c>
      <c r="J497" s="162" t="s">
        <v>1814</v>
      </c>
      <c r="K497" s="162" t="s">
        <v>1814</v>
      </c>
      <c r="L497" s="162" t="s">
        <v>19</v>
      </c>
      <c r="M497" s="162" t="s">
        <v>19</v>
      </c>
      <c r="N497" s="162" t="s">
        <v>19</v>
      </c>
      <c r="O497" s="162" t="s">
        <v>19</v>
      </c>
      <c r="P497" s="162" t="s">
        <v>98</v>
      </c>
      <c r="Q497" s="162">
        <v>10</v>
      </c>
      <c r="R497" s="162">
        <v>1</v>
      </c>
      <c r="S497" s="169" t="s">
        <v>497</v>
      </c>
      <c r="T497" s="169" t="s">
        <v>1127</v>
      </c>
      <c r="U497" s="169">
        <v>45782</v>
      </c>
      <c r="V497" s="169">
        <v>45814</v>
      </c>
      <c r="W497" s="162" t="s">
        <v>1097</v>
      </c>
      <c r="XFC497" s="168"/>
    </row>
    <row r="498" spans="1:23 16383:16383" ht="45" x14ac:dyDescent="0.25">
      <c r="A498" s="162" t="s">
        <v>1128</v>
      </c>
      <c r="B498" s="71" t="e">
        <v>#N/A</v>
      </c>
      <c r="C498" s="162" t="s">
        <v>1097</v>
      </c>
      <c r="D498" s="162">
        <v>3</v>
      </c>
      <c r="E498" s="162" t="s">
        <v>499</v>
      </c>
      <c r="F498" s="162" t="s">
        <v>1128</v>
      </c>
      <c r="G498" s="162" t="s">
        <v>19</v>
      </c>
      <c r="H498" s="162">
        <v>0</v>
      </c>
      <c r="I498" s="162">
        <v>0</v>
      </c>
      <c r="J498" s="162">
        <v>0</v>
      </c>
      <c r="K498" s="162">
        <v>0</v>
      </c>
      <c r="L498" s="162" t="s">
        <v>19</v>
      </c>
      <c r="M498" s="162" t="s">
        <v>19</v>
      </c>
      <c r="N498" s="162" t="s">
        <v>19</v>
      </c>
      <c r="O498" s="162" t="s">
        <v>19</v>
      </c>
      <c r="P498" s="162" t="s">
        <v>1878</v>
      </c>
      <c r="Q498" s="162">
        <v>8</v>
      </c>
      <c r="R498" s="162">
        <v>100</v>
      </c>
      <c r="S498" s="162" t="s">
        <v>525</v>
      </c>
      <c r="T498" s="162" t="s">
        <v>1129</v>
      </c>
      <c r="U498" s="169">
        <v>45817</v>
      </c>
      <c r="V498" s="169">
        <v>45884</v>
      </c>
      <c r="W498" s="162" t="s">
        <v>1125</v>
      </c>
    </row>
    <row r="499" spans="1:23 16383:16383" ht="45" x14ac:dyDescent="0.25">
      <c r="A499" s="162" t="s">
        <v>1130</v>
      </c>
      <c r="B499" s="71" t="e">
        <v>#N/A</v>
      </c>
      <c r="C499" s="162" t="s">
        <v>1097</v>
      </c>
      <c r="D499" s="162">
        <v>3</v>
      </c>
      <c r="E499" s="162" t="s">
        <v>499</v>
      </c>
      <c r="F499" s="162" t="s">
        <v>1130</v>
      </c>
      <c r="G499" s="162" t="s">
        <v>19</v>
      </c>
      <c r="H499" s="162" t="s">
        <v>1814</v>
      </c>
      <c r="I499" s="162" t="s">
        <v>1814</v>
      </c>
      <c r="J499" s="162" t="s">
        <v>1814</v>
      </c>
      <c r="K499" s="162" t="s">
        <v>1814</v>
      </c>
      <c r="L499" s="162" t="s">
        <v>19</v>
      </c>
      <c r="M499" s="162" t="s">
        <v>19</v>
      </c>
      <c r="N499" s="162" t="s">
        <v>19</v>
      </c>
      <c r="O499" s="162" t="s">
        <v>19</v>
      </c>
      <c r="P499" s="162" t="s">
        <v>1879</v>
      </c>
      <c r="Q499" s="162">
        <v>22</v>
      </c>
      <c r="R499" s="162">
        <v>100</v>
      </c>
      <c r="S499" s="162" t="s">
        <v>525</v>
      </c>
      <c r="T499" s="162" t="s">
        <v>1129</v>
      </c>
      <c r="U499" s="169">
        <v>45887</v>
      </c>
      <c r="V499" s="169">
        <v>45926</v>
      </c>
      <c r="W499" s="162" t="s">
        <v>1125</v>
      </c>
    </row>
    <row r="500" spans="1:23 16383:16383" ht="30" x14ac:dyDescent="0.25">
      <c r="A500" s="162" t="s">
        <v>1132</v>
      </c>
      <c r="B500" s="168" t="e">
        <v>#N/A</v>
      </c>
      <c r="C500" s="162" t="s">
        <v>1097</v>
      </c>
      <c r="D500" s="162">
        <v>3</v>
      </c>
      <c r="E500" s="162" t="s">
        <v>499</v>
      </c>
      <c r="F500" s="162" t="s">
        <v>1132</v>
      </c>
      <c r="G500" s="162" t="s">
        <v>19</v>
      </c>
      <c r="H500" s="162" t="s">
        <v>1814</v>
      </c>
      <c r="I500" s="162" t="s">
        <v>1814</v>
      </c>
      <c r="J500" s="162" t="s">
        <v>1814</v>
      </c>
      <c r="K500" s="162" t="s">
        <v>1814</v>
      </c>
      <c r="L500" s="162" t="s">
        <v>19</v>
      </c>
      <c r="M500" s="162" t="s">
        <v>19</v>
      </c>
      <c r="N500" s="162" t="s">
        <v>19</v>
      </c>
      <c r="O500" s="162" t="s">
        <v>19</v>
      </c>
      <c r="P500" s="162" t="s">
        <v>99</v>
      </c>
      <c r="Q500" s="162">
        <v>50</v>
      </c>
      <c r="R500" s="162">
        <v>1</v>
      </c>
      <c r="S500" s="169" t="s">
        <v>497</v>
      </c>
      <c r="T500" s="169" t="s">
        <v>1131</v>
      </c>
      <c r="U500" s="169">
        <v>45854</v>
      </c>
      <c r="V500" s="169">
        <v>45929</v>
      </c>
      <c r="W500" s="162" t="s">
        <v>1125</v>
      </c>
      <c r="XFC500" s="168"/>
    </row>
    <row r="501" spans="1:23 16383:16383" ht="34.5" customHeight="1" x14ac:dyDescent="0.25">
      <c r="A501" s="162" t="s">
        <v>1880</v>
      </c>
      <c r="B501" s="71" t="e">
        <v>#N/A</v>
      </c>
      <c r="C501" s="162" t="s">
        <v>1097</v>
      </c>
      <c r="D501" s="162">
        <v>3</v>
      </c>
      <c r="E501" s="162" t="s">
        <v>499</v>
      </c>
      <c r="F501" s="162" t="s">
        <v>1880</v>
      </c>
      <c r="G501" s="162" t="s">
        <v>19</v>
      </c>
      <c r="H501" s="162" t="e">
        <v>#N/A</v>
      </c>
      <c r="I501" s="162" t="e">
        <v>#N/A</v>
      </c>
      <c r="J501" s="162" t="e">
        <v>#N/A</v>
      </c>
      <c r="K501" s="162" t="e">
        <v>#N/A</v>
      </c>
      <c r="L501" s="162" t="s">
        <v>19</v>
      </c>
      <c r="M501" s="162" t="s">
        <v>19</v>
      </c>
      <c r="N501" s="162" t="e">
        <v>#N/A</v>
      </c>
      <c r="O501" s="162" t="s">
        <v>19</v>
      </c>
      <c r="P501" s="162" t="s">
        <v>100</v>
      </c>
      <c r="Q501" s="162">
        <v>10</v>
      </c>
      <c r="R501" s="162">
        <v>1</v>
      </c>
      <c r="S501" s="162" t="s">
        <v>497</v>
      </c>
      <c r="T501" s="162" t="s">
        <v>1133</v>
      </c>
      <c r="U501" s="169">
        <v>45964</v>
      </c>
      <c r="V501" s="169">
        <v>45981</v>
      </c>
      <c r="W501" s="162" t="s">
        <v>1125</v>
      </c>
    </row>
    <row r="502" spans="1:23 16383:16383" ht="45" x14ac:dyDescent="0.25">
      <c r="A502" s="179" t="s">
        <v>1134</v>
      </c>
      <c r="B502" s="179" t="s">
        <v>1134</v>
      </c>
      <c r="C502" s="179" t="s">
        <v>1097</v>
      </c>
      <c r="D502" s="179">
        <v>3</v>
      </c>
      <c r="E502" s="179" t="s">
        <v>492</v>
      </c>
      <c r="F502" s="179" t="s">
        <v>1134</v>
      </c>
      <c r="G502" s="179" t="s">
        <v>494</v>
      </c>
      <c r="H502" s="179" t="s">
        <v>1814</v>
      </c>
      <c r="I502" s="179" t="s">
        <v>1814</v>
      </c>
      <c r="J502" s="179" t="s">
        <v>1814</v>
      </c>
      <c r="K502" s="179" t="s">
        <v>1814</v>
      </c>
      <c r="L502" s="179" t="s">
        <v>495</v>
      </c>
      <c r="M502" s="179" t="s">
        <v>19</v>
      </c>
      <c r="N502" s="179" t="s">
        <v>1135</v>
      </c>
      <c r="O502" s="179">
        <v>0</v>
      </c>
      <c r="P502" s="179" t="s">
        <v>296</v>
      </c>
      <c r="Q502" s="179">
        <v>20</v>
      </c>
      <c r="R502" s="179">
        <v>100</v>
      </c>
      <c r="S502" s="180" t="s">
        <v>525</v>
      </c>
      <c r="T502" s="180" t="s">
        <v>1136</v>
      </c>
      <c r="U502" s="180">
        <v>45672</v>
      </c>
      <c r="V502" s="169">
        <v>46013</v>
      </c>
      <c r="W502" s="162" t="s">
        <v>1097</v>
      </c>
      <c r="XFC502" s="178"/>
    </row>
    <row r="503" spans="1:23 16383:16383" ht="30" x14ac:dyDescent="0.25">
      <c r="A503" s="162" t="s">
        <v>1137</v>
      </c>
      <c r="B503" s="168" t="s">
        <v>1137</v>
      </c>
      <c r="C503" s="162" t="s">
        <v>1097</v>
      </c>
      <c r="D503" s="162">
        <v>3</v>
      </c>
      <c r="E503" s="162" t="s">
        <v>499</v>
      </c>
      <c r="F503" s="162" t="s">
        <v>1137</v>
      </c>
      <c r="G503" s="162" t="s">
        <v>19</v>
      </c>
      <c r="H503" s="162" t="s">
        <v>1814</v>
      </c>
      <c r="I503" s="162" t="s">
        <v>1814</v>
      </c>
      <c r="J503" s="162" t="s">
        <v>1814</v>
      </c>
      <c r="K503" s="162" t="s">
        <v>1814</v>
      </c>
      <c r="L503" s="162" t="s">
        <v>19</v>
      </c>
      <c r="M503" s="162" t="s">
        <v>19</v>
      </c>
      <c r="N503" s="162" t="s">
        <v>19</v>
      </c>
      <c r="O503" s="162" t="s">
        <v>19</v>
      </c>
      <c r="P503" s="162" t="s">
        <v>297</v>
      </c>
      <c r="Q503" s="162">
        <v>20</v>
      </c>
      <c r="R503" s="162">
        <v>1</v>
      </c>
      <c r="S503" s="169" t="s">
        <v>497</v>
      </c>
      <c r="T503" s="169" t="s">
        <v>1138</v>
      </c>
      <c r="U503" s="169">
        <v>45672</v>
      </c>
      <c r="V503" s="169">
        <v>45744</v>
      </c>
      <c r="W503" s="162" t="s">
        <v>1097</v>
      </c>
      <c r="XFC503" s="168"/>
    </row>
    <row r="504" spans="1:23 16383:16383" ht="30" x14ac:dyDescent="0.25">
      <c r="A504" s="162" t="s">
        <v>1139</v>
      </c>
      <c r="B504" s="71" t="s">
        <v>1139</v>
      </c>
      <c r="C504" s="162" t="s">
        <v>1097</v>
      </c>
      <c r="D504" s="162">
        <v>3</v>
      </c>
      <c r="E504" s="162" t="s">
        <v>499</v>
      </c>
      <c r="F504" s="162" t="s">
        <v>1139</v>
      </c>
      <c r="G504" s="162" t="s">
        <v>19</v>
      </c>
      <c r="H504" s="162" t="s">
        <v>1814</v>
      </c>
      <c r="I504" s="162" t="s">
        <v>1814</v>
      </c>
      <c r="J504" s="162" t="s">
        <v>1814</v>
      </c>
      <c r="K504" s="162" t="s">
        <v>1814</v>
      </c>
      <c r="L504" s="162" t="s">
        <v>19</v>
      </c>
      <c r="M504" s="162" t="s">
        <v>19</v>
      </c>
      <c r="N504" s="162" t="s">
        <v>19</v>
      </c>
      <c r="O504" s="162" t="s">
        <v>19</v>
      </c>
      <c r="P504" s="162" t="s">
        <v>298</v>
      </c>
      <c r="Q504" s="162">
        <v>80</v>
      </c>
      <c r="R504" s="162">
        <v>100</v>
      </c>
      <c r="S504" s="162" t="s">
        <v>525</v>
      </c>
      <c r="T504" s="162" t="s">
        <v>1140</v>
      </c>
      <c r="U504" s="169">
        <v>45744</v>
      </c>
      <c r="V504" s="169">
        <v>46013</v>
      </c>
      <c r="W504" s="162" t="s">
        <v>1097</v>
      </c>
    </row>
    <row r="505" spans="1:23 16383:16383" ht="30" x14ac:dyDescent="0.25">
      <c r="A505" s="179" t="s">
        <v>1141</v>
      </c>
      <c r="B505" s="179" t="e">
        <v>#N/A</v>
      </c>
      <c r="C505" s="179" t="s">
        <v>1097</v>
      </c>
      <c r="D505" s="179">
        <v>3</v>
      </c>
      <c r="E505" s="179" t="s">
        <v>492</v>
      </c>
      <c r="F505" s="179" t="s">
        <v>1141</v>
      </c>
      <c r="G505" s="179" t="s">
        <v>494</v>
      </c>
      <c r="H505" s="179" t="s">
        <v>1814</v>
      </c>
      <c r="I505" s="179" t="s">
        <v>1814</v>
      </c>
      <c r="J505" s="179" t="s">
        <v>1814</v>
      </c>
      <c r="K505" s="179" t="s">
        <v>1814</v>
      </c>
      <c r="L505" s="179" t="s">
        <v>512</v>
      </c>
      <c r="M505" s="179" t="s">
        <v>19</v>
      </c>
      <c r="N505" s="179" t="s">
        <v>1142</v>
      </c>
      <c r="O505" s="179" t="s">
        <v>1600</v>
      </c>
      <c r="P505" s="179" t="s">
        <v>93</v>
      </c>
      <c r="Q505" s="179">
        <v>20</v>
      </c>
      <c r="R505" s="179">
        <v>100</v>
      </c>
      <c r="S505" s="180" t="s">
        <v>525</v>
      </c>
      <c r="T505" s="180" t="s">
        <v>1136</v>
      </c>
      <c r="U505" s="180">
        <v>45672</v>
      </c>
      <c r="V505" s="169">
        <v>46013</v>
      </c>
      <c r="W505" s="162" t="s">
        <v>1143</v>
      </c>
      <c r="XFC505" s="178"/>
    </row>
    <row r="506" spans="1:23 16383:16383" ht="45" x14ac:dyDescent="0.25">
      <c r="A506" s="162" t="s">
        <v>1144</v>
      </c>
      <c r="B506" s="71" t="e">
        <v>#N/A</v>
      </c>
      <c r="C506" s="162" t="s">
        <v>1097</v>
      </c>
      <c r="D506" s="162">
        <v>3</v>
      </c>
      <c r="E506" s="162" t="s">
        <v>499</v>
      </c>
      <c r="F506" s="162" t="s">
        <v>1144</v>
      </c>
      <c r="G506" s="162" t="s">
        <v>19</v>
      </c>
      <c r="H506" s="162" t="s">
        <v>1814</v>
      </c>
      <c r="I506" s="162" t="s">
        <v>1814</v>
      </c>
      <c r="J506" s="162" t="s">
        <v>1814</v>
      </c>
      <c r="K506" s="162" t="s">
        <v>1814</v>
      </c>
      <c r="L506" s="162" t="s">
        <v>19</v>
      </c>
      <c r="M506" s="162" t="s">
        <v>19</v>
      </c>
      <c r="N506" s="162" t="s">
        <v>19</v>
      </c>
      <c r="O506" s="162" t="s">
        <v>19</v>
      </c>
      <c r="P506" s="162" t="s">
        <v>59</v>
      </c>
      <c r="Q506" s="162">
        <v>20</v>
      </c>
      <c r="R506" s="162">
        <v>1</v>
      </c>
      <c r="S506" s="162" t="s">
        <v>497</v>
      </c>
      <c r="T506" s="162" t="s">
        <v>1138</v>
      </c>
      <c r="U506" s="169">
        <v>45672</v>
      </c>
      <c r="V506" s="169">
        <v>45703</v>
      </c>
      <c r="W506" s="162" t="s">
        <v>1143</v>
      </c>
    </row>
    <row r="507" spans="1:23 16383:16383" ht="34.5" customHeight="1" x14ac:dyDescent="0.25">
      <c r="A507" s="162" t="s">
        <v>1145</v>
      </c>
      <c r="B507" s="71" t="e">
        <v>#N/A</v>
      </c>
      <c r="C507" s="162" t="s">
        <v>1097</v>
      </c>
      <c r="D507" s="162">
        <v>3</v>
      </c>
      <c r="E507" s="162" t="s">
        <v>499</v>
      </c>
      <c r="F507" s="162" t="s">
        <v>1145</v>
      </c>
      <c r="G507" s="162" t="s">
        <v>19</v>
      </c>
      <c r="H507" s="162" t="s">
        <v>1814</v>
      </c>
      <c r="I507" s="162" t="s">
        <v>1814</v>
      </c>
      <c r="J507" s="162" t="s">
        <v>1814</v>
      </c>
      <c r="K507" s="162" t="s">
        <v>1814</v>
      </c>
      <c r="L507" s="162" t="s">
        <v>19</v>
      </c>
      <c r="M507" s="162" t="s">
        <v>19</v>
      </c>
      <c r="N507" s="162" t="s">
        <v>19</v>
      </c>
      <c r="O507" s="162" t="s">
        <v>19</v>
      </c>
      <c r="P507" s="162" t="s">
        <v>60</v>
      </c>
      <c r="Q507" s="162">
        <v>80</v>
      </c>
      <c r="R507" s="162">
        <v>100</v>
      </c>
      <c r="S507" s="162" t="s">
        <v>525</v>
      </c>
      <c r="T507" s="162" t="s">
        <v>1140</v>
      </c>
      <c r="U507" s="169">
        <v>45688</v>
      </c>
      <c r="V507" s="169">
        <v>46013</v>
      </c>
      <c r="W507" s="162" t="s">
        <v>1143</v>
      </c>
    </row>
  </sheetData>
  <autoFilter ref="A5:XFC507" xr:uid="{42FF16A9-EC1A-4B95-B996-96DF87FDE5DF}"/>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F10" sqref="F10:F15"/>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3" t="s">
        <v>1804</v>
      </c>
    </row>
    <row r="2" spans="2:22" ht="75" x14ac:dyDescent="0.25">
      <c r="B2" s="86" t="s">
        <v>1568</v>
      </c>
      <c r="C2" s="87" t="s">
        <v>1632</v>
      </c>
      <c r="I2" s="86" t="s">
        <v>1570</v>
      </c>
      <c r="J2" s="88" t="s">
        <v>1633</v>
      </c>
      <c r="V2" s="37"/>
    </row>
    <row r="3" spans="2:22" x14ac:dyDescent="0.25">
      <c r="V3" s="37"/>
    </row>
    <row r="4" spans="2:22" ht="30" x14ac:dyDescent="0.25">
      <c r="B4" s="299" t="s">
        <v>1634</v>
      </c>
      <c r="C4" s="300" t="s">
        <v>1635</v>
      </c>
      <c r="D4" s="301"/>
      <c r="E4" s="301"/>
      <c r="F4" s="302"/>
      <c r="G4" s="89" t="s">
        <v>1636</v>
      </c>
      <c r="V4" s="99"/>
    </row>
    <row r="5" spans="2:22" ht="30" x14ac:dyDescent="0.25">
      <c r="B5" s="299"/>
      <c r="C5" s="90" t="s">
        <v>1637</v>
      </c>
      <c r="D5" s="90" t="s">
        <v>1638</v>
      </c>
      <c r="E5" s="90" t="s">
        <v>1639</v>
      </c>
      <c r="F5" s="90" t="s">
        <v>1640</v>
      </c>
      <c r="G5" s="91" t="s">
        <v>1641</v>
      </c>
      <c r="I5" s="89" t="s">
        <v>1642</v>
      </c>
      <c r="J5" s="92" t="s">
        <v>1643</v>
      </c>
      <c r="L5" s="89" t="s">
        <v>1700</v>
      </c>
      <c r="M5" s="92" t="s">
        <v>1701</v>
      </c>
      <c r="O5" s="89" t="s">
        <v>1745</v>
      </c>
      <c r="P5" s="92" t="s">
        <v>1746</v>
      </c>
      <c r="R5" s="89" t="s">
        <v>1777</v>
      </c>
      <c r="S5" s="92" t="s">
        <v>1778</v>
      </c>
      <c r="U5" s="97" t="s">
        <v>1791</v>
      </c>
      <c r="V5" s="97" t="s">
        <v>1792</v>
      </c>
    </row>
    <row r="6" spans="2:22" ht="57" x14ac:dyDescent="0.25">
      <c r="B6" s="93" t="s">
        <v>1555</v>
      </c>
      <c r="C6" s="93" t="s">
        <v>1644</v>
      </c>
      <c r="D6" s="93" t="s">
        <v>1645</v>
      </c>
      <c r="E6" s="93" t="s">
        <v>1646</v>
      </c>
      <c r="F6" s="93" t="s">
        <v>1647</v>
      </c>
      <c r="G6" s="93" t="s">
        <v>1648</v>
      </c>
      <c r="I6" s="94" t="s">
        <v>1649</v>
      </c>
      <c r="J6" s="94" t="s">
        <v>1650</v>
      </c>
      <c r="L6" s="94" t="s">
        <v>1702</v>
      </c>
      <c r="M6" s="94" t="s">
        <v>1703</v>
      </c>
      <c r="O6" s="94" t="s">
        <v>1747</v>
      </c>
      <c r="P6" s="94" t="s">
        <v>1717</v>
      </c>
      <c r="R6" s="94" t="s">
        <v>1779</v>
      </c>
      <c r="S6" s="94" t="s">
        <v>1780</v>
      </c>
      <c r="U6" s="98" t="s">
        <v>31</v>
      </c>
      <c r="V6" s="71" t="s">
        <v>1785</v>
      </c>
    </row>
    <row r="7" spans="2:22" ht="60" x14ac:dyDescent="0.25">
      <c r="B7" s="93" t="s">
        <v>1651</v>
      </c>
      <c r="C7" s="93" t="s">
        <v>1644</v>
      </c>
      <c r="D7" s="93" t="s">
        <v>1652</v>
      </c>
      <c r="E7" s="93" t="s">
        <v>1653</v>
      </c>
      <c r="F7" s="93" t="s">
        <v>1654</v>
      </c>
      <c r="G7" s="93" t="s">
        <v>1648</v>
      </c>
      <c r="I7" s="94" t="s">
        <v>1655</v>
      </c>
      <c r="J7" s="94" t="s">
        <v>1656</v>
      </c>
      <c r="L7" s="94" t="s">
        <v>1704</v>
      </c>
      <c r="M7" s="94" t="s">
        <v>1705</v>
      </c>
      <c r="O7" s="94" t="s">
        <v>1748</v>
      </c>
      <c r="P7" s="94" t="s">
        <v>1719</v>
      </c>
      <c r="R7" s="94" t="s">
        <v>1781</v>
      </c>
      <c r="S7" s="94" t="s">
        <v>1782</v>
      </c>
      <c r="U7" s="98" t="s">
        <v>34</v>
      </c>
      <c r="V7" s="71" t="s">
        <v>1786</v>
      </c>
    </row>
    <row r="8" spans="2:22" ht="71.25" x14ac:dyDescent="0.25">
      <c r="B8" s="93" t="s">
        <v>1657</v>
      </c>
      <c r="C8" s="93" t="s">
        <v>1658</v>
      </c>
      <c r="D8" s="93" t="s">
        <v>1659</v>
      </c>
      <c r="E8" s="93" t="s">
        <v>1660</v>
      </c>
      <c r="F8" s="93" t="s">
        <v>1661</v>
      </c>
      <c r="G8" s="93" t="s">
        <v>1648</v>
      </c>
      <c r="I8" s="94" t="s">
        <v>1662</v>
      </c>
      <c r="J8" s="94" t="s">
        <v>1663</v>
      </c>
      <c r="L8" s="94" t="s">
        <v>1706</v>
      </c>
      <c r="M8" s="94" t="s">
        <v>1707</v>
      </c>
      <c r="O8" s="94" t="s">
        <v>1749</v>
      </c>
      <c r="P8" s="94" t="s">
        <v>1733</v>
      </c>
      <c r="U8" s="98" t="s">
        <v>23</v>
      </c>
      <c r="V8" s="71" t="s">
        <v>1787</v>
      </c>
    </row>
    <row r="9" spans="2:22" ht="57" x14ac:dyDescent="0.25">
      <c r="B9" s="93" t="s">
        <v>1664</v>
      </c>
      <c r="C9" s="93" t="s">
        <v>1658</v>
      </c>
      <c r="D9" s="93" t="s">
        <v>1659</v>
      </c>
      <c r="E9" s="93" t="s">
        <v>1660</v>
      </c>
      <c r="F9" s="93" t="s">
        <v>1665</v>
      </c>
      <c r="G9" s="93" t="s">
        <v>1666</v>
      </c>
      <c r="I9" s="94" t="s">
        <v>1667</v>
      </c>
      <c r="J9" s="94" t="s">
        <v>1668</v>
      </c>
      <c r="L9" s="94" t="s">
        <v>1708</v>
      </c>
      <c r="M9" s="94" t="s">
        <v>1709</v>
      </c>
      <c r="O9" s="94" t="s">
        <v>1750</v>
      </c>
      <c r="P9" s="94" t="s">
        <v>1743</v>
      </c>
      <c r="U9" s="98" t="s">
        <v>32</v>
      </c>
      <c r="V9" s="71" t="s">
        <v>1788</v>
      </c>
    </row>
    <row r="10" spans="2:22" ht="71.25" x14ac:dyDescent="0.25">
      <c r="B10" s="93" t="s">
        <v>1669</v>
      </c>
      <c r="C10" s="93" t="s">
        <v>1658</v>
      </c>
      <c r="D10" s="93" t="s">
        <v>1659</v>
      </c>
      <c r="E10" s="93" t="s">
        <v>1660</v>
      </c>
      <c r="F10" s="93" t="s">
        <v>1670</v>
      </c>
      <c r="G10" s="93" t="s">
        <v>1648</v>
      </c>
      <c r="I10" s="94" t="s">
        <v>1671</v>
      </c>
      <c r="J10" s="94" t="s">
        <v>1672</v>
      </c>
      <c r="L10" s="94" t="s">
        <v>1710</v>
      </c>
      <c r="M10" s="94" t="s">
        <v>1711</v>
      </c>
      <c r="O10" s="94" t="s">
        <v>1751</v>
      </c>
      <c r="P10" s="94" t="s">
        <v>1737</v>
      </c>
      <c r="U10" s="98" t="s">
        <v>29</v>
      </c>
      <c r="V10" s="71" t="s">
        <v>1788</v>
      </c>
    </row>
    <row r="11" spans="2:22" ht="71.25" x14ac:dyDescent="0.25">
      <c r="B11" s="93" t="s">
        <v>1673</v>
      </c>
      <c r="C11" s="93" t="s">
        <v>1658</v>
      </c>
      <c r="D11" s="93" t="s">
        <v>1659</v>
      </c>
      <c r="E11" s="93" t="s">
        <v>1660</v>
      </c>
      <c r="F11" s="93" t="s">
        <v>1670</v>
      </c>
      <c r="G11" s="93" t="s">
        <v>1674</v>
      </c>
      <c r="I11" s="94" t="s">
        <v>1675</v>
      </c>
      <c r="J11" s="94" t="s">
        <v>1676</v>
      </c>
      <c r="L11" s="94" t="s">
        <v>1712</v>
      </c>
      <c r="M11" s="94" t="s">
        <v>1713</v>
      </c>
      <c r="O11" s="94" t="s">
        <v>1752</v>
      </c>
      <c r="P11" s="94" t="s">
        <v>1735</v>
      </c>
      <c r="U11" s="98" t="s">
        <v>39</v>
      </c>
      <c r="V11" s="71" t="s">
        <v>1789</v>
      </c>
    </row>
    <row r="12" spans="2:22" ht="71.25" x14ac:dyDescent="0.25">
      <c r="B12" s="93" t="s">
        <v>1677</v>
      </c>
      <c r="C12" s="95" t="s">
        <v>1678</v>
      </c>
      <c r="D12" s="95" t="s">
        <v>1679</v>
      </c>
      <c r="E12" s="95" t="s">
        <v>1680</v>
      </c>
      <c r="F12" s="96" t="s">
        <v>1681</v>
      </c>
      <c r="G12" s="93" t="s">
        <v>1682</v>
      </c>
      <c r="I12" s="94" t="s">
        <v>1683</v>
      </c>
      <c r="J12" s="94" t="s">
        <v>1684</v>
      </c>
      <c r="L12" s="94" t="s">
        <v>1714</v>
      </c>
      <c r="M12" s="94" t="s">
        <v>1715</v>
      </c>
      <c r="O12" s="94" t="s">
        <v>1753</v>
      </c>
      <c r="P12" s="94" t="s">
        <v>1754</v>
      </c>
      <c r="U12" s="98" t="s">
        <v>22</v>
      </c>
      <c r="V12" s="71" t="s">
        <v>1783</v>
      </c>
    </row>
    <row r="13" spans="2:22" ht="71.25" x14ac:dyDescent="0.25">
      <c r="B13" s="93" t="s">
        <v>1685</v>
      </c>
      <c r="C13" s="93" t="s">
        <v>1678</v>
      </c>
      <c r="D13" s="93" t="s">
        <v>1679</v>
      </c>
      <c r="E13" s="93" t="s">
        <v>1680</v>
      </c>
      <c r="F13" s="93" t="s">
        <v>1681</v>
      </c>
      <c r="G13" s="93" t="s">
        <v>1674</v>
      </c>
      <c r="I13" s="94" t="s">
        <v>1686</v>
      </c>
      <c r="J13" s="94" t="s">
        <v>1687</v>
      </c>
      <c r="L13" s="94" t="s">
        <v>1716</v>
      </c>
      <c r="M13" s="94" t="s">
        <v>1717</v>
      </c>
      <c r="O13" s="94" t="s">
        <v>1755</v>
      </c>
      <c r="P13" s="94" t="s">
        <v>1756</v>
      </c>
      <c r="U13" s="98" t="s">
        <v>52</v>
      </c>
      <c r="V13" s="71" t="s">
        <v>1784</v>
      </c>
    </row>
    <row r="14" spans="2:22" ht="71.25" x14ac:dyDescent="0.25">
      <c r="B14" s="93" t="s">
        <v>1688</v>
      </c>
      <c r="C14" s="93" t="s">
        <v>1678</v>
      </c>
      <c r="D14" s="93" t="s">
        <v>1679</v>
      </c>
      <c r="E14" s="93" t="s">
        <v>1680</v>
      </c>
      <c r="F14" s="93" t="s">
        <v>1689</v>
      </c>
      <c r="G14" s="93" t="s">
        <v>1674</v>
      </c>
      <c r="I14" s="94" t="s">
        <v>1690</v>
      </c>
      <c r="J14" s="94" t="s">
        <v>1691</v>
      </c>
      <c r="L14" s="94" t="s">
        <v>1718</v>
      </c>
      <c r="M14" s="94" t="s">
        <v>1719</v>
      </c>
      <c r="O14" s="94" t="s">
        <v>1757</v>
      </c>
      <c r="P14" s="94" t="s">
        <v>1725</v>
      </c>
      <c r="U14" s="98" t="s">
        <v>308</v>
      </c>
      <c r="V14" s="71" t="s">
        <v>1790</v>
      </c>
    </row>
    <row r="15" spans="2:22" ht="45" x14ac:dyDescent="0.25">
      <c r="I15" s="94" t="s">
        <v>1692</v>
      </c>
      <c r="J15" s="94" t="s">
        <v>1693</v>
      </c>
      <c r="L15" s="94" t="s">
        <v>1720</v>
      </c>
      <c r="M15" s="94" t="s">
        <v>1721</v>
      </c>
      <c r="O15" s="94" t="s">
        <v>1758</v>
      </c>
      <c r="P15" s="94" t="s">
        <v>1739</v>
      </c>
      <c r="V15" s="37"/>
    </row>
    <row r="16" spans="2:22" ht="45" x14ac:dyDescent="0.25">
      <c r="I16" s="94" t="s">
        <v>1694</v>
      </c>
      <c r="J16" s="94" t="s">
        <v>1695</v>
      </c>
      <c r="L16" s="94" t="s">
        <v>1722</v>
      </c>
      <c r="M16" s="94" t="s">
        <v>1723</v>
      </c>
      <c r="O16" s="94" t="s">
        <v>1759</v>
      </c>
      <c r="P16" s="94" t="s">
        <v>1741</v>
      </c>
      <c r="V16" s="37"/>
    </row>
    <row r="17" spans="9:22" ht="45" x14ac:dyDescent="0.25">
      <c r="I17" s="94" t="s">
        <v>1696</v>
      </c>
      <c r="J17" s="94" t="s">
        <v>1697</v>
      </c>
      <c r="L17" s="94" t="s">
        <v>1724</v>
      </c>
      <c r="M17" s="94" t="s">
        <v>1725</v>
      </c>
      <c r="O17" s="94" t="s">
        <v>1760</v>
      </c>
      <c r="P17" s="94" t="s">
        <v>1723</v>
      </c>
      <c r="V17" s="37"/>
    </row>
    <row r="18" spans="9:22" ht="45" x14ac:dyDescent="0.25">
      <c r="I18" s="94" t="s">
        <v>1698</v>
      </c>
      <c r="J18" s="94" t="s">
        <v>1699</v>
      </c>
      <c r="L18" s="94" t="s">
        <v>1726</v>
      </c>
      <c r="M18" s="94" t="s">
        <v>1727</v>
      </c>
      <c r="O18" s="94" t="s">
        <v>1761</v>
      </c>
      <c r="P18" s="94" t="s">
        <v>1721</v>
      </c>
      <c r="V18" s="37"/>
    </row>
    <row r="19" spans="9:22" ht="30" x14ac:dyDescent="0.25">
      <c r="L19" s="94" t="s">
        <v>1728</v>
      </c>
      <c r="M19" s="94" t="s">
        <v>1729</v>
      </c>
      <c r="O19" s="94" t="s">
        <v>1762</v>
      </c>
      <c r="P19" s="94" t="s">
        <v>1731</v>
      </c>
      <c r="V19" s="37"/>
    </row>
    <row r="20" spans="9:22" ht="30" x14ac:dyDescent="0.25">
      <c r="L20" s="94" t="s">
        <v>1730</v>
      </c>
      <c r="M20" s="94" t="s">
        <v>1731</v>
      </c>
      <c r="O20" s="94" t="s">
        <v>1763</v>
      </c>
      <c r="P20" s="94" t="s">
        <v>1764</v>
      </c>
      <c r="V20" s="37"/>
    </row>
    <row r="21" spans="9:22" ht="45" x14ac:dyDescent="0.25">
      <c r="L21" s="94" t="s">
        <v>1732</v>
      </c>
      <c r="M21" s="94" t="s">
        <v>1733</v>
      </c>
      <c r="O21" s="94" t="s">
        <v>1765</v>
      </c>
      <c r="P21" s="94" t="s">
        <v>1707</v>
      </c>
      <c r="V21" s="37"/>
    </row>
    <row r="22" spans="9:22" ht="45" x14ac:dyDescent="0.25">
      <c r="L22" s="94" t="s">
        <v>1734</v>
      </c>
      <c r="M22" s="94" t="s">
        <v>1735</v>
      </c>
      <c r="O22" s="94" t="s">
        <v>1766</v>
      </c>
      <c r="P22" s="94" t="s">
        <v>1767</v>
      </c>
      <c r="V22" s="37"/>
    </row>
    <row r="23" spans="9:22" ht="45" x14ac:dyDescent="0.25">
      <c r="L23" s="94" t="s">
        <v>1736</v>
      </c>
      <c r="M23" s="94" t="s">
        <v>1737</v>
      </c>
      <c r="O23" s="94" t="s">
        <v>1768</v>
      </c>
      <c r="P23" s="94" t="s">
        <v>1769</v>
      </c>
      <c r="V23" s="37"/>
    </row>
    <row r="24" spans="9:22" ht="45" x14ac:dyDescent="0.25">
      <c r="L24" s="94" t="s">
        <v>1738</v>
      </c>
      <c r="M24" s="94" t="s">
        <v>1739</v>
      </c>
      <c r="O24" s="94" t="s">
        <v>1770</v>
      </c>
      <c r="P24" s="94" t="s">
        <v>1713</v>
      </c>
      <c r="V24" s="37"/>
    </row>
    <row r="25" spans="9:22" ht="30" x14ac:dyDescent="0.25">
      <c r="L25" s="94" t="s">
        <v>1740</v>
      </c>
      <c r="M25" s="94" t="s">
        <v>1741</v>
      </c>
      <c r="O25" s="94" t="s">
        <v>1771</v>
      </c>
      <c r="P25" s="94" t="s">
        <v>1711</v>
      </c>
      <c r="V25" s="37"/>
    </row>
    <row r="26" spans="9:22" ht="30" x14ac:dyDescent="0.25">
      <c r="L26" s="94" t="s">
        <v>1742</v>
      </c>
      <c r="M26" s="94" t="s">
        <v>1743</v>
      </c>
      <c r="O26" s="94" t="s">
        <v>1772</v>
      </c>
      <c r="P26" s="94" t="s">
        <v>1727</v>
      </c>
      <c r="V26" s="37"/>
    </row>
    <row r="27" spans="9:22" ht="120" x14ac:dyDescent="0.25">
      <c r="L27" s="94" t="s">
        <v>1728</v>
      </c>
      <c r="M27" s="94" t="s">
        <v>1744</v>
      </c>
      <c r="O27" s="94" t="s">
        <v>1773</v>
      </c>
      <c r="P27" s="94" t="s">
        <v>1774</v>
      </c>
      <c r="V27" s="37"/>
    </row>
    <row r="28" spans="9:22" ht="30" x14ac:dyDescent="0.25">
      <c r="L28" s="3"/>
      <c r="M28" s="3"/>
      <c r="O28" s="94" t="s">
        <v>1775</v>
      </c>
      <c r="P28" s="94" t="s">
        <v>1776</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topLeftCell="O1" zoomScale="70" zoomScaleNormal="115" workbookViewId="0">
      <selection activeCell="S9" sqref="S9"/>
    </sheetView>
  </sheetViews>
  <sheetFormatPr baseColWidth="10" defaultColWidth="9.140625" defaultRowHeight="15" x14ac:dyDescent="0.25"/>
  <cols>
    <col min="1" max="1" width="9.140625" style="3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81"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308">
        <v>20</v>
      </c>
      <c r="U1" s="308">
        <v>21</v>
      </c>
      <c r="V1" s="31">
        <v>22</v>
      </c>
    </row>
    <row r="2" spans="1:24" ht="16.5" customHeight="1" x14ac:dyDescent="0.35">
      <c r="B2" s="303" t="s">
        <v>2066</v>
      </c>
      <c r="C2" s="304"/>
      <c r="D2" s="304"/>
      <c r="E2" s="304"/>
      <c r="F2" s="304"/>
      <c r="G2" s="304"/>
      <c r="H2" s="304"/>
      <c r="I2" s="304"/>
      <c r="J2" s="304"/>
      <c r="K2" s="304"/>
      <c r="L2" s="304"/>
      <c r="M2" s="304"/>
      <c r="N2" s="304"/>
      <c r="O2" s="304"/>
      <c r="P2" s="304"/>
      <c r="Q2" s="304"/>
      <c r="R2" s="304"/>
      <c r="S2" s="304"/>
      <c r="T2" s="304"/>
      <c r="U2" s="304"/>
      <c r="V2" s="304"/>
      <c r="W2" s="31">
        <v>2</v>
      </c>
    </row>
    <row r="3" spans="1:24" x14ac:dyDescent="0.25">
      <c r="B3" s="40" t="s">
        <v>1514</v>
      </c>
      <c r="C3" s="40" t="s">
        <v>1515</v>
      </c>
      <c r="D3" s="40" t="s">
        <v>485</v>
      </c>
      <c r="E3" s="40" t="s">
        <v>1516</v>
      </c>
      <c r="F3" s="40" t="s">
        <v>1517</v>
      </c>
      <c r="G3" s="40" t="s">
        <v>1518</v>
      </c>
      <c r="H3" s="40" t="s">
        <v>1519</v>
      </c>
      <c r="I3" s="40" t="s">
        <v>487</v>
      </c>
      <c r="J3" s="40" t="s">
        <v>1520</v>
      </c>
      <c r="K3" s="40" t="s">
        <v>1521</v>
      </c>
      <c r="L3" s="40" t="s">
        <v>1522</v>
      </c>
      <c r="M3" s="40" t="s">
        <v>1523</v>
      </c>
      <c r="N3" s="40" t="s">
        <v>1524</v>
      </c>
      <c r="O3" s="40" t="s">
        <v>489</v>
      </c>
      <c r="P3" s="40" t="s">
        <v>1525</v>
      </c>
      <c r="Q3" s="40" t="s">
        <v>3</v>
      </c>
      <c r="R3" s="40" t="s">
        <v>4</v>
      </c>
      <c r="S3" s="40" t="s">
        <v>490</v>
      </c>
      <c r="T3" s="183" t="s">
        <v>5</v>
      </c>
      <c r="U3" s="183" t="s">
        <v>6</v>
      </c>
      <c r="V3" s="40" t="s">
        <v>1526</v>
      </c>
    </row>
    <row r="4" spans="1:24" x14ac:dyDescent="0.25">
      <c r="A4" s="31" t="s">
        <v>541</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308" t="str">
        <f>VLOOKUP($A4,'Plan de acci�n consolidado 2025'!$A$3:$V$504,T$1,0)</f>
        <v>2025-02-03</v>
      </c>
      <c r="U4" s="308" t="str">
        <f>VLOOKUP($A4,'Plan de acci�n consolidado 2025'!$A$3:$V$504,U$1,0)</f>
        <v>2025-12-12</v>
      </c>
      <c r="V4" t="str">
        <f>VLOOKUP($A4,'Plan de acci�n consolidado 2025'!$A$3:$V$504,V$1,0)</f>
        <v>20-OFICINA DE TECNOLOGÍA E INFORMÁTICA</v>
      </c>
      <c r="W4"/>
      <c r="X4"/>
    </row>
    <row r="5" spans="1:24" x14ac:dyDescent="0.25">
      <c r="A5" s="31" t="s">
        <v>543</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308" t="str">
        <f>VLOOKUP($A5,'Plan de acci�n consolidado 2025'!$A$3:$V$504,T$1,0)</f>
        <v>2025-02-03</v>
      </c>
      <c r="U5" s="308" t="str">
        <f>VLOOKUP($A5,'Plan de acci�n consolidado 2025'!$A$3:$V$504,U$1,0)</f>
        <v>2025-02-28</v>
      </c>
      <c r="V5" t="str">
        <f>VLOOKUP($A5,'Plan de acci�n consolidado 2025'!$A$3:$V$504,V$1,0)</f>
        <v>20-OFICINA DE TECNOLOGÍA E INFORMÁTICA</v>
      </c>
      <c r="W5"/>
      <c r="X5"/>
    </row>
    <row r="6" spans="1:24" x14ac:dyDescent="0.25">
      <c r="A6" s="31" t="s">
        <v>545</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308" t="str">
        <f>VLOOKUP($A6,'Plan de acci�n consolidado 2025'!$A$3:$V$504,T$1,0)</f>
        <v>2025-03-03</v>
      </c>
      <c r="U6" s="308" t="str">
        <f>VLOOKUP($A6,'Plan de acci�n consolidado 2025'!$A$3:$V$504,U$1,0)</f>
        <v>2025-12-12</v>
      </c>
      <c r="V6" t="str">
        <f>VLOOKUP($A6,'Plan de acci�n consolidado 2025'!$A$3:$V$504,V$1,0)</f>
        <v>20-OFICINA DE TECNOLOGÍA E INFORMÁTICA</v>
      </c>
      <c r="W6"/>
      <c r="X6"/>
    </row>
    <row r="7" spans="1:24" x14ac:dyDescent="0.25">
      <c r="A7" s="31" t="s">
        <v>546</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308" t="str">
        <f>VLOOKUP($A7,'Plan de acci�n consolidado 2025'!$A$3:$V$504,T$1,0)</f>
        <v>2025-02-03</v>
      </c>
      <c r="U7" s="308" t="str">
        <f>VLOOKUP($A7,'Plan de acci�n consolidado 2025'!$A$3:$V$504,U$1,0)</f>
        <v>2025-12-12</v>
      </c>
      <c r="V7" t="str">
        <f>VLOOKUP($A7,'Plan de acci�n consolidado 2025'!$A$3:$V$504,V$1,0)</f>
        <v>20-OFICINA DE TECNOLOGÍA E INFORMÁTICA</v>
      </c>
      <c r="W7"/>
      <c r="X7"/>
    </row>
    <row r="8" spans="1:24" x14ac:dyDescent="0.25">
      <c r="A8" s="31" t="s">
        <v>547</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308" t="str">
        <f>VLOOKUP($A8,'Plan de acci�n consolidado 2025'!$A$3:$V$504,T$1,0)</f>
        <v>2025-02-03</v>
      </c>
      <c r="U8" s="308" t="str">
        <f>VLOOKUP($A8,'Plan de acci�n consolidado 2025'!$A$3:$V$504,U$1,0)</f>
        <v>2025-03-29</v>
      </c>
      <c r="V8" t="str">
        <f>VLOOKUP($A8,'Plan de acci�n consolidado 2025'!$A$3:$V$504,V$1,0)</f>
        <v>20-OFICINA DE TECNOLOGÍA E INFORMÁTICA</v>
      </c>
      <c r="W8"/>
      <c r="X8"/>
    </row>
    <row r="9" spans="1:24" x14ac:dyDescent="0.25">
      <c r="A9" s="31" t="s">
        <v>548</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308" t="str">
        <f>VLOOKUP($A9,'Plan de acci�n consolidado 2025'!$A$3:$V$504,T$1,0)</f>
        <v>2025-03-03</v>
      </c>
      <c r="U9" s="308" t="str">
        <f>VLOOKUP($A9,'Plan de acci�n consolidado 2025'!$A$3:$V$504,U$1,0)</f>
        <v>2025-12-12</v>
      </c>
      <c r="V9" t="str">
        <f>VLOOKUP($A9,'Plan de acci�n consolidado 2025'!$A$3:$V$504,V$1,0)</f>
        <v>20-OFICINA DE TECNOLOGÍA E INFORMÁTICA</v>
      </c>
      <c r="W9"/>
      <c r="X9"/>
    </row>
    <row r="10" spans="1:24" x14ac:dyDescent="0.25">
      <c r="A10" s="31" t="s">
        <v>549</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308" t="str">
        <f>VLOOKUP($A10,'Plan de acci�n consolidado 2025'!$A$3:$V$504,T$1,0)</f>
        <v>2025-01-13</v>
      </c>
      <c r="U10" s="308" t="str">
        <f>VLOOKUP($A10,'Plan de acci�n consolidado 2025'!$A$3:$V$504,U$1,0)</f>
        <v>2025-12-12</v>
      </c>
      <c r="V10" t="str">
        <f>VLOOKUP($A10,'Plan de acci�n consolidado 2025'!$A$3:$V$504,V$1,0)</f>
        <v>20-OFICINA DE TECNOLOGÍA E INFORMÁTICA</v>
      </c>
      <c r="W10"/>
      <c r="X10"/>
    </row>
    <row r="11" spans="1:24" x14ac:dyDescent="0.25">
      <c r="A11" s="31" t="s">
        <v>550</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308" t="str">
        <f>VLOOKUP($A11,'Plan de acci�n consolidado 2025'!$A$3:$V$504,T$1,0)</f>
        <v>2025-01-13</v>
      </c>
      <c r="U11" s="308" t="str">
        <f>VLOOKUP($A11,'Plan de acci�n consolidado 2025'!$A$3:$V$504,U$1,0)</f>
        <v>2025-01-31</v>
      </c>
      <c r="V11" t="str">
        <f>VLOOKUP($A11,'Plan de acci�n consolidado 2025'!$A$3:$V$504,V$1,0)</f>
        <v>20-OFICINA DE TECNOLOGÍA E INFORMÁTICA</v>
      </c>
      <c r="W11"/>
      <c r="X11"/>
    </row>
    <row r="12" spans="1:24" x14ac:dyDescent="0.25">
      <c r="A12" s="31" t="s">
        <v>551</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308" t="str">
        <f>VLOOKUP($A12,'Plan de acci�n consolidado 2025'!$A$3:$V$504,T$1,0)</f>
        <v>2025-02-03</v>
      </c>
      <c r="U12" s="308" t="str">
        <f>VLOOKUP($A12,'Plan de acci�n consolidado 2025'!$A$3:$V$504,U$1,0)</f>
        <v>2025-12-12</v>
      </c>
      <c r="V12" t="str">
        <f>VLOOKUP($A12,'Plan de acci�n consolidado 2025'!$A$3:$V$504,V$1,0)</f>
        <v>20-OFICINA DE TECNOLOGÍA E INFORMÁTICA</v>
      </c>
      <c r="W12"/>
      <c r="X12"/>
    </row>
    <row r="13" spans="1:24" x14ac:dyDescent="0.25">
      <c r="A13" s="31" t="s">
        <v>552</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84" t="str">
        <f>VLOOKUP($A13,'Plan de acci�n consolidado 2025'!$A$3:$V$504,T$1,0)</f>
        <v>2025-01-27</v>
      </c>
      <c r="U13" s="184" t="str">
        <f>VLOOKUP($A13,'Plan de acci�n consolidado 2025'!$A$3:$V$504,U$1,0)</f>
        <v>2025-12-12</v>
      </c>
      <c r="V13" t="str">
        <f>VLOOKUP($A13,'Plan de acci�n consolidado 2025'!$A$3:$V$504,V$1,0)</f>
        <v>20-OFICINA DE TECNOLOGÍA E INFORMÁTICA</v>
      </c>
      <c r="W13"/>
      <c r="X13"/>
    </row>
    <row r="14" spans="1:24" x14ac:dyDescent="0.25">
      <c r="A14" s="31" t="s">
        <v>554</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84" t="str">
        <f>VLOOKUP($A14,'Plan de acci�n consolidado 2025'!$A$3:$V$504,T$1,0)</f>
        <v>2025-01-27</v>
      </c>
      <c r="U14" s="184" t="str">
        <f>VLOOKUP($A14,'Plan de acci�n consolidado 2025'!$A$3:$V$504,U$1,0)</f>
        <v>2025-04-30</v>
      </c>
      <c r="V14" t="str">
        <f>VLOOKUP($A14,'Plan de acci�n consolidado 2025'!$A$3:$V$504,V$1,0)</f>
        <v>20-OFICINA DE TECNOLOGÍA E INFORMÁTICA</v>
      </c>
      <c r="W14"/>
      <c r="X14"/>
    </row>
    <row r="15" spans="1:24" x14ac:dyDescent="0.25">
      <c r="A15" s="31" t="s">
        <v>556</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84" t="str">
        <f>VLOOKUP($A15,'Plan de acci�n consolidado 2025'!$A$3:$V$504,T$1,0)</f>
        <v>2025-04-01</v>
      </c>
      <c r="U15" s="184" t="str">
        <f>VLOOKUP($A15,'Plan de acci�n consolidado 2025'!$A$3:$V$504,U$1,0)</f>
        <v>2025-12-12</v>
      </c>
      <c r="V15" t="str">
        <f>VLOOKUP($A15,'Plan de acci�n consolidado 2025'!$A$3:$V$504,V$1,0)</f>
        <v>20-OFICINA DE TECNOLOGÍA E INFORMÁTICA</v>
      </c>
      <c r="W15"/>
      <c r="X15"/>
    </row>
    <row r="16" spans="1:24" x14ac:dyDescent="0.25">
      <c r="A16" s="31" t="s">
        <v>557</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84" t="str">
        <f>VLOOKUP($A16,'Plan de acci�n consolidado 2025'!$A$3:$V$504,T$1,0)</f>
        <v>2025-01-13</v>
      </c>
      <c r="U16" s="184" t="str">
        <f>VLOOKUP($A16,'Plan de acci�n consolidado 2025'!$A$3:$V$504,U$1,0)</f>
        <v>2025-12-12</v>
      </c>
      <c r="V16" t="str">
        <f>VLOOKUP($A16,'Plan de acci�n consolidado 2025'!$A$3:$V$504,V$1,0)</f>
        <v>20-OFICINA DE TECNOLOGÍA E INFORMÁTICA</v>
      </c>
      <c r="W16"/>
      <c r="X16"/>
    </row>
    <row r="17" spans="1:24" x14ac:dyDescent="0.25">
      <c r="A17" s="31" t="s">
        <v>559</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84" t="str">
        <f>VLOOKUP($A17,'Plan de acci�n consolidado 2025'!$A$3:$V$504,T$1,0)</f>
        <v>2025-01-13</v>
      </c>
      <c r="U17" s="184" t="str">
        <f>VLOOKUP($A17,'Plan de acci�n consolidado 2025'!$A$3:$V$504,U$1,0)</f>
        <v>2025-01-31</v>
      </c>
      <c r="V17" t="str">
        <f>VLOOKUP($A17,'Plan de acci�n consolidado 2025'!$A$3:$V$504,V$1,0)</f>
        <v>20-OFICINA DE TECNOLOGÍA E INFORMÁTICA</v>
      </c>
      <c r="W17"/>
      <c r="X17"/>
    </row>
    <row r="18" spans="1:24" x14ac:dyDescent="0.25">
      <c r="A18" s="31" t="s">
        <v>560</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84" t="str">
        <f>VLOOKUP($A18,'Plan de acci�n consolidado 2025'!$A$3:$V$504,T$1,0)</f>
        <v>2025-02-03</v>
      </c>
      <c r="U18" s="184" t="str">
        <f>VLOOKUP($A18,'Plan de acci�n consolidado 2025'!$A$3:$V$504,U$1,0)</f>
        <v>2025-12-12</v>
      </c>
      <c r="V18" t="str">
        <f>VLOOKUP($A18,'Plan de acci�n consolidado 2025'!$A$3:$V$504,V$1,0)</f>
        <v>20-OFICINA DE TECNOLOGÍA E INFORMÁTICA</v>
      </c>
      <c r="W18"/>
      <c r="X18"/>
    </row>
    <row r="19" spans="1:24" x14ac:dyDescent="0.25">
      <c r="A19" s="31" t="s">
        <v>562</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84" t="str">
        <f>VLOOKUP($A19,'Plan de acci�n consolidado 2025'!$A$3:$V$504,T$1,0)</f>
        <v>2025-02-03</v>
      </c>
      <c r="U19" s="184" t="str">
        <f>VLOOKUP($A19,'Plan de acci�n consolidado 2025'!$A$3:$V$504,U$1,0)</f>
        <v>2025-11-28</v>
      </c>
      <c r="V19" t="str">
        <f>VLOOKUP($A19,'Plan de acci�n consolidado 2025'!$A$3:$V$504,V$1,0)</f>
        <v>117-GRUPO DE TRABAJO DE DESARROLLO DE TALENTO HUMANO</v>
      </c>
      <c r="W19"/>
      <c r="X19"/>
    </row>
    <row r="20" spans="1:24" x14ac:dyDescent="0.25">
      <c r="A20" s="31" t="s">
        <v>564</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84" t="str">
        <f>VLOOKUP($A20,'Plan de acci�n consolidado 2025'!$A$3:$V$504,T$1,0)</f>
        <v>2025-02-03</v>
      </c>
      <c r="U20" s="184" t="str">
        <f>VLOOKUP($A20,'Plan de acci�n consolidado 2025'!$A$3:$V$504,U$1,0)</f>
        <v>2025-11-28</v>
      </c>
      <c r="V20" t="str">
        <f>VLOOKUP($A20,'Plan de acci�n consolidado 2025'!$A$3:$V$504,V$1,0)</f>
        <v>117-GRUPO DE TRABAJO DE DESARROLLO DE TALENTO HUMANO</v>
      </c>
      <c r="W20"/>
      <c r="X20"/>
    </row>
    <row r="21" spans="1:24" x14ac:dyDescent="0.25">
      <c r="A21" s="31" t="s">
        <v>566</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84" t="str">
        <f>VLOOKUP($A21,'Plan de acci�n consolidado 2025'!$A$3:$V$504,T$1,0)</f>
        <v>2025-04-01</v>
      </c>
      <c r="U21" s="184" t="str">
        <f>VLOOKUP($A21,'Plan de acci�n consolidado 2025'!$A$3:$V$504,U$1,0)</f>
        <v>2025-04-30</v>
      </c>
      <c r="V21" t="str">
        <f>VLOOKUP($A21,'Plan de acci�n consolidado 2025'!$A$3:$V$504,V$1,0)</f>
        <v>117-GRUPO DE TRABAJO DE DESARROLLO DE TALENTO HUMANO</v>
      </c>
      <c r="W21"/>
      <c r="X21"/>
    </row>
    <row r="22" spans="1:24" x14ac:dyDescent="0.25">
      <c r="A22" s="31" t="s">
        <v>568</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84" t="str">
        <f>VLOOKUP($A22,'Plan de acci�n consolidado 2025'!$A$3:$V$504,T$1,0)</f>
        <v>2025-06-03</v>
      </c>
      <c r="U22" s="184" t="str">
        <f>VLOOKUP($A22,'Plan de acci�n consolidado 2025'!$A$3:$V$504,U$1,0)</f>
        <v>2025-07-01</v>
      </c>
      <c r="V22" t="str">
        <f>VLOOKUP($A22,'Plan de acci�n consolidado 2025'!$A$3:$V$504,V$1,0)</f>
        <v>117-GRUPO DE TRABAJO DE DESARROLLO DE TALENTO HUMANO</v>
      </c>
      <c r="W22"/>
      <c r="X22"/>
    </row>
    <row r="23" spans="1:24" x14ac:dyDescent="0.25">
      <c r="A23" s="31" t="s">
        <v>570</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84" t="str">
        <f>VLOOKUP($A23,'Plan de acci�n consolidado 2025'!$A$3:$V$504,T$1,0)</f>
        <v>2025-06-03</v>
      </c>
      <c r="U23" s="184" t="str">
        <f>VLOOKUP($A23,'Plan de acci�n consolidado 2025'!$A$3:$V$504,U$1,0)</f>
        <v>2025-11-28</v>
      </c>
      <c r="V23" t="str">
        <f>VLOOKUP($A23,'Plan de acci�n consolidado 2025'!$A$3:$V$504,V$1,0)</f>
        <v>117-GRUPO DE TRABAJO DE DESARROLLO DE TALENTO HUMANO</v>
      </c>
      <c r="W23"/>
      <c r="X23"/>
    </row>
    <row r="24" spans="1:24" x14ac:dyDescent="0.25">
      <c r="A24" s="31" t="s">
        <v>572</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84" t="str">
        <f>VLOOKUP($A24,'Plan de acci�n consolidado 2025'!$A$3:$V$504,T$1,0)</f>
        <v>2025-01-20</v>
      </c>
      <c r="U24" s="184" t="str">
        <f>VLOOKUP($A24,'Plan de acci�n consolidado 2025'!$A$3:$V$504,U$1,0)</f>
        <v>2025-02-28</v>
      </c>
      <c r="V24" t="str">
        <f>VLOOKUP($A24,'Plan de acci�n consolidado 2025'!$A$3:$V$504,V$1,0)</f>
        <v>117-GRUPO DE TRABAJO DE DESARROLLO DE TALENTO HUMANO</v>
      </c>
      <c r="W24"/>
      <c r="X24"/>
    </row>
    <row r="25" spans="1:24" x14ac:dyDescent="0.25">
      <c r="A25" s="31" t="s">
        <v>574</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84" t="str">
        <f>VLOOKUP($A25,'Plan de acci�n consolidado 2025'!$A$3:$V$504,T$1,0)</f>
        <v>2025-01-20</v>
      </c>
      <c r="U25" s="184" t="str">
        <f>VLOOKUP($A25,'Plan de acci�n consolidado 2025'!$A$3:$V$504,U$1,0)</f>
        <v>2025-01-31</v>
      </c>
      <c r="V25" t="str">
        <f>VLOOKUP($A25,'Plan de acci�n consolidado 2025'!$A$3:$V$504,V$1,0)</f>
        <v>117-GRUPO DE TRABAJO DE DESARROLLO DE TALENTO HUMANO</v>
      </c>
      <c r="W25"/>
      <c r="X25"/>
    </row>
    <row r="26" spans="1:24" x14ac:dyDescent="0.25">
      <c r="A26" s="31" t="s">
        <v>576</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84" t="str">
        <f>VLOOKUP($A26,'Plan de acci�n consolidado 2025'!$A$3:$V$504,T$1,0)</f>
        <v>2025-02-03</v>
      </c>
      <c r="U26" s="184" t="str">
        <f>VLOOKUP($A26,'Plan de acci�n consolidado 2025'!$A$3:$V$504,U$1,0)</f>
        <v>2025-02-28</v>
      </c>
      <c r="V26" t="str">
        <f>VLOOKUP($A26,'Plan de acci�n consolidado 2025'!$A$3:$V$504,V$1,0)</f>
        <v>117-GRUPO DE TRABAJO DE DESARROLLO DE TALENTO HUMANO</v>
      </c>
      <c r="W26"/>
      <c r="X26"/>
    </row>
    <row r="27" spans="1:24" x14ac:dyDescent="0.25">
      <c r="A27" s="31" t="s">
        <v>578</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84" t="str">
        <f>VLOOKUP($A27,'Plan de acci�n consolidado 2025'!$A$3:$V$504,T$1,0)</f>
        <v>2025-01-20</v>
      </c>
      <c r="U27" s="184" t="str">
        <f>VLOOKUP($A27,'Plan de acci�n consolidado 2025'!$A$3:$V$504,U$1,0)</f>
        <v>2025-12-22</v>
      </c>
      <c r="V27" t="str">
        <f>VLOOKUP($A27,'Plan de acci�n consolidado 2025'!$A$3:$V$504,V$1,0)</f>
        <v>117-GRUPO DE TRABAJO DE DESARROLLO DE TALENTO HUMANO</v>
      </c>
      <c r="W27"/>
      <c r="X27"/>
    </row>
    <row r="28" spans="1:24" x14ac:dyDescent="0.25">
      <c r="A28" s="31" t="s">
        <v>580</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84" t="str">
        <f>VLOOKUP($A28,'Plan de acci�n consolidado 2025'!$A$3:$V$504,T$1,0)</f>
        <v>2025-01-20</v>
      </c>
      <c r="U28" s="184" t="str">
        <f>VLOOKUP($A28,'Plan de acci�n consolidado 2025'!$A$3:$V$504,U$1,0)</f>
        <v>2025-01-31</v>
      </c>
      <c r="V28" t="str">
        <f>VLOOKUP($A28,'Plan de acci�n consolidado 2025'!$A$3:$V$504,V$1,0)</f>
        <v>117-GRUPO DE TRABAJO DE DESARROLLO DE TALENTO HUMANO</v>
      </c>
      <c r="W28"/>
      <c r="X28"/>
    </row>
    <row r="29" spans="1:24" x14ac:dyDescent="0.25">
      <c r="A29" s="31" t="s">
        <v>581</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84" t="str">
        <f>VLOOKUP($A29,'Plan de acci�n consolidado 2025'!$A$3:$V$504,T$1,0)</f>
        <v>2025-02-03</v>
      </c>
      <c r="U29" s="184" t="str">
        <f>VLOOKUP($A29,'Plan de acci�n consolidado 2025'!$A$3:$V$504,U$1,0)</f>
        <v>2025-12-22</v>
      </c>
      <c r="V29" t="str">
        <f>VLOOKUP($A29,'Plan de acci�n consolidado 2025'!$A$3:$V$504,V$1,0)</f>
        <v>117-GRUPO DE TRABAJO DE DESARROLLO DE TALENTO HUMANO</v>
      </c>
      <c r="W29"/>
      <c r="X29"/>
    </row>
    <row r="30" spans="1:24" x14ac:dyDescent="0.25">
      <c r="A30" s="31" t="s">
        <v>583</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84" t="str">
        <f>VLOOKUP($A30,'Plan de acci�n consolidado 2025'!$A$3:$V$504,T$1,0)</f>
        <v>2025-01-13</v>
      </c>
      <c r="U30" s="184" t="str">
        <f>VLOOKUP($A30,'Plan de acci�n consolidado 2025'!$A$3:$V$504,U$1,0)</f>
        <v>2025-12-22</v>
      </c>
      <c r="V30" t="str">
        <f>VLOOKUP($A30,'Plan de acci�n consolidado 2025'!$A$3:$V$504,V$1,0)</f>
        <v>117-GRUPO DE TRABAJO DE DESARROLLO DE TALENTO HUMANO</v>
      </c>
      <c r="W30"/>
      <c r="X30"/>
    </row>
    <row r="31" spans="1:24" x14ac:dyDescent="0.25">
      <c r="A31" s="31" t="s">
        <v>585</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84" t="str">
        <f>VLOOKUP($A31,'Plan de acci�n consolidado 2025'!$A$3:$V$504,T$1,0)</f>
        <v>2025-01-13</v>
      </c>
      <c r="U31" s="184" t="str">
        <f>VLOOKUP($A31,'Plan de acci�n consolidado 2025'!$A$3:$V$504,U$1,0)</f>
        <v>2025-01-31</v>
      </c>
      <c r="V31" t="str">
        <f>VLOOKUP($A31,'Plan de acci�n consolidado 2025'!$A$3:$V$504,V$1,0)</f>
        <v>117-GRUPO DE TRABAJO DE DESARROLLO DE TALENTO HUMANO</v>
      </c>
      <c r="W31"/>
      <c r="X31"/>
    </row>
    <row r="32" spans="1:24" x14ac:dyDescent="0.25">
      <c r="A32" s="31" t="s">
        <v>587</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84" t="str">
        <f>VLOOKUP($A32,'Plan de acci�n consolidado 2025'!$A$3:$V$504,T$1,0)</f>
        <v>2025-01-13</v>
      </c>
      <c r="U32" s="184" t="str">
        <f>VLOOKUP($A32,'Plan de acci�n consolidado 2025'!$A$3:$V$504,U$1,0)</f>
        <v>2025-01-31</v>
      </c>
      <c r="V32" t="str">
        <f>VLOOKUP($A32,'Plan de acci�n consolidado 2025'!$A$3:$V$504,V$1,0)</f>
        <v>117-GRUPO DE TRABAJO DE DESARROLLO DE TALENTO HUMANO</v>
      </c>
      <c r="W32"/>
      <c r="X32"/>
    </row>
    <row r="33" spans="1:24" x14ac:dyDescent="0.25">
      <c r="A33" s="31" t="s">
        <v>589</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84" t="str">
        <f>VLOOKUP($A33,'Plan de acci�n consolidado 2025'!$A$3:$V$504,T$1,0)</f>
        <v>2025-02-03</v>
      </c>
      <c r="U33" s="184" t="str">
        <f>VLOOKUP($A33,'Plan de acci�n consolidado 2025'!$A$3:$V$504,U$1,0)</f>
        <v>2025-12-22</v>
      </c>
      <c r="V33" t="str">
        <f>VLOOKUP($A33,'Plan de acci�n consolidado 2025'!$A$3:$V$504,V$1,0)</f>
        <v>117-GRUPO DE TRABAJO DE DESARROLLO DE TALENTO HUMANO</v>
      </c>
      <c r="W33"/>
      <c r="X33"/>
    </row>
    <row r="34" spans="1:24" x14ac:dyDescent="0.25">
      <c r="A34" s="31" t="s">
        <v>590</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84" t="str">
        <f>VLOOKUP($A34,'Plan de acci�n consolidado 2025'!$A$3:$V$504,T$1,0)</f>
        <v>2025-01-13</v>
      </c>
      <c r="U34" s="184" t="str">
        <f>VLOOKUP($A34,'Plan de acci�n consolidado 2025'!$A$3:$V$504,U$1,0)</f>
        <v>2025-12-22</v>
      </c>
      <c r="V34" t="str">
        <f>VLOOKUP($A34,'Plan de acci�n consolidado 2025'!$A$3:$V$504,V$1,0)</f>
        <v>117-GRUPO DE TRABAJO DE DESARROLLO DE TALENTO HUMANO</v>
      </c>
      <c r="W34"/>
      <c r="X34"/>
    </row>
    <row r="35" spans="1:24" x14ac:dyDescent="0.25">
      <c r="A35" s="31" t="s">
        <v>592</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84" t="str">
        <f>VLOOKUP($A35,'Plan de acci�n consolidado 2025'!$A$3:$V$504,T$1,0)</f>
        <v>2025-01-13</v>
      </c>
      <c r="U35" s="184" t="str">
        <f>VLOOKUP($A35,'Plan de acci�n consolidado 2025'!$A$3:$V$504,U$1,0)</f>
        <v>2025-01-31</v>
      </c>
      <c r="V35" t="str">
        <f>VLOOKUP($A35,'Plan de acci�n consolidado 2025'!$A$3:$V$504,V$1,0)</f>
        <v>117-GRUPO DE TRABAJO DE DESARROLLO DE TALENTO HUMANO</v>
      </c>
      <c r="W35"/>
      <c r="X35"/>
    </row>
    <row r="36" spans="1:24" x14ac:dyDescent="0.25">
      <c r="A36" s="31" t="s">
        <v>594</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84" t="str">
        <f>VLOOKUP($A36,'Plan de acci�n consolidado 2025'!$A$3:$V$504,T$1,0)</f>
        <v>2025-01-13</v>
      </c>
      <c r="U36" s="184" t="str">
        <f>VLOOKUP($A36,'Plan de acci�n consolidado 2025'!$A$3:$V$504,U$1,0)</f>
        <v>2025-01-31</v>
      </c>
      <c r="V36" t="str">
        <f>VLOOKUP($A36,'Plan de acci�n consolidado 2025'!$A$3:$V$504,V$1,0)</f>
        <v>117-GRUPO DE TRABAJO DE DESARROLLO DE TALENTO HUMANO</v>
      </c>
      <c r="W36"/>
      <c r="X36"/>
    </row>
    <row r="37" spans="1:24" x14ac:dyDescent="0.25">
      <c r="A37" s="31" t="s">
        <v>596</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84" t="str">
        <f>VLOOKUP($A37,'Plan de acci�n consolidado 2025'!$A$3:$V$504,T$1,0)</f>
        <v>2025-02-03</v>
      </c>
      <c r="U37" s="184" t="str">
        <f>VLOOKUP($A37,'Plan de acci�n consolidado 2025'!$A$3:$V$504,U$1,0)</f>
        <v>2025-12-22</v>
      </c>
      <c r="V37" t="str">
        <f>VLOOKUP($A37,'Plan de acci�n consolidado 2025'!$A$3:$V$504,V$1,0)</f>
        <v>117-GRUPO DE TRABAJO DE DESARROLLO DE TALENTO HUMANO</v>
      </c>
      <c r="W37"/>
      <c r="X37"/>
    </row>
    <row r="38" spans="1:24" x14ac:dyDescent="0.25">
      <c r="A38" s="31" t="s">
        <v>597</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84" t="str">
        <f>VLOOKUP($A38,'Plan de acci�n consolidado 2025'!$A$3:$V$504,T$1,0)</f>
        <v>2025-01-13</v>
      </c>
      <c r="U38" s="184" t="str">
        <f>VLOOKUP($A38,'Plan de acci�n consolidado 2025'!$A$3:$V$504,U$1,0)</f>
        <v>2025-12-22</v>
      </c>
      <c r="V38" t="str">
        <f>VLOOKUP($A38,'Plan de acci�n consolidado 2025'!$A$3:$V$504,V$1,0)</f>
        <v>117-GRUPO DE TRABAJO DE DESARROLLO DE TALENTO HUMANO</v>
      </c>
      <c r="W38"/>
      <c r="X38"/>
    </row>
    <row r="39" spans="1:24" x14ac:dyDescent="0.25">
      <c r="A39" s="31" t="s">
        <v>599</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84" t="str">
        <f>VLOOKUP($A39,'Plan de acci�n consolidado 2025'!$A$3:$V$504,T$1,0)</f>
        <v>2025-01-13</v>
      </c>
      <c r="U39" s="184" t="str">
        <f>VLOOKUP($A39,'Plan de acci�n consolidado 2025'!$A$3:$V$504,U$1,0)</f>
        <v>2025-01-31</v>
      </c>
      <c r="V39" t="str">
        <f>VLOOKUP($A39,'Plan de acci�n consolidado 2025'!$A$3:$V$504,V$1,0)</f>
        <v>117-GRUPO DE TRABAJO DE DESARROLLO DE TALENTO HUMANO</v>
      </c>
      <c r="W39"/>
      <c r="X39"/>
    </row>
    <row r="40" spans="1:24" x14ac:dyDescent="0.25">
      <c r="A40" s="31" t="s">
        <v>601</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84" t="str">
        <f>VLOOKUP($A40,'Plan de acci�n consolidado 2025'!$A$3:$V$504,T$1,0)</f>
        <v>2025-02-03</v>
      </c>
      <c r="U40" s="184" t="str">
        <f>VLOOKUP($A40,'Plan de acci�n consolidado 2025'!$A$3:$V$504,U$1,0)</f>
        <v>2025-12-22</v>
      </c>
      <c r="V40" t="str">
        <f>VLOOKUP($A40,'Plan de acci�n consolidado 2025'!$A$3:$V$504,V$1,0)</f>
        <v>117-GRUPO DE TRABAJO DE DESARROLLO DE TALENTO HUMANO</v>
      </c>
      <c r="W40"/>
      <c r="X40"/>
    </row>
    <row r="41" spans="1:24" x14ac:dyDescent="0.25">
      <c r="A41" s="31" t="s">
        <v>604</v>
      </c>
      <c r="B41" t="str">
        <f>VLOOKUP($A41,'Plan de acci�n consolidado 2025'!$A$3:$V$504,B$1,0)</f>
        <v>142-GRUPO DE TRABAJO DE SERVICIOS ADMINISTRATIVOS Y RECURSOS FÍSICOS</v>
      </c>
      <c r="C41">
        <f>VLOOKUP($A41,'Plan de acci�n consolidado 2025'!$A$3:$V$504,C$1,0)</f>
        <v>0</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84" t="str">
        <f>VLOOKUP($A41,'Plan de acci�n consolidado 2025'!$A$3:$V$504,T$1,0)</f>
        <v>2025-01-02</v>
      </c>
      <c r="U41" s="184" t="str">
        <f>VLOOKUP($A41,'Plan de acci�n consolidado 2025'!$A$3:$V$504,U$1,0)</f>
        <v>2025-12-22</v>
      </c>
      <c r="V41" t="str">
        <f>VLOOKUP($A41,'Plan de acci�n consolidado 2025'!$A$3:$V$504,V$1,0)</f>
        <v>142-GRUPO DE TRABAJO DE SERVICIOS ADMINISTRATIVOS Y RECURSOS FÍSICOS</v>
      </c>
      <c r="W41"/>
      <c r="X41"/>
    </row>
    <row r="42" spans="1:24" x14ac:dyDescent="0.25">
      <c r="A42" s="31" t="s">
        <v>608</v>
      </c>
      <c r="B42" t="str">
        <f>VLOOKUP($A42,'Plan de acci�n consolidado 2025'!$A$3:$V$504,B$1,0)</f>
        <v>142-GRUPO DE TRABAJO DE SERVICIOS ADMINISTRATIVOS Y RECURSOS FÍSICOS</v>
      </c>
      <c r="C42">
        <f>VLOOKUP($A42,'Plan de acci�n consolidado 2025'!$A$3:$V$504,C$1,0)</f>
        <v>0</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84" t="str">
        <f>VLOOKUP($A42,'Plan de acci�n consolidado 2025'!$A$3:$V$504,T$1,0)</f>
        <v>2025-01-02</v>
      </c>
      <c r="U42" s="184" t="str">
        <f>VLOOKUP($A42,'Plan de acci�n consolidado 2025'!$A$3:$V$504,U$1,0)</f>
        <v>2025-12-22</v>
      </c>
      <c r="V42" t="str">
        <f>VLOOKUP($A42,'Plan de acci�n consolidado 2025'!$A$3:$V$504,V$1,0)</f>
        <v>142-GRUPO DE TRABAJO DE SERVICIOS ADMINISTRATIVOS Y RECURSOS FÍSICOS</v>
      </c>
      <c r="W42"/>
      <c r="X42"/>
    </row>
    <row r="43" spans="1:24" x14ac:dyDescent="0.25">
      <c r="A43" s="31" t="s">
        <v>610</v>
      </c>
      <c r="B43" t="str">
        <f>VLOOKUP($A43,'Plan de acci�n consolidado 2025'!$A$3:$V$504,B$1,0)</f>
        <v>142-GRUPO DE TRABAJO DE SERVICIOS ADMINISTRATIVOS Y RECURSOS FÍSICOS</v>
      </c>
      <c r="C43">
        <f>VLOOKUP($A43,'Plan de acci�n consolidado 2025'!$A$3:$V$504,C$1,0)</f>
        <v>0</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84" t="str">
        <f>VLOOKUP($A43,'Plan de acci�n consolidado 2025'!$A$3:$V$504,T$1,0)</f>
        <v>2025-01-02</v>
      </c>
      <c r="U43" s="184" t="str">
        <f>VLOOKUP($A43,'Plan de acci�n consolidado 2025'!$A$3:$V$504,U$1,0)</f>
        <v>2025-12-22</v>
      </c>
      <c r="V43" t="str">
        <f>VLOOKUP($A43,'Plan de acci�n consolidado 2025'!$A$3:$V$504,V$1,0)</f>
        <v>142-GRUPO DE TRABAJO DE SERVICIOS ADMINISTRATIVOS Y RECURSOS FÍSICOS</v>
      </c>
      <c r="W43"/>
      <c r="X43"/>
    </row>
    <row r="44" spans="1:24" x14ac:dyDescent="0.25">
      <c r="A44" s="31" t="s">
        <v>612</v>
      </c>
      <c r="B44" t="str">
        <f>VLOOKUP($A44,'Plan de acci�n consolidado 2025'!$A$3:$V$504,B$1,0)</f>
        <v>142-GRUPO DE TRABAJO DE SERVICIOS ADMINISTRATIVOS Y RECURSOS FÍSICOS</v>
      </c>
      <c r="C44">
        <f>VLOOKUP($A44,'Plan de acci�n consolidado 2025'!$A$3:$V$504,C$1,0)</f>
        <v>0</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84" t="str">
        <f>VLOOKUP($A44,'Plan de acci�n consolidado 2025'!$A$3:$V$504,T$1,0)</f>
        <v>2025-03-01</v>
      </c>
      <c r="U44" s="184" t="str">
        <f>VLOOKUP($A44,'Plan de acci�n consolidado 2025'!$A$3:$V$504,U$1,0)</f>
        <v>2025-07-01</v>
      </c>
      <c r="V44" t="str">
        <f>VLOOKUP($A44,'Plan de acci�n consolidado 2025'!$A$3:$V$504,V$1,0)</f>
        <v>142-GRUPO DE TRABAJO DE SERVICIOS ADMINISTRATIVOS Y RECURSOS FÍSICOS</v>
      </c>
      <c r="W44"/>
      <c r="X44"/>
    </row>
    <row r="45" spans="1:24" x14ac:dyDescent="0.25">
      <c r="A45" s="31" t="s">
        <v>614</v>
      </c>
      <c r="B45" t="str">
        <f>VLOOKUP($A45,'Plan de acci�n consolidado 2025'!$A$3:$V$504,B$1,0)</f>
        <v>142-GRUPO DE TRABAJO DE SERVICIOS ADMINISTRATIVOS Y RECURSOS FÍSICOS</v>
      </c>
      <c r="C45">
        <f>VLOOKUP($A45,'Plan de acci�n consolidado 2025'!$A$3:$V$504,C$1,0)</f>
        <v>0</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84" t="str">
        <f>VLOOKUP($A45,'Plan de acci�n consolidado 2025'!$A$3:$V$504,T$1,0)</f>
        <v>2025-05-02</v>
      </c>
      <c r="U45" s="184" t="str">
        <f>VLOOKUP($A45,'Plan de acci�n consolidado 2025'!$A$3:$V$504,U$1,0)</f>
        <v>2025-06-27</v>
      </c>
      <c r="V45" t="str">
        <f>VLOOKUP($A45,'Plan de acci�n consolidado 2025'!$A$3:$V$504,V$1,0)</f>
        <v>142-GRUPO DE TRABAJO DE SERVICIOS ADMINISTRATIVOS Y RECURSOS FÍSICOS</v>
      </c>
      <c r="W45"/>
      <c r="X45"/>
    </row>
    <row r="46" spans="1:24" x14ac:dyDescent="0.25">
      <c r="A46" s="31" t="s">
        <v>616</v>
      </c>
      <c r="B46" t="str">
        <f>VLOOKUP($A46,'Plan de acci�n consolidado 2025'!$A$3:$V$504,B$1,0)</f>
        <v>142-GRUPO DE TRABAJO DE SERVICIOS ADMINISTRATIVOS Y RECURSOS FÍSICOS</v>
      </c>
      <c r="C46">
        <f>VLOOKUP($A46,'Plan de acci�n consolidado 2025'!$A$3:$V$504,C$1,0)</f>
        <v>0</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84" t="str">
        <f>VLOOKUP($A46,'Plan de acci�n consolidado 2025'!$A$3:$V$504,T$1,0)</f>
        <v>2025-10-01</v>
      </c>
      <c r="U46" s="184" t="str">
        <f>VLOOKUP($A46,'Plan de acci�n consolidado 2025'!$A$3:$V$504,U$1,0)</f>
        <v>2025-12-22</v>
      </c>
      <c r="V46" t="str">
        <f>VLOOKUP($A46,'Plan de acci�n consolidado 2025'!$A$3:$V$504,V$1,0)</f>
        <v>142-GRUPO DE TRABAJO DE SERVICIOS ADMINISTRATIVOS Y RECURSOS FÍSICOS</v>
      </c>
      <c r="W46"/>
      <c r="X46"/>
    </row>
    <row r="47" spans="1:24" x14ac:dyDescent="0.25">
      <c r="A47" s="31" t="s">
        <v>619</v>
      </c>
      <c r="B47" t="str">
        <f>VLOOKUP($A47,'Plan de acci�n consolidado 2025'!$A$3:$V$504,B$1,0)</f>
        <v>73-GRUPO DE TRABAJO DE COMUNICACION</v>
      </c>
      <c r="C47">
        <f>VLOOKUP($A47,'Plan de acci�n consolidado 2025'!$A$3:$V$504,C$1,0)</f>
        <v>0</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84" t="str">
        <f>VLOOKUP($A47,'Plan de acci�n consolidado 2025'!$A$3:$V$504,T$1,0)</f>
        <v>2025-02-03</v>
      </c>
      <c r="U47" s="184" t="str">
        <f>VLOOKUP($A47,'Plan de acci�n consolidado 2025'!$A$3:$V$504,U$1,0)</f>
        <v>2025-12-31</v>
      </c>
      <c r="V47" t="str">
        <f>VLOOKUP($A47,'Plan de acci�n consolidado 2025'!$A$3:$V$504,V$1,0)</f>
        <v>73-GRUPO DE TRABAJO DE COMUNICACION</v>
      </c>
      <c r="W47"/>
      <c r="X47"/>
    </row>
    <row r="48" spans="1:24" x14ac:dyDescent="0.25">
      <c r="A48" s="31" t="s">
        <v>622</v>
      </c>
      <c r="B48" t="str">
        <f>VLOOKUP($A48,'Plan de acci�n consolidado 2025'!$A$3:$V$504,B$1,0)</f>
        <v>73-GRUPO DE TRABAJO DE COMUNICACION</v>
      </c>
      <c r="C48">
        <f>VLOOKUP($A48,'Plan de acci�n consolidado 2025'!$A$3:$V$504,C$1,0)</f>
        <v>0</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84" t="str">
        <f>VLOOKUP($A48,'Plan de acci�n consolidado 2025'!$A$3:$V$504,T$1,0)</f>
        <v>2025-02-03</v>
      </c>
      <c r="U48" s="184" t="str">
        <f>VLOOKUP($A48,'Plan de acci�n consolidado 2025'!$A$3:$V$504,U$1,0)</f>
        <v>2025-12-31</v>
      </c>
      <c r="V48" t="str">
        <f>VLOOKUP($A48,'Plan de acci�n consolidado 2025'!$A$3:$V$504,V$1,0)</f>
        <v>73-GRUPO DE TRABAJO DE COMUNICACION</v>
      </c>
      <c r="W48"/>
      <c r="X48"/>
    </row>
    <row r="49" spans="1:24" x14ac:dyDescent="0.25">
      <c r="A49" s="31" t="s">
        <v>624</v>
      </c>
      <c r="B49" t="str">
        <f>VLOOKUP($A49,'Plan de acci�n consolidado 2025'!$A$3:$V$504,B$1,0)</f>
        <v>73-GRUPO DE TRABAJO DE COMUNICACION</v>
      </c>
      <c r="C49">
        <f>VLOOKUP($A49,'Plan de acci�n consolidado 2025'!$A$3:$V$504,C$1,0)</f>
        <v>0</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84" t="str">
        <f>VLOOKUP($A49,'Plan de acci�n consolidado 2025'!$A$3:$V$504,T$1,0)</f>
        <v>2025-12-02</v>
      </c>
      <c r="U49" s="184" t="str">
        <f>VLOOKUP($A49,'Plan de acci�n consolidado 2025'!$A$3:$V$504,U$1,0)</f>
        <v>2025-12-31</v>
      </c>
      <c r="V49" t="str">
        <f>VLOOKUP($A49,'Plan de acci�n consolidado 2025'!$A$3:$V$504,V$1,0)</f>
        <v>73-GRUPO DE TRABAJO DE COMUNICACION</v>
      </c>
      <c r="W49"/>
      <c r="X49"/>
    </row>
    <row r="50" spans="1:24" x14ac:dyDescent="0.25">
      <c r="A50" s="31" t="s">
        <v>626</v>
      </c>
      <c r="B50" t="str">
        <f>VLOOKUP($A50,'Plan de acci�n consolidado 2025'!$A$3:$V$504,B$1,0)</f>
        <v>73-GRUPO DE TRABAJO DE COMUNICACION</v>
      </c>
      <c r="C50">
        <f>VLOOKUP($A50,'Plan de acci�n consolidado 2025'!$A$3:$V$504,C$1,0)</f>
        <v>0</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t="str">
        <f>VLOOKUP($A50,'Plan de acci�n consolidado 2025'!$A$3:$V$504,K$1,0)</f>
        <v>No</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84" t="str">
        <f>VLOOKUP($A50,'Plan de acci�n consolidado 2025'!$A$3:$V$504,T$1,0)</f>
        <v>2025-02-03</v>
      </c>
      <c r="U50" s="184" t="str">
        <f>VLOOKUP($A50,'Plan de acci�n consolidado 2025'!$A$3:$V$504,U$1,0)</f>
        <v>2025-12-12</v>
      </c>
      <c r="V50" t="str">
        <f>VLOOKUP($A50,'Plan de acci�n consolidado 2025'!$A$3:$V$504,V$1,0)</f>
        <v>73-GRUPO DE TRABAJO DE COMUNICACION</v>
      </c>
      <c r="W50"/>
      <c r="X50"/>
    </row>
    <row r="51" spans="1:24" x14ac:dyDescent="0.25">
      <c r="A51" s="31" t="s">
        <v>628</v>
      </c>
      <c r="B51" t="str">
        <f>VLOOKUP($A51,'Plan de acci�n consolidado 2025'!$A$3:$V$504,B$1,0)</f>
        <v>73-GRUPO DE TRABAJO DE COMUNICACION</v>
      </c>
      <c r="C51">
        <f>VLOOKUP($A51,'Plan de acci�n consolidado 2025'!$A$3:$V$504,C$1,0)</f>
        <v>0</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84" t="str">
        <f>VLOOKUP($A51,'Plan de acci�n consolidado 2025'!$A$3:$V$504,T$1,0)</f>
        <v>2025-02-03</v>
      </c>
      <c r="U51" s="184" t="str">
        <f>VLOOKUP($A51,'Plan de acci�n consolidado 2025'!$A$3:$V$504,U$1,0)</f>
        <v>2025-03-28</v>
      </c>
      <c r="V51" t="str">
        <f>VLOOKUP($A51,'Plan de acci�n consolidado 2025'!$A$3:$V$504,V$1,0)</f>
        <v>73-GRUPO DE TRABAJO DE COMUNICACION</v>
      </c>
      <c r="W51"/>
      <c r="X51"/>
    </row>
    <row r="52" spans="1:24" x14ac:dyDescent="0.25">
      <c r="A52" s="31" t="s">
        <v>630</v>
      </c>
      <c r="B52" t="str">
        <f>VLOOKUP($A52,'Plan de acci�n consolidado 2025'!$A$3:$V$504,B$1,0)</f>
        <v>73-GRUPO DE TRABAJO DE COMUNICACION</v>
      </c>
      <c r="C52">
        <f>VLOOKUP($A52,'Plan de acci�n consolidado 2025'!$A$3:$V$504,C$1,0)</f>
        <v>0</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84" t="str">
        <f>VLOOKUP($A52,'Plan de acci�n consolidado 2025'!$A$3:$V$504,T$1,0)</f>
        <v>2025-04-01</v>
      </c>
      <c r="U52" s="184" t="str">
        <f>VLOOKUP($A52,'Plan de acci�n consolidado 2025'!$A$3:$V$504,U$1,0)</f>
        <v>2025-04-30</v>
      </c>
      <c r="V52" t="str">
        <f>VLOOKUP($A52,'Plan de acci�n consolidado 2025'!$A$3:$V$504,V$1,0)</f>
        <v>73-GRUPO DE TRABAJO DE COMUNICACION</v>
      </c>
      <c r="W52"/>
      <c r="X52"/>
    </row>
    <row r="53" spans="1:24" x14ac:dyDescent="0.25">
      <c r="A53" s="31" t="s">
        <v>632</v>
      </c>
      <c r="B53" t="str">
        <f>VLOOKUP($A53,'Plan de acci�n consolidado 2025'!$A$3:$V$504,B$1,0)</f>
        <v>73-GRUPO DE TRABAJO DE COMUNICACION</v>
      </c>
      <c r="C53">
        <f>VLOOKUP($A53,'Plan de acci�n consolidado 2025'!$A$3:$V$504,C$1,0)</f>
        <v>0</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84" t="str">
        <f>VLOOKUP($A53,'Plan de acci�n consolidado 2025'!$A$3:$V$504,T$1,0)</f>
        <v>2025-04-01</v>
      </c>
      <c r="U53" s="184" t="str">
        <f>VLOOKUP($A53,'Plan de acci�n consolidado 2025'!$A$3:$V$504,U$1,0)</f>
        <v>2025-11-21</v>
      </c>
      <c r="V53" t="str">
        <f>VLOOKUP($A53,'Plan de acci�n consolidado 2025'!$A$3:$V$504,V$1,0)</f>
        <v>73-GRUPO DE TRABAJO DE COMUNICACION</v>
      </c>
      <c r="W53"/>
      <c r="X53"/>
    </row>
    <row r="54" spans="1:24" x14ac:dyDescent="0.25">
      <c r="A54" s="31" t="s">
        <v>634</v>
      </c>
      <c r="B54" t="str">
        <f>VLOOKUP($A54,'Plan de acci�n consolidado 2025'!$A$3:$V$504,B$1,0)</f>
        <v>73-GRUPO DE TRABAJO DE COMUNICACION</v>
      </c>
      <c r="C54">
        <f>VLOOKUP($A54,'Plan de acci�n consolidado 2025'!$A$3:$V$504,C$1,0)</f>
        <v>0</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84" t="str">
        <f>VLOOKUP($A54,'Plan de acci�n consolidado 2025'!$A$3:$V$504,T$1,0)</f>
        <v>2025-11-24</v>
      </c>
      <c r="U54" s="184" t="str">
        <f>VLOOKUP($A54,'Plan de acci�n consolidado 2025'!$A$3:$V$504,U$1,0)</f>
        <v>2025-12-12</v>
      </c>
      <c r="V54" t="str">
        <f>VLOOKUP($A54,'Plan de acci�n consolidado 2025'!$A$3:$V$504,V$1,0)</f>
        <v>73-GRUPO DE TRABAJO DE COMUNICACION</v>
      </c>
      <c r="W54"/>
      <c r="X54"/>
    </row>
    <row r="55" spans="1:24" x14ac:dyDescent="0.25">
      <c r="A55" s="31" t="s">
        <v>636</v>
      </c>
      <c r="B55" t="str">
        <f>VLOOKUP($A55,'Plan de acci�n consolidado 2025'!$A$3:$V$504,B$1,0)</f>
        <v>73-GRUPO DE TRABAJO DE COMUNICACION</v>
      </c>
      <c r="C55">
        <f>VLOOKUP($A55,'Plan de acci�n consolidado 2025'!$A$3:$V$504,C$1,0)</f>
        <v>0</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84" t="str">
        <f>VLOOKUP($A55,'Plan de acci�n consolidado 2025'!$A$3:$V$504,T$1,0)</f>
        <v>2025-01-15</v>
      </c>
      <c r="U55" s="184" t="str">
        <f>VLOOKUP($A55,'Plan de acci�n consolidado 2025'!$A$3:$V$504,U$1,0)</f>
        <v>2025-12-31</v>
      </c>
      <c r="V55" t="str">
        <f>VLOOKUP($A55,'Plan de acci�n consolidado 2025'!$A$3:$V$504,V$1,0)</f>
        <v>73-GRUPO DE TRABAJO DE COMUNICACION</v>
      </c>
      <c r="W55"/>
      <c r="X55"/>
    </row>
    <row r="56" spans="1:24" x14ac:dyDescent="0.25">
      <c r="A56" s="31" t="s">
        <v>637</v>
      </c>
      <c r="B56" t="str">
        <f>VLOOKUP($A56,'Plan de acci�n consolidado 2025'!$A$3:$V$504,B$1,0)</f>
        <v>73-GRUPO DE TRABAJO DE COMUNICACION</v>
      </c>
      <c r="C56">
        <f>VLOOKUP($A56,'Plan de acci�n consolidado 2025'!$A$3:$V$504,C$1,0)</f>
        <v>0</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84" t="str">
        <f>VLOOKUP($A56,'Plan de acci�n consolidado 2025'!$A$3:$V$504,T$1,0)</f>
        <v>2025-01-15</v>
      </c>
      <c r="U56" s="184" t="str">
        <f>VLOOKUP($A56,'Plan de acci�n consolidado 2025'!$A$3:$V$504,U$1,0)</f>
        <v>2025-02-28</v>
      </c>
      <c r="V56" t="str">
        <f>VLOOKUP($A56,'Plan de acci�n consolidado 2025'!$A$3:$V$504,V$1,0)</f>
        <v>73-GRUPO DE TRABAJO DE COMUNICACION</v>
      </c>
      <c r="W56"/>
      <c r="X56"/>
    </row>
    <row r="57" spans="1:24" x14ac:dyDescent="0.25">
      <c r="A57" s="31" t="s">
        <v>639</v>
      </c>
      <c r="B57" t="str">
        <f>VLOOKUP($A57,'Plan de acci�n consolidado 2025'!$A$3:$V$504,B$1,0)</f>
        <v>73-GRUPO DE TRABAJO DE COMUNICACION</v>
      </c>
      <c r="C57">
        <f>VLOOKUP($A57,'Plan de acci�n consolidado 2025'!$A$3:$V$504,C$1,0)</f>
        <v>0</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84" t="str">
        <f>VLOOKUP($A57,'Plan de acci�n consolidado 2025'!$A$3:$V$504,T$1,0)</f>
        <v>2025-03-04</v>
      </c>
      <c r="U57" s="184" t="str">
        <f>VLOOKUP($A57,'Plan de acci�n consolidado 2025'!$A$3:$V$504,U$1,0)</f>
        <v>2025-11-28</v>
      </c>
      <c r="V57" t="str">
        <f>VLOOKUP($A57,'Plan de acci�n consolidado 2025'!$A$3:$V$504,V$1,0)</f>
        <v>73-GRUPO DE TRABAJO DE COMUNICACION</v>
      </c>
      <c r="W57"/>
      <c r="X57"/>
    </row>
    <row r="58" spans="1:24" x14ac:dyDescent="0.25">
      <c r="A58" s="31" t="s">
        <v>641</v>
      </c>
      <c r="B58" t="str">
        <f>VLOOKUP($A58,'Plan de acci�n consolidado 2025'!$A$3:$V$504,B$1,0)</f>
        <v>73-GRUPO DE TRABAJO DE COMUNICACION</v>
      </c>
      <c r="C58">
        <f>VLOOKUP($A58,'Plan de acci�n consolidado 2025'!$A$3:$V$504,C$1,0)</f>
        <v>0</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84" t="str">
        <f>VLOOKUP($A58,'Plan de acci�n consolidado 2025'!$A$3:$V$504,T$1,0)</f>
        <v>2025-03-14</v>
      </c>
      <c r="U58" s="184" t="str">
        <f>VLOOKUP($A58,'Plan de acci�n consolidado 2025'!$A$3:$V$504,U$1,0)</f>
        <v>2025-12-31</v>
      </c>
      <c r="V58" t="str">
        <f>VLOOKUP($A58,'Plan de acci�n consolidado 2025'!$A$3:$V$504,V$1,0)</f>
        <v>73-GRUPO DE TRABAJO DE COMUNICACION</v>
      </c>
      <c r="W58"/>
      <c r="X58"/>
    </row>
    <row r="59" spans="1:24" x14ac:dyDescent="0.25">
      <c r="A59" s="31" t="s">
        <v>643</v>
      </c>
      <c r="B59" t="str">
        <f>VLOOKUP($A59,'Plan de acci�n consolidado 2025'!$A$3:$V$504,B$1,0)</f>
        <v>73-GRUPO DE TRABAJO DE COMUNICACION</v>
      </c>
      <c r="C59">
        <f>VLOOKUP($A59,'Plan de acci�n consolidado 2025'!$A$3:$V$504,C$1,0)</f>
        <v>0</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84" t="str">
        <f>VLOOKUP($A59,'Plan de acci�n consolidado 2025'!$A$3:$V$504,T$1,0)</f>
        <v>2025-07-01</v>
      </c>
      <c r="U59" s="184" t="str">
        <f>VLOOKUP($A59,'Plan de acci�n consolidado 2025'!$A$3:$V$504,U$1,0)</f>
        <v>2025-12-31</v>
      </c>
      <c r="V59" t="str">
        <f>VLOOKUP($A59,'Plan de acci�n consolidado 2025'!$A$3:$V$504,V$1,0)</f>
        <v>73-GRUPO DE TRABAJO DE COMUNICACION</v>
      </c>
      <c r="W59"/>
      <c r="X59"/>
    </row>
    <row r="60" spans="1:24" x14ac:dyDescent="0.25">
      <c r="A60" s="31" t="s">
        <v>645</v>
      </c>
      <c r="B60" t="str">
        <f>VLOOKUP($A60,'Plan de acci�n consolidado 2025'!$A$3:$V$504,B$1,0)</f>
        <v>73-GRUPO DE TRABAJO DE COMUNICACION</v>
      </c>
      <c r="C60">
        <f>VLOOKUP($A60,'Plan de acci�n consolidado 2025'!$A$3:$V$504,C$1,0)</f>
        <v>0</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84" t="str">
        <f>VLOOKUP($A60,'Plan de acci�n consolidado 2025'!$A$3:$V$504,T$1,0)</f>
        <v>2025-02-07</v>
      </c>
      <c r="U60" s="184" t="str">
        <f>VLOOKUP($A60,'Plan de acci�n consolidado 2025'!$A$3:$V$504,U$1,0)</f>
        <v>2025-12-19</v>
      </c>
      <c r="V60" t="str">
        <f>VLOOKUP($A60,'Plan de acci�n consolidado 2025'!$A$3:$V$504,V$1,0)</f>
        <v>73-GRUPO DE TRABAJO DE COMUNICACION</v>
      </c>
      <c r="W60"/>
      <c r="X60"/>
    </row>
    <row r="61" spans="1:24" x14ac:dyDescent="0.25">
      <c r="A61" s="31" t="s">
        <v>648</v>
      </c>
      <c r="B61" t="str">
        <f>VLOOKUP($A61,'Plan de acci�n consolidado 2025'!$A$3:$V$504,B$1,0)</f>
        <v>73-GRUPO DE TRABAJO DE COMUNICACION</v>
      </c>
      <c r="C61">
        <f>VLOOKUP($A61,'Plan de acci�n consolidado 2025'!$A$3:$V$504,C$1,0)</f>
        <v>0</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84" t="str">
        <f>VLOOKUP($A61,'Plan de acci�n consolidado 2025'!$A$3:$V$504,T$1,0)</f>
        <v>2025-02-07</v>
      </c>
      <c r="U61" s="184" t="str">
        <f>VLOOKUP($A61,'Plan de acci�n consolidado 2025'!$A$3:$V$504,U$1,0)</f>
        <v>2025-04-11</v>
      </c>
      <c r="V61" t="str">
        <f>VLOOKUP($A61,'Plan de acci�n consolidado 2025'!$A$3:$V$504,V$1,0)</f>
        <v>73-GRUPO DE TRABAJO DE COMUNICACION</v>
      </c>
      <c r="W61"/>
      <c r="X61"/>
    </row>
    <row r="62" spans="1:24" x14ac:dyDescent="0.25">
      <c r="A62" s="31" t="s">
        <v>650</v>
      </c>
      <c r="B62" t="str">
        <f>VLOOKUP($A62,'Plan de acci�n consolidado 2025'!$A$3:$V$504,B$1,0)</f>
        <v>73-GRUPO DE TRABAJO DE COMUNICACION</v>
      </c>
      <c r="C62">
        <f>VLOOKUP($A62,'Plan de acci�n consolidado 2025'!$A$3:$V$504,C$1,0)</f>
        <v>0</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84" t="str">
        <f>VLOOKUP($A62,'Plan de acci�n consolidado 2025'!$A$3:$V$504,T$1,0)</f>
        <v>2025-02-07</v>
      </c>
      <c r="U62" s="184" t="str">
        <f>VLOOKUP($A62,'Plan de acci�n consolidado 2025'!$A$3:$V$504,U$1,0)</f>
        <v>2025-03-31</v>
      </c>
      <c r="V62" t="str">
        <f>VLOOKUP($A62,'Plan de acci�n consolidado 2025'!$A$3:$V$504,V$1,0)</f>
        <v>73-GRUPO DE TRABAJO DE COMUNICACION</v>
      </c>
      <c r="W62"/>
      <c r="X62"/>
    </row>
    <row r="63" spans="1:24" x14ac:dyDescent="0.25">
      <c r="A63" s="31" t="s">
        <v>652</v>
      </c>
      <c r="B63" t="str">
        <f>VLOOKUP($A63,'Plan de acci�n consolidado 2025'!$A$3:$V$504,B$1,0)</f>
        <v>73-GRUPO DE TRABAJO DE COMUNICACION</v>
      </c>
      <c r="C63">
        <f>VLOOKUP($A63,'Plan de acci�n consolidado 2025'!$A$3:$V$504,C$1,0)</f>
        <v>0</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84" t="str">
        <f>VLOOKUP($A63,'Plan de acci�n consolidado 2025'!$A$3:$V$504,T$1,0)</f>
        <v>2025-04-01</v>
      </c>
      <c r="U63" s="184" t="str">
        <f>VLOOKUP($A63,'Plan de acci�n consolidado 2025'!$A$3:$V$504,U$1,0)</f>
        <v>2025-10-31</v>
      </c>
      <c r="V63" t="str">
        <f>VLOOKUP($A63,'Plan de acci�n consolidado 2025'!$A$3:$V$504,V$1,0)</f>
        <v>73-GRUPO DE TRABAJO DE COMUNICACION</v>
      </c>
      <c r="W63"/>
      <c r="X63"/>
    </row>
    <row r="64" spans="1:24" x14ac:dyDescent="0.25">
      <c r="A64" s="31" t="s">
        <v>654</v>
      </c>
      <c r="B64" t="str">
        <f>VLOOKUP($A64,'Plan de acci�n consolidado 2025'!$A$3:$V$504,B$1,0)</f>
        <v>73-GRUPO DE TRABAJO DE COMUNICACION</v>
      </c>
      <c r="C64">
        <f>VLOOKUP($A64,'Plan de acci�n consolidado 2025'!$A$3:$V$504,C$1,0)</f>
        <v>0</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84" t="str">
        <f>VLOOKUP($A64,'Plan de acci�n consolidado 2025'!$A$3:$V$504,T$1,0)</f>
        <v>2025-04-22</v>
      </c>
      <c r="U64" s="184" t="str">
        <f>VLOOKUP($A64,'Plan de acci�n consolidado 2025'!$A$3:$V$504,U$1,0)</f>
        <v>2025-11-21</v>
      </c>
      <c r="V64" t="str">
        <f>VLOOKUP($A64,'Plan de acci�n consolidado 2025'!$A$3:$V$504,V$1,0)</f>
        <v>73-GRUPO DE TRABAJO DE COMUNICACION</v>
      </c>
      <c r="W64"/>
      <c r="X64"/>
    </row>
    <row r="65" spans="1:24" x14ac:dyDescent="0.25">
      <c r="A65" s="31" t="s">
        <v>656</v>
      </c>
      <c r="B65" t="str">
        <f>VLOOKUP($A65,'Plan de acci�n consolidado 2025'!$A$3:$V$504,B$1,0)</f>
        <v>73-GRUPO DE TRABAJO DE COMUNICACION</v>
      </c>
      <c r="C65">
        <f>VLOOKUP($A65,'Plan de acci�n consolidado 2025'!$A$3:$V$504,C$1,0)</f>
        <v>0</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84" t="str">
        <f>VLOOKUP($A65,'Plan de acci�n consolidado 2025'!$A$3:$V$504,T$1,0)</f>
        <v>2025-11-04</v>
      </c>
      <c r="U65" s="184" t="str">
        <f>VLOOKUP($A65,'Plan de acci�n consolidado 2025'!$A$3:$V$504,U$1,0)</f>
        <v>2025-11-18</v>
      </c>
      <c r="V65" t="str">
        <f>VLOOKUP($A65,'Plan de acci�n consolidado 2025'!$A$3:$V$504,V$1,0)</f>
        <v>73-GRUPO DE TRABAJO DE COMUNICACION</v>
      </c>
      <c r="W65"/>
      <c r="X65"/>
    </row>
    <row r="66" spans="1:24" x14ac:dyDescent="0.25">
      <c r="A66" s="31" t="s">
        <v>658</v>
      </c>
      <c r="B66" t="str">
        <f>VLOOKUP($A66,'Plan de acci�n consolidado 2025'!$A$3:$V$504,B$1,0)</f>
        <v>73-GRUPO DE TRABAJO DE COMUNICACION</v>
      </c>
      <c r="C66">
        <f>VLOOKUP($A66,'Plan de acci�n consolidado 2025'!$A$3:$V$504,C$1,0)</f>
        <v>0</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84" t="str">
        <f>VLOOKUP($A66,'Plan de acci�n consolidado 2025'!$A$3:$V$504,T$1,0)</f>
        <v>2025-12-01</v>
      </c>
      <c r="U66" s="184" t="str">
        <f>VLOOKUP($A66,'Plan de acci�n consolidado 2025'!$A$3:$V$504,U$1,0)</f>
        <v>2025-12-19</v>
      </c>
      <c r="V66" t="str">
        <f>VLOOKUP($A66,'Plan de acci�n consolidado 2025'!$A$3:$V$504,V$1,0)</f>
        <v>73-GRUPO DE TRABAJO DE COMUNICACION</v>
      </c>
      <c r="W66"/>
      <c r="X66"/>
    </row>
    <row r="67" spans="1:24" x14ac:dyDescent="0.25">
      <c r="A67" s="31" t="s">
        <v>661</v>
      </c>
      <c r="B67" t="str">
        <f>VLOOKUP($A67,'Plan de acci�n consolidado 2025'!$A$3:$V$504,B$1,0)</f>
        <v>3100-DIRECCION DE INVESTIGACIONES DE PROTECCION AL CONSUMIDOR</v>
      </c>
      <c r="C67">
        <f>VLOOKUP($A67,'Plan de acci�n consolidado 2025'!$A$3:$V$504,C$1,0)</f>
        <v>0</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80</v>
      </c>
      <c r="R67" t="str">
        <f>VLOOKUP($A67,'Plan de acci�n consolidado 2025'!$A$3:$V$504,R$1,0)</f>
        <v>Númerica</v>
      </c>
      <c r="S67" t="str">
        <f>VLOOKUP($A67,'Plan de acci�n consolidado 2025'!$A$3:$V$504,S$1,0)</f>
        <v># de actuaciones oficiosas realizadas / 80 actuaciones oficiosas a realizar</v>
      </c>
      <c r="T67" s="184" t="str">
        <f>VLOOKUP($A67,'Plan de acci�n consolidado 2025'!$A$3:$V$504,T$1,0)</f>
        <v>2025-02-18</v>
      </c>
      <c r="U67" s="184" t="str">
        <f>VLOOKUP($A67,'Plan de acci�n consolidado 2025'!$A$3:$V$504,U$1,0)</f>
        <v>2025-11-28</v>
      </c>
      <c r="V67" t="str">
        <f>VLOOKUP($A67,'Plan de acci�n consolidado 2025'!$A$3:$V$504,V$1,0)</f>
        <v>3100-DIRECCION DE INVESTIGACIONES DE PROTECCION AL CONSUMIDOR</v>
      </c>
      <c r="W67"/>
      <c r="X67"/>
    </row>
    <row r="68" spans="1:24" x14ac:dyDescent="0.25">
      <c r="A68" s="31" t="s">
        <v>663</v>
      </c>
      <c r="B68" t="str">
        <f>VLOOKUP($A68,'Plan de acci�n consolidado 2025'!$A$3:$V$504,B$1,0)</f>
        <v>3100-DIRECCION DE INVESTIGACIONES DE PROTECCION AL CONSUMIDOR</v>
      </c>
      <c r="C68">
        <f>VLOOKUP($A68,'Plan de acci�n consolidado 2025'!$A$3:$V$504,C$1,0)</f>
        <v>0</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84" t="str">
        <f>VLOOKUP($A68,'Plan de acci�n consolidado 2025'!$A$3:$V$504,T$1,0)</f>
        <v>2025-02-18</v>
      </c>
      <c r="U68" s="184" t="str">
        <f>VLOOKUP($A68,'Plan de acci�n consolidado 2025'!$A$3:$V$504,U$1,0)</f>
        <v>2025-03-31</v>
      </c>
      <c r="V68" t="str">
        <f>VLOOKUP($A68,'Plan de acci�n consolidado 2025'!$A$3:$V$504,V$1,0)</f>
        <v>3100-DIRECCION DE INVESTIGACIONES DE PROTECCION AL CONSUMIDOR</v>
      </c>
      <c r="W68"/>
      <c r="X68"/>
    </row>
    <row r="69" spans="1:24" x14ac:dyDescent="0.25">
      <c r="A69" s="31" t="s">
        <v>665</v>
      </c>
      <c r="B69" t="str">
        <f>VLOOKUP($A69,'Plan de acci�n consolidado 2025'!$A$3:$V$504,B$1,0)</f>
        <v>3100-DIRECCION DE INVESTIGACIONES DE PROTECCION AL CONSUMIDOR</v>
      </c>
      <c r="C69">
        <f>VLOOKUP($A69,'Plan de acci�n consolidado 2025'!$A$3:$V$504,C$1,0)</f>
        <v>0</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84" t="str">
        <f>VLOOKUP($A69,'Plan de acci�n consolidado 2025'!$A$3:$V$504,T$1,0)</f>
        <v>2025-04-01</v>
      </c>
      <c r="U69" s="184" t="str">
        <f>VLOOKUP($A69,'Plan de acci�n consolidado 2025'!$A$3:$V$504,U$1,0)</f>
        <v>2025-04-30</v>
      </c>
      <c r="V69" t="str">
        <f>VLOOKUP($A69,'Plan de acci�n consolidado 2025'!$A$3:$V$504,V$1,0)</f>
        <v>3100-DIRECCION DE INVESTIGACIONES DE PROTECCION AL CONSUMIDOR</v>
      </c>
      <c r="W69"/>
      <c r="X69"/>
    </row>
    <row r="70" spans="1:24" x14ac:dyDescent="0.25">
      <c r="A70" s="31" t="s">
        <v>667</v>
      </c>
      <c r="B70" t="str">
        <f>VLOOKUP($A70,'Plan de acci�n consolidado 2025'!$A$3:$V$504,B$1,0)</f>
        <v>3100-DIRECCION DE INVESTIGACIONES DE PROTECCION AL CONSUMIDOR</v>
      </c>
      <c r="C70">
        <f>VLOOKUP($A70,'Plan de acci�n consolidado 2025'!$A$3:$V$504,C$1,0)</f>
        <v>0</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80</v>
      </c>
      <c r="R70" t="str">
        <f>VLOOKUP($A70,'Plan de acci�n consolidado 2025'!$A$3:$V$504,R$1,0)</f>
        <v>Númerica</v>
      </c>
      <c r="S70" t="str">
        <f>VLOOKUP($A70,'Plan de acci�n consolidado 2025'!$A$3:$V$504,S$1,0)</f>
        <v># de actuaciones oficiosas realizadas / 80 actuaciones oficiosas a realizar</v>
      </c>
      <c r="T70" s="184" t="str">
        <f>VLOOKUP($A70,'Plan de acci�n consolidado 2025'!$A$3:$V$504,T$1,0)</f>
        <v>2025-04-08</v>
      </c>
      <c r="U70" s="184" t="str">
        <f>VLOOKUP($A70,'Plan de acci�n consolidado 2025'!$A$3:$V$504,U$1,0)</f>
        <v>2025-11-28</v>
      </c>
      <c r="V70" t="str">
        <f>VLOOKUP($A70,'Plan de acci�n consolidado 2025'!$A$3:$V$504,V$1,0)</f>
        <v>3100-DIRECCION DE INVESTIGACIONES DE PROTECCION AL CONSUMIDOR</v>
      </c>
      <c r="W70"/>
      <c r="X70"/>
    </row>
    <row r="71" spans="1:24" x14ac:dyDescent="0.25">
      <c r="A71" s="31" t="s">
        <v>668</v>
      </c>
      <c r="B71" t="str">
        <f>VLOOKUP($A71,'Plan de acci�n consolidado 2025'!$A$3:$V$504,B$1,0)</f>
        <v>3100-DIRECCION DE INVESTIGACIONES DE PROTECCION AL CONSUMIDOR</v>
      </c>
      <c r="C71">
        <f>VLOOKUP($A71,'Plan de acci�n consolidado 2025'!$A$3:$V$504,C$1,0)</f>
        <v>0</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84" t="str">
        <f>VLOOKUP($A71,'Plan de acci�n consolidado 2025'!$A$3:$V$504,T$1,0)</f>
        <v>2025-01-14</v>
      </c>
      <c r="U71" s="184" t="str">
        <f>VLOOKUP($A71,'Plan de acci�n consolidado 2025'!$A$3:$V$504,U$1,0)</f>
        <v>2025-11-28</v>
      </c>
      <c r="V71" t="str">
        <f>VLOOKUP($A71,'Plan de acci�n consolidado 2025'!$A$3:$V$504,V$1,0)</f>
        <v>3100-DIRECCION DE INVESTIGACIONES DE PROTECCION AL CONSUMIDOR</v>
      </c>
      <c r="W71"/>
      <c r="X71"/>
    </row>
    <row r="72" spans="1:24" x14ac:dyDescent="0.25">
      <c r="A72" s="31" t="s">
        <v>671</v>
      </c>
      <c r="B72" t="str">
        <f>VLOOKUP($A72,'Plan de acci�n consolidado 2025'!$A$3:$V$504,B$1,0)</f>
        <v>3100-DIRECCION DE INVESTIGACIONES DE PROTECCION AL CONSUMIDOR</v>
      </c>
      <c r="C72">
        <f>VLOOKUP($A72,'Plan de acci�n consolidado 2025'!$A$3:$V$504,C$1,0)</f>
        <v>0</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84" t="str">
        <f>VLOOKUP($A72,'Plan de acci�n consolidado 2025'!$A$3:$V$504,T$1,0)</f>
        <v>2025-01-14</v>
      </c>
      <c r="U72" s="184" t="str">
        <f>VLOOKUP($A72,'Plan de acci�n consolidado 2025'!$A$3:$V$504,U$1,0)</f>
        <v>2025-02-07</v>
      </c>
      <c r="V72" t="str">
        <f>VLOOKUP($A72,'Plan de acci�n consolidado 2025'!$A$3:$V$504,V$1,0)</f>
        <v>3100-DIRECCION DE INVESTIGACIONES DE PROTECCION AL CONSUMIDOR</v>
      </c>
      <c r="W72"/>
      <c r="X72"/>
    </row>
    <row r="73" spans="1:24" x14ac:dyDescent="0.25">
      <c r="A73" s="31" t="s">
        <v>673</v>
      </c>
      <c r="B73" t="str">
        <f>VLOOKUP($A73,'Plan de acci�n consolidado 2025'!$A$3:$V$504,B$1,0)</f>
        <v>3100-DIRECCION DE INVESTIGACIONES DE PROTECCION AL CONSUMIDOR</v>
      </c>
      <c r="C73">
        <f>VLOOKUP($A73,'Plan de acci�n consolidado 2025'!$A$3:$V$504,C$1,0)</f>
        <v>0</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84" t="str">
        <f>VLOOKUP($A73,'Plan de acci�n consolidado 2025'!$A$3:$V$504,T$1,0)</f>
        <v>2025-01-14</v>
      </c>
      <c r="U73" s="184" t="str">
        <f>VLOOKUP($A73,'Plan de acci�n consolidado 2025'!$A$3:$V$504,U$1,0)</f>
        <v>2025-10-31</v>
      </c>
      <c r="V73" t="str">
        <f>VLOOKUP($A73,'Plan de acci�n consolidado 2025'!$A$3:$V$504,V$1,0)</f>
        <v>3100-DIRECCION DE INVESTIGACIONES DE PROTECCION AL CONSUMIDOR</v>
      </c>
      <c r="W73"/>
      <c r="X73"/>
    </row>
    <row r="74" spans="1:24" x14ac:dyDescent="0.25">
      <c r="A74" s="31" t="s">
        <v>675</v>
      </c>
      <c r="B74" t="str">
        <f>VLOOKUP($A74,'Plan de acci�n consolidado 2025'!$A$3:$V$504,B$1,0)</f>
        <v>3100-DIRECCION DE INVESTIGACIONES DE PROTECCION AL CONSUMIDOR</v>
      </c>
      <c r="C74">
        <f>VLOOKUP($A74,'Plan de acci�n consolidado 2025'!$A$3:$V$504,C$1,0)</f>
        <v>0</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84" t="str">
        <f>VLOOKUP($A74,'Plan de acci�n consolidado 2025'!$A$3:$V$504,T$1,0)</f>
        <v>2025-02-07</v>
      </c>
      <c r="U74" s="184" t="str">
        <f>VLOOKUP($A74,'Plan de acci�n consolidado 2025'!$A$3:$V$504,U$1,0)</f>
        <v>2025-11-28</v>
      </c>
      <c r="V74" t="str">
        <f>VLOOKUP($A74,'Plan de acci�n consolidado 2025'!$A$3:$V$504,V$1,0)</f>
        <v>3100-DIRECCION DE INVESTIGACIONES DE PROTECCION AL CONSUMIDOR</v>
      </c>
      <c r="W74"/>
      <c r="X74"/>
    </row>
    <row r="75" spans="1:24" x14ac:dyDescent="0.25">
      <c r="A75" s="31" t="s">
        <v>676</v>
      </c>
      <c r="B75" t="str">
        <f>VLOOKUP($A75,'Plan de acci�n consolidado 2025'!$A$3:$V$504,B$1,0)</f>
        <v>3100-DIRECCION DE INVESTIGACIONES DE PROTECCION AL CONSUMIDOR</v>
      </c>
      <c r="C75">
        <f>VLOOKUP($A75,'Plan de acci�n consolidado 2025'!$A$3:$V$504,C$1,0)</f>
        <v>0</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84" t="str">
        <f>VLOOKUP($A75,'Plan de acci�n consolidado 2025'!$A$3:$V$504,T$1,0)</f>
        <v>2025-01-02</v>
      </c>
      <c r="U75" s="184" t="str">
        <f>VLOOKUP($A75,'Plan de acci�n consolidado 2025'!$A$3:$V$504,U$1,0)</f>
        <v>2025-12-31</v>
      </c>
      <c r="V75" t="str">
        <f>VLOOKUP($A75,'Plan de acci�n consolidado 2025'!$A$3:$V$504,V$1,0)</f>
        <v>3100-DIRECCION DE INVESTIGACIONES DE PROTECCION AL CONSUMIDOR</v>
      </c>
      <c r="W75"/>
      <c r="X75"/>
    </row>
    <row r="76" spans="1:24" x14ac:dyDescent="0.25">
      <c r="A76" s="31" t="s">
        <v>679</v>
      </c>
      <c r="B76" t="str">
        <f>VLOOKUP($A76,'Plan de acci�n consolidado 2025'!$A$3:$V$504,B$1,0)</f>
        <v>3100-DIRECCION DE INVESTIGACIONES DE PROTECCION AL CONSUMIDOR</v>
      </c>
      <c r="C76">
        <f>VLOOKUP($A76,'Plan de acci�n consolidado 2025'!$A$3:$V$504,C$1,0)</f>
        <v>0</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84" t="str">
        <f>VLOOKUP($A76,'Plan de acci�n consolidado 2025'!$A$3:$V$504,T$1,0)</f>
        <v>2025-01-02</v>
      </c>
      <c r="U76" s="184" t="str">
        <f>VLOOKUP($A76,'Plan de acci�n consolidado 2025'!$A$3:$V$504,U$1,0)</f>
        <v>2025-12-31</v>
      </c>
      <c r="V76" t="str">
        <f>VLOOKUP($A76,'Plan de acci�n consolidado 2025'!$A$3:$V$504,V$1,0)</f>
        <v>3100-DIRECCION DE INVESTIGACIONES DE PROTECCION AL CONSUMIDOR</v>
      </c>
      <c r="W76"/>
      <c r="X76"/>
    </row>
    <row r="77" spans="1:24" x14ac:dyDescent="0.25">
      <c r="A77" s="31" t="s">
        <v>681</v>
      </c>
      <c r="B77" t="str">
        <f>VLOOKUP($A77,'Plan de acci�n consolidado 2025'!$A$3:$V$504,B$1,0)</f>
        <v>3100-DIRECCION DE INVESTIGACIONES DE PROTECCION AL CONSUMIDOR</v>
      </c>
      <c r="C77">
        <f>VLOOKUP($A77,'Plan de acci�n consolidado 2025'!$A$3:$V$504,C$1,0)</f>
        <v>0</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84" t="str">
        <f>VLOOKUP($A77,'Plan de acci�n consolidado 2025'!$A$3:$V$504,T$1,0)</f>
        <v>2025-01-02</v>
      </c>
      <c r="U77" s="184" t="str">
        <f>VLOOKUP($A77,'Plan de acci�n consolidado 2025'!$A$3:$V$504,U$1,0)</f>
        <v>2025-12-31</v>
      </c>
      <c r="V77" t="str">
        <f>VLOOKUP($A77,'Plan de acci�n consolidado 2025'!$A$3:$V$504,V$1,0)</f>
        <v>3100-DIRECCION DE INVESTIGACIONES DE PROTECCION AL CONSUMIDOR</v>
      </c>
      <c r="W77"/>
      <c r="X77"/>
    </row>
    <row r="78" spans="1:24" x14ac:dyDescent="0.25">
      <c r="A78" s="31" t="s">
        <v>683</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84" t="str">
        <f>VLOOKUP($A78,'Plan de acci�n consolidado 2025'!$A$3:$V$504,T$1,0)</f>
        <v>2025-02-03</v>
      </c>
      <c r="U78" s="184" t="str">
        <f>VLOOKUP($A78,'Plan de acci�n consolidado 2025'!$A$3:$V$504,U$1,0)</f>
        <v>2025-12-19</v>
      </c>
      <c r="V78" t="str">
        <f>VLOOKUP($A78,'Plan de acci�n consolidado 2025'!$A$3:$V$504,V$1,0)</f>
        <v>60-GRUPO DE TRABAJO DE GESTIÓN JUDICIAL ADSCRITO A LA OFICINA ASESORA JURÍDICA</v>
      </c>
      <c r="W78"/>
      <c r="X78"/>
    </row>
    <row r="79" spans="1:24" x14ac:dyDescent="0.25">
      <c r="A79" s="31" t="s">
        <v>685</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84" t="str">
        <f>VLOOKUP($A79,'Plan de acci�n consolidado 2025'!$A$3:$V$504,T$1,0)</f>
        <v>2025-02-03</v>
      </c>
      <c r="U79" s="184" t="str">
        <f>VLOOKUP($A79,'Plan de acci�n consolidado 2025'!$A$3:$V$504,U$1,0)</f>
        <v>2025-03-31</v>
      </c>
      <c r="V79" t="str">
        <f>VLOOKUP($A79,'Plan de acci�n consolidado 2025'!$A$3:$V$504,V$1,0)</f>
        <v>60-GRUPO DE TRABAJO DE GESTIÓN JUDICIAL ADSCRITO A LA OFICINA ASESORA JURÍDICA</v>
      </c>
      <c r="W79"/>
      <c r="X79"/>
    </row>
    <row r="80" spans="1:24" x14ac:dyDescent="0.25">
      <c r="A80" s="31" t="s">
        <v>687</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84" t="str">
        <f>VLOOKUP($A80,'Plan de acci�n consolidado 2025'!$A$3:$V$504,T$1,0)</f>
        <v>2025-07-01</v>
      </c>
      <c r="U80" s="184" t="str">
        <f>VLOOKUP($A80,'Plan de acci�n consolidado 2025'!$A$3:$V$504,U$1,0)</f>
        <v>2025-07-31</v>
      </c>
      <c r="V80" t="str">
        <f>VLOOKUP($A80,'Plan de acci�n consolidado 2025'!$A$3:$V$504,V$1,0)</f>
        <v>60-GRUPO DE TRABAJO DE GESTIÓN JUDICIAL ADSCRITO A LA OFICINA ASESORA JURÍDICA</v>
      </c>
      <c r="W80"/>
      <c r="X80"/>
    </row>
    <row r="81" spans="1:24" x14ac:dyDescent="0.25">
      <c r="A81" s="31" t="s">
        <v>689</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84" t="str">
        <f>VLOOKUP($A81,'Plan de acci�n consolidado 2025'!$A$3:$V$504,T$1,0)</f>
        <v>2025-10-01</v>
      </c>
      <c r="U81" s="184" t="str">
        <f>VLOOKUP($A81,'Plan de acci�n consolidado 2025'!$A$3:$V$504,U$1,0)</f>
        <v>2025-11-28</v>
      </c>
      <c r="V81" t="str">
        <f>VLOOKUP($A81,'Plan de acci�n consolidado 2025'!$A$3:$V$504,V$1,0)</f>
        <v>60-GRUPO DE TRABAJO DE GESTIÓN JUDICIAL ADSCRITO A LA OFICINA ASESORA JURÍDICA</v>
      </c>
      <c r="W81"/>
      <c r="X81"/>
    </row>
    <row r="82" spans="1:24" x14ac:dyDescent="0.25">
      <c r="A82" s="31" t="s">
        <v>691</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84" t="str">
        <f>VLOOKUP($A82,'Plan de acci�n consolidado 2025'!$A$3:$V$504,T$1,0)</f>
        <v>2025-12-01</v>
      </c>
      <c r="U82" s="184" t="str">
        <f>VLOOKUP($A82,'Plan de acci�n consolidado 2025'!$A$3:$V$504,U$1,0)</f>
        <v>2025-12-19</v>
      </c>
      <c r="V82" t="str">
        <f>VLOOKUP($A82,'Plan de acci�n consolidado 2025'!$A$3:$V$504,V$1,0)</f>
        <v>60-GRUPO DE TRABAJO DE GESTIÓN JUDICIAL ADSCRITO A LA OFICINA ASESORA JURÍDICA</v>
      </c>
      <c r="W82"/>
      <c r="X82"/>
    </row>
    <row r="83" spans="1:24" x14ac:dyDescent="0.25">
      <c r="A83" s="31" t="s">
        <v>693</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84" t="str">
        <f>VLOOKUP($A83,'Plan de acci�n consolidado 2025'!$A$3:$V$504,T$1,0)</f>
        <v>2025-06-03</v>
      </c>
      <c r="U83" s="184" t="str">
        <f>VLOOKUP($A83,'Plan de acci�n consolidado 2025'!$A$3:$V$504,U$1,0)</f>
        <v>2025-12-31</v>
      </c>
      <c r="V83" t="str">
        <f>VLOOKUP($A83,'Plan de acci�n consolidado 2025'!$A$3:$V$504,V$1,0)</f>
        <v>60-GRUPO DE TRABAJO DE GESTIÓN JUDICIAL ADSCRITO A LA OFICINA ASESORA JURÍDICA</v>
      </c>
      <c r="W83"/>
      <c r="X83"/>
    </row>
    <row r="84" spans="1:24" x14ac:dyDescent="0.25">
      <c r="A84" s="31" t="s">
        <v>695</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84" t="str">
        <f>VLOOKUP($A84,'Plan de acci�n consolidado 2025'!$A$3:$V$504,T$1,0)</f>
        <v>2025-06-03</v>
      </c>
      <c r="U84" s="184" t="str">
        <f>VLOOKUP($A84,'Plan de acci�n consolidado 2025'!$A$3:$V$504,U$1,0)</f>
        <v>2025-09-30</v>
      </c>
      <c r="V84" t="str">
        <f>VLOOKUP($A84,'Plan de acci�n consolidado 2025'!$A$3:$V$504,V$1,0)</f>
        <v>60-GRUPO DE TRABAJO DE GESTIÓN JUDICIAL ADSCRITO A LA OFICINA ASESORA JURÍDICA</v>
      </c>
      <c r="W84"/>
      <c r="X84"/>
    </row>
    <row r="85" spans="1:24" x14ac:dyDescent="0.25">
      <c r="A85" s="31" t="s">
        <v>697</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84" t="str">
        <f>VLOOKUP($A85,'Plan de acci�n consolidado 2025'!$A$3:$V$504,T$1,0)</f>
        <v>2025-10-01</v>
      </c>
      <c r="U85" s="184" t="str">
        <f>VLOOKUP($A85,'Plan de acci�n consolidado 2025'!$A$3:$V$504,U$1,0)</f>
        <v>2025-10-31</v>
      </c>
      <c r="V85" t="str">
        <f>VLOOKUP($A85,'Plan de acci�n consolidado 2025'!$A$3:$V$504,V$1,0)</f>
        <v>60-GRUPO DE TRABAJO DE GESTIÓN JUDICIAL ADSCRITO A LA OFICINA ASESORA JURÍDICA</v>
      </c>
      <c r="W85"/>
      <c r="X85"/>
    </row>
    <row r="86" spans="1:24" x14ac:dyDescent="0.25">
      <c r="A86" s="31" t="s">
        <v>699</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84" t="str">
        <f>VLOOKUP($A86,'Plan de acci�n consolidado 2025'!$A$3:$V$504,T$1,0)</f>
        <v>2025-11-04</v>
      </c>
      <c r="U86" s="184" t="str">
        <f>VLOOKUP($A86,'Plan de acci�n consolidado 2025'!$A$3:$V$504,U$1,0)</f>
        <v>2025-11-28</v>
      </c>
      <c r="V86" t="str">
        <f>VLOOKUP($A86,'Plan de acci�n consolidado 2025'!$A$3:$V$504,V$1,0)</f>
        <v>60-GRUPO DE TRABAJO DE GESTIÓN JUDICIAL ADSCRITO A LA OFICINA ASESORA JURÍDICA</v>
      </c>
      <c r="W86"/>
      <c r="X86"/>
    </row>
    <row r="87" spans="1:24" x14ac:dyDescent="0.25">
      <c r="A87" s="31" t="s">
        <v>701</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84" t="str">
        <f>VLOOKUP($A87,'Plan de acci�n consolidado 2025'!$A$3:$V$504,T$1,0)</f>
        <v>2025-12-01</v>
      </c>
      <c r="U87" s="184" t="str">
        <f>VLOOKUP($A87,'Plan de acci�n consolidado 2025'!$A$3:$V$504,U$1,0)</f>
        <v>2025-12-15</v>
      </c>
      <c r="V87" t="str">
        <f>VLOOKUP($A87,'Plan de acci�n consolidado 2025'!$A$3:$V$504,V$1,0)</f>
        <v>60-GRUPO DE TRABAJO DE GESTIÓN JUDICIAL ADSCRITO A LA OFICINA ASESORA JURÍDICA</v>
      </c>
      <c r="W87"/>
      <c r="X87"/>
    </row>
    <row r="88" spans="1:24" x14ac:dyDescent="0.25">
      <c r="A88" s="31" t="s">
        <v>703</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84" t="str">
        <f>VLOOKUP($A88,'Plan de acci�n consolidado 2025'!$A$3:$V$504,T$1,0)</f>
        <v>2025-12-16</v>
      </c>
      <c r="U88" s="184" t="str">
        <f>VLOOKUP($A88,'Plan de acci�n consolidado 2025'!$A$3:$V$504,U$1,0)</f>
        <v>2025-12-31</v>
      </c>
      <c r="V88" t="str">
        <f>VLOOKUP($A88,'Plan de acci�n consolidado 2025'!$A$3:$V$504,V$1,0)</f>
        <v>60-GRUPO DE TRABAJO DE GESTIÓN JUDICIAL ADSCRITO A LA OFICINA ASESORA JURÍDICA</v>
      </c>
      <c r="W88"/>
      <c r="X88"/>
    </row>
    <row r="89" spans="1:24" x14ac:dyDescent="0.25">
      <c r="A89" s="31" t="s">
        <v>705</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84" t="str">
        <f>VLOOKUP($A89,'Plan de acci�n consolidado 2025'!$A$3:$V$504,T$1,0)</f>
        <v>2025-01-27</v>
      </c>
      <c r="U89" s="184" t="str">
        <f>VLOOKUP($A89,'Plan de acci�n consolidado 2025'!$A$3:$V$504,U$1,0)</f>
        <v>2025-11-28</v>
      </c>
      <c r="V89" t="str">
        <f>VLOOKUP($A89,'Plan de acci�n consolidado 2025'!$A$3:$V$504,V$1,0)</f>
        <v>60-GRUPO DE TRABAJO DE GESTIÓN JUDICIAL ADSCRITO A LA OFICINA ASESORA JURÍDICA</v>
      </c>
      <c r="W89"/>
      <c r="X89"/>
    </row>
    <row r="90" spans="1:24" x14ac:dyDescent="0.25">
      <c r="A90" s="31" t="s">
        <v>707</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84" t="str">
        <f>VLOOKUP($A90,'Plan de acci�n consolidado 2025'!$A$3:$V$504,T$1,0)</f>
        <v>2025-01-27</v>
      </c>
      <c r="U90" s="184" t="str">
        <f>VLOOKUP($A90,'Plan de acci�n consolidado 2025'!$A$3:$V$504,U$1,0)</f>
        <v>2025-02-28</v>
      </c>
      <c r="V90" t="str">
        <f>VLOOKUP($A90,'Plan de acci�n consolidado 2025'!$A$3:$V$504,V$1,0)</f>
        <v>60-GRUPO DE TRABAJO DE GESTIÓN JUDICIAL ADSCRITO A LA OFICINA ASESORA JURÍDICA</v>
      </c>
      <c r="W90"/>
      <c r="X90"/>
    </row>
    <row r="91" spans="1:24" x14ac:dyDescent="0.25">
      <c r="A91" s="31" t="s">
        <v>709</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84" t="str">
        <f>VLOOKUP($A91,'Plan de acci�n consolidado 2025'!$A$3:$V$504,T$1,0)</f>
        <v>2025-03-03</v>
      </c>
      <c r="U91" s="184" t="str">
        <f>VLOOKUP($A91,'Plan de acci�n consolidado 2025'!$A$3:$V$504,U$1,0)</f>
        <v>2025-09-30</v>
      </c>
      <c r="V91" t="str">
        <f>VLOOKUP($A91,'Plan de acci�n consolidado 2025'!$A$3:$V$504,V$1,0)</f>
        <v>60-GRUPO DE TRABAJO DE GESTIÓN JUDICIAL ADSCRITO A LA OFICINA ASESORA JURÍDICA</v>
      </c>
      <c r="W91"/>
      <c r="X91"/>
    </row>
    <row r="92" spans="1:24" x14ac:dyDescent="0.25">
      <c r="A92" s="31" t="s">
        <v>710</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84" t="str">
        <f>VLOOKUP($A92,'Plan de acci�n consolidado 2025'!$A$3:$V$504,T$1,0)</f>
        <v>2025-04-01</v>
      </c>
      <c r="U92" s="184" t="str">
        <f>VLOOKUP($A92,'Plan de acci�n consolidado 2025'!$A$3:$V$504,U$1,0)</f>
        <v>2025-11-28</v>
      </c>
      <c r="V92" t="str">
        <f>VLOOKUP($A92,'Plan de acci�n consolidado 2025'!$A$3:$V$504,V$1,0)</f>
        <v>60-GRUPO DE TRABAJO DE GESTIÓN JUDICIAL ADSCRITO A LA OFICINA ASESORA JURÍDICA</v>
      </c>
      <c r="W92"/>
      <c r="X92"/>
    </row>
    <row r="93" spans="1:24" x14ac:dyDescent="0.25">
      <c r="A93" s="31" t="s">
        <v>722</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84" t="str">
        <f>VLOOKUP($A93,'Plan de acci�n consolidado 2025'!$A$3:$V$504,T$1,0)</f>
        <v>2025-01-13</v>
      </c>
      <c r="U93" s="184" t="str">
        <f>VLOOKUP($A93,'Plan de acci�n consolidado 2025'!$A$3:$V$504,U$1,0)</f>
        <v>2025-11-28</v>
      </c>
      <c r="V93" t="str">
        <f>VLOOKUP($A93,'Plan de acci�n consolidado 2025'!$A$3:$V$504,V$1,0)</f>
        <v>2023-GRUPO DE TRABAJO DE CENTRO DE INFORMACIÓN TECNOLÓGICA Y APOYO A LA GESTIÓN DE PROPIEDAD LA INDUSTRIAL</v>
      </c>
      <c r="W93"/>
      <c r="X93"/>
    </row>
    <row r="94" spans="1:24" x14ac:dyDescent="0.25">
      <c r="A94" s="31" t="s">
        <v>724</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84" t="str">
        <f>VLOOKUP($A94,'Plan de acci�n consolidado 2025'!$A$3:$V$504,T$1,0)</f>
        <v>2025-01-13</v>
      </c>
      <c r="U94" s="184" t="str">
        <f>VLOOKUP($A94,'Plan de acci�n consolidado 2025'!$A$3:$V$504,U$1,0)</f>
        <v>2025-02-28</v>
      </c>
      <c r="V94" t="str">
        <f>VLOOKUP($A94,'Plan de acci�n consolidado 2025'!$A$3:$V$504,V$1,0)</f>
        <v>2023-GRUPO DE TRABAJO DE CENTRO DE INFORMACIÓN TECNOLÓGICA Y APOYO A LA GESTIÓN DE PROPIEDAD LA INDUSTRIAL</v>
      </c>
      <c r="W94"/>
      <c r="X94"/>
    </row>
    <row r="95" spans="1:24" x14ac:dyDescent="0.25">
      <c r="A95" s="31" t="s">
        <v>726</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84" t="str">
        <f>VLOOKUP($A95,'Plan de acci�n consolidado 2025'!$A$3:$V$504,T$1,0)</f>
        <v>2025-02-03</v>
      </c>
      <c r="U95" s="184" t="str">
        <f>VLOOKUP($A95,'Plan de acci�n consolidado 2025'!$A$3:$V$504,U$1,0)</f>
        <v>2025-11-28</v>
      </c>
      <c r="V95" t="str">
        <f>VLOOKUP($A95,'Plan de acci�n consolidado 2025'!$A$3:$V$504,V$1,0)</f>
        <v>2023-GRUPO DE TRABAJO DE CENTRO DE INFORMACIÓN TECNOLÓGICA Y APOYO A LA GESTIÓN DE PROPIEDAD LA INDUSTRIAL</v>
      </c>
      <c r="W95"/>
      <c r="X95"/>
    </row>
    <row r="96" spans="1:24" x14ac:dyDescent="0.25">
      <c r="A96" s="31" t="s">
        <v>727</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84" t="str">
        <f>VLOOKUP($A96,'Plan de acci�n consolidado 2025'!$A$3:$V$504,T$1,0)</f>
        <v>2025-02-03</v>
      </c>
      <c r="U96" s="184" t="str">
        <f>VLOOKUP($A96,'Plan de acci�n consolidado 2025'!$A$3:$V$504,U$1,0)</f>
        <v>2025-02-28</v>
      </c>
      <c r="V96" t="str">
        <f>VLOOKUP($A96,'Plan de acci�n consolidado 2025'!$A$3:$V$504,V$1,0)</f>
        <v>2023-GRUPO DE TRABAJO DE CENTRO DE INFORMACIÓN TECNOLÓGICA Y APOYO A LA GESTIÓN DE PROPIEDAD LA INDUSTRIAL</v>
      </c>
      <c r="W96"/>
      <c r="X96"/>
    </row>
    <row r="97" spans="1:24" x14ac:dyDescent="0.25">
      <c r="A97" s="31" t="s">
        <v>728</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84" t="str">
        <f>VLOOKUP($A97,'Plan de acci�n consolidado 2025'!$A$3:$V$504,T$1,0)</f>
        <v>2025-03-03</v>
      </c>
      <c r="U97" s="184" t="str">
        <f>VLOOKUP($A97,'Plan de acci�n consolidado 2025'!$A$3:$V$504,U$1,0)</f>
        <v>2025-11-28</v>
      </c>
      <c r="V97" t="str">
        <f>VLOOKUP($A97,'Plan de acci�n consolidado 2025'!$A$3:$V$504,V$1,0)</f>
        <v>2023-GRUPO DE TRABAJO DE CENTRO DE INFORMACIÓN TECNOLÓGICA Y APOYO A LA GESTIÓN DE PROPIEDAD LA INDUSTRIAL</v>
      </c>
      <c r="W97"/>
      <c r="X97"/>
    </row>
    <row r="98" spans="1:24" x14ac:dyDescent="0.25">
      <c r="A98" s="31" t="s">
        <v>729</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84" t="str">
        <f>VLOOKUP($A98,'Plan de acci�n consolidado 2025'!$A$3:$V$504,T$1,0)</f>
        <v>2025-01-13</v>
      </c>
      <c r="U98" s="184" t="str">
        <f>VLOOKUP($A98,'Plan de acci�n consolidado 2025'!$A$3:$V$504,U$1,0)</f>
        <v>2025-11-28</v>
      </c>
      <c r="V98" t="str">
        <f>VLOOKUP($A98,'Plan de acci�n consolidado 2025'!$A$3:$V$504,V$1,0)</f>
        <v>2023-GRUPO DE TRABAJO DE CENTRO DE INFORMACIÓN TECNOLÓGICA Y APOYO A LA GESTIÓN DE PROPIEDAD LA INDUSTRIAL</v>
      </c>
      <c r="W98"/>
      <c r="X98"/>
    </row>
    <row r="99" spans="1:24" x14ac:dyDescent="0.25">
      <c r="A99" s="31" t="s">
        <v>732</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84" t="str">
        <f>VLOOKUP($A99,'Plan de acci�n consolidado 2025'!$A$3:$V$504,T$1,0)</f>
        <v>2025-01-13</v>
      </c>
      <c r="U99" s="184" t="str">
        <f>VLOOKUP($A99,'Plan de acci�n consolidado 2025'!$A$3:$V$504,U$1,0)</f>
        <v>2025-03-31</v>
      </c>
      <c r="V99" t="str">
        <f>VLOOKUP($A99,'Plan de acci�n consolidado 2025'!$A$3:$V$504,V$1,0)</f>
        <v>2023-GRUPO DE TRABAJO DE CENTRO DE INFORMACIÓN TECNOLÓGICA Y APOYO A LA GESTIÓN DE PROPIEDAD LA INDUSTRIAL</v>
      </c>
      <c r="W99"/>
      <c r="X99"/>
    </row>
    <row r="100" spans="1:24" x14ac:dyDescent="0.25">
      <c r="A100" s="31" t="s">
        <v>734</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84" t="str">
        <f>VLOOKUP($A100,'Plan de acci�n consolidado 2025'!$A$3:$V$504,T$1,0)</f>
        <v>2025-04-01</v>
      </c>
      <c r="U100" s="184" t="str">
        <f>VLOOKUP($A100,'Plan de acci�n consolidado 2025'!$A$3:$V$504,U$1,0)</f>
        <v>2025-11-28</v>
      </c>
      <c r="V100" t="str">
        <f>VLOOKUP($A100,'Plan de acci�n consolidado 2025'!$A$3:$V$504,V$1,0)</f>
        <v>2023-GRUPO DE TRABAJO DE CENTRO DE INFORMACIÓN TECNOLÓGICA Y APOYO A LA GESTIÓN DE PROPIEDAD LA INDUSTRIAL</v>
      </c>
      <c r="W100"/>
      <c r="X100"/>
    </row>
    <row r="101" spans="1:24" x14ac:dyDescent="0.25">
      <c r="A101" s="31" t="s">
        <v>735</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84" t="str">
        <f>VLOOKUP($A101,'Plan de acci�n consolidado 2025'!$A$3:$V$504,T$1,0)</f>
        <v>2025-02-03</v>
      </c>
      <c r="U101" s="184" t="str">
        <f>VLOOKUP($A101,'Plan de acci�n consolidado 2025'!$A$3:$V$504,U$1,0)</f>
        <v>2025-11-28</v>
      </c>
      <c r="V101" t="str">
        <f>VLOOKUP($A101,'Plan de acci�n consolidado 2025'!$A$3:$V$504,V$1,0)</f>
        <v>2023-GRUPO DE TRABAJO DE CENTRO DE INFORMACIÓN TECNOLÓGICA Y APOYO A LA GESTIÓN DE PROPIEDAD LA INDUSTRIAL</v>
      </c>
      <c r="W101"/>
      <c r="X101"/>
    </row>
    <row r="102" spans="1:24" x14ac:dyDescent="0.25">
      <c r="A102" s="31" t="s">
        <v>736</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84" t="str">
        <f>VLOOKUP($A102,'Plan de acci�n consolidado 2025'!$A$3:$V$504,T$1,0)</f>
        <v>2025-02-03</v>
      </c>
      <c r="U102" s="184" t="str">
        <f>VLOOKUP($A102,'Plan de acci�n consolidado 2025'!$A$3:$V$504,U$1,0)</f>
        <v>2025-02-28</v>
      </c>
      <c r="V102" t="str">
        <f>VLOOKUP($A102,'Plan de acci�n consolidado 2025'!$A$3:$V$504,V$1,0)</f>
        <v>2023-GRUPO DE TRABAJO DE CENTRO DE INFORMACIÓN TECNOLÓGICA Y APOYO A LA GESTIÓN DE PROPIEDAD LA INDUSTRIAL</v>
      </c>
      <c r="W102"/>
      <c r="X102"/>
    </row>
    <row r="103" spans="1:24" x14ac:dyDescent="0.25">
      <c r="A103" s="31" t="s">
        <v>737</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84" t="str">
        <f>VLOOKUP($A103,'Plan de acci�n consolidado 2025'!$A$3:$V$504,T$1,0)</f>
        <v>2025-02-03</v>
      </c>
      <c r="U103" s="184" t="str">
        <f>VLOOKUP($A103,'Plan de acci�n consolidado 2025'!$A$3:$V$504,U$1,0)</f>
        <v>2025-11-28</v>
      </c>
      <c r="V103" t="str">
        <f>VLOOKUP($A103,'Plan de acci�n consolidado 2025'!$A$3:$V$504,V$1,0)</f>
        <v>2023-GRUPO DE TRABAJO DE CENTRO DE INFORMACIÓN TECNOLÓGICA Y APOYO A LA GESTIÓN DE PROPIEDAD LA INDUSTRIAL</v>
      </c>
      <c r="W103"/>
      <c r="X103"/>
    </row>
    <row r="104" spans="1:24" x14ac:dyDescent="0.25">
      <c r="A104" s="31" t="s">
        <v>738</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84" t="str">
        <f>VLOOKUP($A104,'Plan de acci�n consolidado 2025'!$A$3:$V$504,T$1,0)</f>
        <v>2025-02-03</v>
      </c>
      <c r="U104" s="184" t="str">
        <f>VLOOKUP($A104,'Plan de acci�n consolidado 2025'!$A$3:$V$504,U$1,0)</f>
        <v>2025-02-28</v>
      </c>
      <c r="V104" t="str">
        <f>VLOOKUP($A104,'Plan de acci�n consolidado 2025'!$A$3:$V$504,V$1,0)</f>
        <v>2023-GRUPO DE TRABAJO DE CENTRO DE INFORMACIÓN TECNOLÓGICA Y APOYO A LA GESTIÓN DE PROPIEDAD LA INDUSTRIAL</v>
      </c>
      <c r="W104"/>
      <c r="X104"/>
    </row>
    <row r="105" spans="1:24" x14ac:dyDescent="0.25">
      <c r="A105" s="31" t="s">
        <v>739</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84" t="str">
        <f>VLOOKUP($A105,'Plan de acci�n consolidado 2025'!$A$3:$V$504,T$1,0)</f>
        <v>2025-02-03</v>
      </c>
      <c r="U105" s="184" t="str">
        <f>VLOOKUP($A105,'Plan de acci�n consolidado 2025'!$A$3:$V$504,U$1,0)</f>
        <v>2025-11-28</v>
      </c>
      <c r="V105" t="str">
        <f>VLOOKUP($A105,'Plan de acci�n consolidado 2025'!$A$3:$V$504,V$1,0)</f>
        <v>2023-GRUPO DE TRABAJO DE CENTRO DE INFORMACIÓN TECNOLÓGICA Y APOYO A LA GESTIÓN DE PROPIEDAD LA INDUSTRIAL</v>
      </c>
      <c r="W105"/>
      <c r="X105"/>
    </row>
    <row r="106" spans="1:24" x14ac:dyDescent="0.25">
      <c r="A106" s="31" t="s">
        <v>740</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84" t="str">
        <f>VLOOKUP($A106,'Plan de acci�n consolidado 2025'!$A$3:$V$504,T$1,0)</f>
        <v>2025-02-03</v>
      </c>
      <c r="U106" s="184" t="str">
        <f>VLOOKUP($A106,'Plan de acci�n consolidado 2025'!$A$3:$V$504,U$1,0)</f>
        <v>2025-12-12</v>
      </c>
      <c r="V106" t="str">
        <f>VLOOKUP($A106,'Plan de acci�n consolidado 2025'!$A$3:$V$504,V$1,0)</f>
        <v>2023-GRUPO DE TRABAJO DE CENTRO DE INFORMACIÓN TECNOLÓGICA Y APOYO A LA GESTIÓN DE PROPIEDAD LA INDUSTRIAL</v>
      </c>
      <c r="W106"/>
      <c r="X106"/>
    </row>
    <row r="107" spans="1:24" x14ac:dyDescent="0.25">
      <c r="A107" s="31" t="s">
        <v>742</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84" t="str">
        <f>VLOOKUP($A107,'Plan de acci�n consolidado 2025'!$A$3:$V$504,T$1,0)</f>
        <v>2025-02-03</v>
      </c>
      <c r="U107" s="184" t="str">
        <f>VLOOKUP($A107,'Plan de acci�n consolidado 2025'!$A$3:$V$504,U$1,0)</f>
        <v>2025-02-28</v>
      </c>
      <c r="V107" t="str">
        <f>VLOOKUP($A107,'Plan de acci�n consolidado 2025'!$A$3:$V$504,V$1,0)</f>
        <v>2023-GRUPO DE TRABAJO DE CENTRO DE INFORMACIÓN TECNOLÓGICA Y APOYO A LA GESTIÓN DE PROPIEDAD LA INDUSTRIAL</v>
      </c>
      <c r="W107"/>
      <c r="X107"/>
    </row>
    <row r="108" spans="1:24" x14ac:dyDescent="0.25">
      <c r="A108" s="31" t="s">
        <v>744</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84" t="str">
        <f>VLOOKUP($A108,'Plan de acci�n consolidado 2025'!$A$3:$V$504,T$1,0)</f>
        <v>2025-03-03</v>
      </c>
      <c r="U108" s="184" t="str">
        <f>VLOOKUP($A108,'Plan de acci�n consolidado 2025'!$A$3:$V$504,U$1,0)</f>
        <v>2025-11-28</v>
      </c>
      <c r="V108" t="str">
        <f>VLOOKUP($A108,'Plan de acci�n consolidado 2025'!$A$3:$V$504,V$1,0)</f>
        <v>2023-GRUPO DE TRABAJO DE CENTRO DE INFORMACIÓN TECNOLÓGICA Y APOYO A LA GESTIÓN DE PROPIEDAD LA INDUSTRIAL</v>
      </c>
      <c r="W108"/>
      <c r="X108"/>
    </row>
    <row r="109" spans="1:24" x14ac:dyDescent="0.25">
      <c r="A109" s="31" t="s">
        <v>746</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84" t="str">
        <f>VLOOKUP($A109,'Plan de acci�n consolidado 2025'!$A$3:$V$504,T$1,0)</f>
        <v>2025-03-03</v>
      </c>
      <c r="U109" s="184" t="str">
        <f>VLOOKUP($A109,'Plan de acci�n consolidado 2025'!$A$3:$V$504,U$1,0)</f>
        <v>2025-12-12</v>
      </c>
      <c r="V109" t="str">
        <f>VLOOKUP($A109,'Plan de acci�n consolidado 2025'!$A$3:$V$504,V$1,0)</f>
        <v>2023-GRUPO DE TRABAJO DE CENTRO DE INFORMACIÓN TECNOLÓGICA Y APOYO A LA GESTIÓN DE PROPIEDAD LA INDUSTRIAL</v>
      </c>
      <c r="W109"/>
      <c r="X109"/>
    </row>
    <row r="110" spans="1:24" x14ac:dyDescent="0.25">
      <c r="A110" s="31" t="s">
        <v>747</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84" t="str">
        <f>VLOOKUP($A110,'Plan de acci�n consolidado 2025'!$A$3:$V$504,T$1,0)</f>
        <v>2025-02-03</v>
      </c>
      <c r="U110" s="184" t="str">
        <f>VLOOKUP($A110,'Plan de acci�n consolidado 2025'!$A$3:$V$504,U$1,0)</f>
        <v>2025-11-28</v>
      </c>
      <c r="V110" t="str">
        <f>VLOOKUP($A110,'Plan de acci�n consolidado 2025'!$A$3:$V$504,V$1,0)</f>
        <v>2023-GRUPO DE TRABAJO DE CENTRO DE INFORMACIÓN TECNOLÓGICA Y APOYO A LA GESTIÓN DE PROPIEDAD LA INDUSTRIAL</v>
      </c>
      <c r="W110"/>
      <c r="X110"/>
    </row>
    <row r="111" spans="1:24" x14ac:dyDescent="0.25">
      <c r="A111" s="31" t="s">
        <v>749</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84" t="str">
        <f>VLOOKUP($A111,'Plan de acci�n consolidado 2025'!$A$3:$V$504,T$1,0)</f>
        <v>2025-02-03</v>
      </c>
      <c r="U111" s="184" t="str">
        <f>VLOOKUP($A111,'Plan de acci�n consolidado 2025'!$A$3:$V$504,U$1,0)</f>
        <v>2025-09-30</v>
      </c>
      <c r="V111" t="str">
        <f>VLOOKUP($A111,'Plan de acci�n consolidado 2025'!$A$3:$V$504,V$1,0)</f>
        <v>2023-GRUPO DE TRABAJO DE CENTRO DE INFORMACIÓN TECNOLÓGICA Y APOYO A LA GESTIÓN DE PROPIEDAD LA INDUSTRIAL</v>
      </c>
      <c r="W111"/>
      <c r="X111"/>
    </row>
    <row r="112" spans="1:24" x14ac:dyDescent="0.25">
      <c r="A112" s="31" t="s">
        <v>751</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84" t="str">
        <f>VLOOKUP($A112,'Plan de acci�n consolidado 2025'!$A$3:$V$504,T$1,0)</f>
        <v>2025-10-01</v>
      </c>
      <c r="U112" s="184" t="str">
        <f>VLOOKUP($A112,'Plan de acci�n consolidado 2025'!$A$3:$V$504,U$1,0)</f>
        <v>2025-11-28</v>
      </c>
      <c r="V112" t="str">
        <f>VLOOKUP($A112,'Plan de acci�n consolidado 2025'!$A$3:$V$504,V$1,0)</f>
        <v>2023-GRUPO DE TRABAJO DE CENTRO DE INFORMACIÓN TECNOLÓGICA Y APOYO A LA GESTIÓN DE PROPIEDAD LA INDUSTRIAL</v>
      </c>
      <c r="W112"/>
      <c r="X112"/>
    </row>
    <row r="113" spans="1:24" x14ac:dyDescent="0.25">
      <c r="A113" s="31" t="s">
        <v>753</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84" t="str">
        <f>VLOOKUP($A113,'Plan de acci�n consolidado 2025'!$A$3:$V$504,T$1,0)</f>
        <v>2025-02-03</v>
      </c>
      <c r="U113" s="184" t="str">
        <f>VLOOKUP($A113,'Plan de acci�n consolidado 2025'!$A$3:$V$504,U$1,0)</f>
        <v>2025-08-29</v>
      </c>
      <c r="V113" t="str">
        <f>VLOOKUP($A113,'Plan de acci�n consolidado 2025'!$A$3:$V$504,V$1,0)</f>
        <v>2023-GRUPO DE TRABAJO DE CENTRO DE INFORMACIÓN TECNOLÓGICA Y APOYO A LA GESTIÓN DE PROPIEDAD LA INDUSTRIAL</v>
      </c>
      <c r="W113"/>
      <c r="X113"/>
    </row>
    <row r="114" spans="1:24" x14ac:dyDescent="0.25">
      <c r="A114" s="31" t="s">
        <v>755</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84" t="str">
        <f>VLOOKUP($A114,'Plan de acci�n consolidado 2025'!$A$3:$V$504,T$1,0)</f>
        <v>2025-02-03</v>
      </c>
      <c r="U114" s="184" t="str">
        <f>VLOOKUP($A114,'Plan de acci�n consolidado 2025'!$A$3:$V$504,U$1,0)</f>
        <v>2025-02-28</v>
      </c>
      <c r="V114" t="str">
        <f>VLOOKUP($A114,'Plan de acci�n consolidado 2025'!$A$3:$V$504,V$1,0)</f>
        <v>2023-GRUPO DE TRABAJO DE CENTRO DE INFORMACIÓN TECNOLÓGICA Y APOYO A LA GESTIÓN DE PROPIEDAD LA INDUSTRIAL</v>
      </c>
      <c r="W114"/>
      <c r="X114"/>
    </row>
    <row r="115" spans="1:24" x14ac:dyDescent="0.25">
      <c r="A115" s="31" t="s">
        <v>757</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84" t="str">
        <f>VLOOKUP($A115,'Plan de acci�n consolidado 2025'!$A$3:$V$504,T$1,0)</f>
        <v>2025-03-03</v>
      </c>
      <c r="U115" s="184" t="str">
        <f>VLOOKUP($A115,'Plan de acci�n consolidado 2025'!$A$3:$V$504,U$1,0)</f>
        <v>2025-03-31</v>
      </c>
      <c r="V115" t="str">
        <f>VLOOKUP($A115,'Plan de acci�n consolidado 2025'!$A$3:$V$504,V$1,0)</f>
        <v>2023-GRUPO DE TRABAJO DE CENTRO DE INFORMACIÓN TECNOLÓGICA Y APOYO A LA GESTIÓN DE PROPIEDAD LA INDUSTRIAL</v>
      </c>
      <c r="W115"/>
      <c r="X115"/>
    </row>
    <row r="116" spans="1:24" x14ac:dyDescent="0.25">
      <c r="A116" s="31" t="s">
        <v>759</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84" t="str">
        <f>VLOOKUP($A116,'Plan de acci�n consolidado 2025'!$A$3:$V$504,T$1,0)</f>
        <v>2025-04-01</v>
      </c>
      <c r="U116" s="184" t="str">
        <f>VLOOKUP($A116,'Plan de acci�n consolidado 2025'!$A$3:$V$504,U$1,0)</f>
        <v>2025-08-29</v>
      </c>
      <c r="V116" t="str">
        <f>VLOOKUP($A116,'Plan de acci�n consolidado 2025'!$A$3:$V$504,V$1,0)</f>
        <v>2023-GRUPO DE TRABAJO DE CENTRO DE INFORMACIÓN TECNOLÓGICA Y APOYO A LA GESTIÓN DE PROPIEDAD LA INDUSTRIAL</v>
      </c>
      <c r="W116"/>
      <c r="X116"/>
    </row>
    <row r="117" spans="1:24" x14ac:dyDescent="0.25">
      <c r="A117" s="31" t="s">
        <v>761</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84" t="str">
        <f>VLOOKUP($A117,'Plan de acci�n consolidado 2025'!$A$3:$V$504,T$1,0)</f>
        <v>2025-01-02</v>
      </c>
      <c r="U117" s="184" t="str">
        <f>VLOOKUP($A117,'Plan de acci�n consolidado 2025'!$A$3:$V$504,U$1,0)</f>
        <v>2025-12-31</v>
      </c>
      <c r="V117" t="str">
        <f>VLOOKUP($A117,'Plan de acci�n consolidado 2025'!$A$3:$V$504,V$1,0)</f>
        <v>2020-DIRECCIÓN DE NUEVAS CREACIONES</v>
      </c>
      <c r="W117"/>
      <c r="X117"/>
    </row>
    <row r="118" spans="1:24" x14ac:dyDescent="0.25">
      <c r="A118" s="31" t="s">
        <v>763</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84" t="str">
        <f>VLOOKUP($A118,'Plan de acci�n consolidado 2025'!$A$3:$V$504,T$1,0)</f>
        <v>2025-01-02</v>
      </c>
      <c r="U118" s="184" t="str">
        <f>VLOOKUP($A118,'Plan de acci�n consolidado 2025'!$A$3:$V$504,U$1,0)</f>
        <v>2025-12-31</v>
      </c>
      <c r="V118" t="str">
        <f>VLOOKUP($A118,'Plan de acci�n consolidado 2025'!$A$3:$V$504,V$1,0)</f>
        <v>2020-DIRECCIÓN DE NUEVAS CREACIONES</v>
      </c>
      <c r="W118"/>
      <c r="X118"/>
    </row>
    <row r="119" spans="1:24" x14ac:dyDescent="0.25">
      <c r="A119" s="31" t="s">
        <v>764</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84" t="str">
        <f>VLOOKUP($A119,'Plan de acci�n consolidado 2025'!$A$3:$V$504,T$1,0)</f>
        <v>2025-01-02</v>
      </c>
      <c r="U119" s="184" t="str">
        <f>VLOOKUP($A119,'Plan de acci�n consolidado 2025'!$A$3:$V$504,U$1,0)</f>
        <v>2025-12-31</v>
      </c>
      <c r="V119" t="str">
        <f>VLOOKUP($A119,'Plan de acci�n consolidado 2025'!$A$3:$V$504,V$1,0)</f>
        <v>2020-DIRECCIÓN DE NUEVAS CREACIONES</v>
      </c>
      <c r="W119"/>
      <c r="X119"/>
    </row>
    <row r="120" spans="1:24" x14ac:dyDescent="0.25">
      <c r="A120" s="31" t="s">
        <v>766</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84" t="str">
        <f>VLOOKUP($A120,'Plan de acci�n consolidado 2025'!$A$3:$V$504,T$1,0)</f>
        <v>2025-01-20</v>
      </c>
      <c r="U120" s="184" t="str">
        <f>VLOOKUP($A120,'Plan de acci�n consolidado 2025'!$A$3:$V$504,U$1,0)</f>
        <v>2025-12-31</v>
      </c>
      <c r="V120" t="str">
        <f>VLOOKUP($A120,'Plan de acci�n consolidado 2025'!$A$3:$V$504,V$1,0)</f>
        <v>2020-DIRECCIÓN DE NUEVAS CREACIONES</v>
      </c>
      <c r="W120"/>
      <c r="X120"/>
    </row>
    <row r="121" spans="1:24" x14ac:dyDescent="0.25">
      <c r="A121" s="31" t="s">
        <v>768</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84" t="str">
        <f>VLOOKUP($A121,'Plan de acci�n consolidado 2025'!$A$3:$V$504,T$1,0)</f>
        <v>2025-01-20</v>
      </c>
      <c r="U121" s="184" t="str">
        <f>VLOOKUP($A121,'Plan de acci�n consolidado 2025'!$A$3:$V$504,U$1,0)</f>
        <v>2025-12-31</v>
      </c>
      <c r="V121" t="str">
        <f>VLOOKUP($A121,'Plan de acci�n consolidado 2025'!$A$3:$V$504,V$1,0)</f>
        <v>2020-DIRECCIÓN DE NUEVAS CREACIONES</v>
      </c>
      <c r="W121"/>
      <c r="X121"/>
    </row>
    <row r="122" spans="1:24" x14ac:dyDescent="0.25">
      <c r="A122" s="31" t="s">
        <v>770</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84" t="str">
        <f>VLOOKUP($A122,'Plan de acci�n consolidado 2025'!$A$3:$V$504,T$1,0)</f>
        <v>2025-01-20</v>
      </c>
      <c r="U122" s="184" t="str">
        <f>VLOOKUP($A122,'Plan de acci�n consolidado 2025'!$A$3:$V$504,U$1,0)</f>
        <v>2025-12-31</v>
      </c>
      <c r="V122" t="str">
        <f>VLOOKUP($A122,'Plan de acci�n consolidado 2025'!$A$3:$V$504,V$1,0)</f>
        <v>2020-DIRECCIÓN DE NUEVAS CREACIONES</v>
      </c>
      <c r="W122"/>
      <c r="X122"/>
    </row>
    <row r="123" spans="1:24" x14ac:dyDescent="0.25">
      <c r="A123" s="31" t="s">
        <v>772</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84" t="str">
        <f>VLOOKUP($A123,'Plan de acci�n consolidado 2025'!$A$3:$V$504,T$1,0)</f>
        <v>2025-01-15</v>
      </c>
      <c r="U123" s="184" t="str">
        <f>VLOOKUP($A123,'Plan de acci�n consolidado 2025'!$A$3:$V$504,U$1,0)</f>
        <v>2025-12-31</v>
      </c>
      <c r="V123" t="str">
        <f>VLOOKUP($A123,'Plan de acci�n consolidado 2025'!$A$3:$V$504,V$1,0)</f>
        <v>2010-DIRECCION DE SIGNOS DISTINTIVOS</v>
      </c>
      <c r="W123"/>
      <c r="X123"/>
    </row>
    <row r="124" spans="1:24" x14ac:dyDescent="0.25">
      <c r="A124" s="31" t="s">
        <v>774</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84" t="str">
        <f>VLOOKUP($A124,'Plan de acci�n consolidado 2025'!$A$3:$V$504,T$1,0)</f>
        <v>2025-01-15</v>
      </c>
      <c r="U124" s="184" t="str">
        <f>VLOOKUP($A124,'Plan de acci�n consolidado 2025'!$A$3:$V$504,U$1,0)</f>
        <v>2025-10-31</v>
      </c>
      <c r="V124" t="str">
        <f>VLOOKUP($A124,'Plan de acci�n consolidado 2025'!$A$3:$V$504,V$1,0)</f>
        <v>2010-DIRECCION DE SIGNOS DISTINTIVOS</v>
      </c>
      <c r="W124"/>
      <c r="X124"/>
    </row>
    <row r="125" spans="1:24" x14ac:dyDescent="0.25">
      <c r="A125" s="31" t="s">
        <v>776</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84" t="str">
        <f>VLOOKUP($A125,'Plan de acci�n consolidado 2025'!$A$3:$V$504,T$1,0)</f>
        <v>2025-01-15</v>
      </c>
      <c r="U125" s="184" t="str">
        <f>VLOOKUP($A125,'Plan de acci�n consolidado 2025'!$A$3:$V$504,U$1,0)</f>
        <v>2025-10-31</v>
      </c>
      <c r="V125" t="str">
        <f>VLOOKUP($A125,'Plan de acci�n consolidado 2025'!$A$3:$V$504,V$1,0)</f>
        <v>2010-DIRECCION DE SIGNOS DISTINTIVOS</v>
      </c>
      <c r="W125"/>
      <c r="X125"/>
    </row>
    <row r="126" spans="1:24" x14ac:dyDescent="0.25">
      <c r="A126" s="31" t="s">
        <v>778</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84" t="str">
        <f>VLOOKUP($A126,'Plan de acci�n consolidado 2025'!$A$3:$V$504,T$1,0)</f>
        <v>2025-01-15</v>
      </c>
      <c r="U126" s="184" t="str">
        <f>VLOOKUP($A126,'Plan de acci�n consolidado 2025'!$A$3:$V$504,U$1,0)</f>
        <v>2025-12-31</v>
      </c>
      <c r="V126" t="str">
        <f>VLOOKUP($A126,'Plan de acci�n consolidado 2025'!$A$3:$V$504,V$1,0)</f>
        <v>2010-DIRECCION DE SIGNOS DISTINTIVOS</v>
      </c>
      <c r="W126"/>
      <c r="X126"/>
    </row>
    <row r="127" spans="1:24" x14ac:dyDescent="0.25">
      <c r="A127" s="31" t="s">
        <v>780</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84" t="str">
        <f>VLOOKUP($A127,'Plan de acci�n consolidado 2025'!$A$3:$V$504,T$1,0)</f>
        <v>2025-08-01</v>
      </c>
      <c r="U127" s="184" t="str">
        <f>VLOOKUP($A127,'Plan de acci�n consolidado 2025'!$A$3:$V$504,U$1,0)</f>
        <v>2025-12-31</v>
      </c>
      <c r="V127" t="str">
        <f>VLOOKUP($A127,'Plan de acci�n consolidado 2025'!$A$3:$V$504,V$1,0)</f>
        <v>2010-DIRECCION DE SIGNOS DISTINTIVOS</v>
      </c>
      <c r="W127"/>
      <c r="X127"/>
    </row>
    <row r="128" spans="1:24" x14ac:dyDescent="0.25">
      <c r="A128" s="31" t="s">
        <v>781</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84" t="str">
        <f>VLOOKUP($A128,'Plan de acci�n consolidado 2025'!$A$3:$V$504,T$1,0)</f>
        <v>2025-02-03</v>
      </c>
      <c r="U128" s="184" t="str">
        <f>VLOOKUP($A128,'Plan de acci�n consolidado 2025'!$A$3:$V$504,U$1,0)</f>
        <v>2025-08-15</v>
      </c>
      <c r="V128" t="str">
        <f>VLOOKUP($A128,'Plan de acci�n consolidado 2025'!$A$3:$V$504,V$1,0)</f>
        <v>20-OFICINA DE TECNOLOGÍA E INFORMÁTICA;
2010-DIRECCION DE SIGNOS DISTINTIVOS;
73-GRUPO DE TRABAJO DE COMUNICACION</v>
      </c>
      <c r="W128"/>
      <c r="X128"/>
    </row>
    <row r="129" spans="1:24" x14ac:dyDescent="0.25">
      <c r="A129" s="31" t="s">
        <v>785</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84" t="str">
        <f>VLOOKUP($A129,'Plan de acci�n consolidado 2025'!$A$3:$V$504,T$1,0)</f>
        <v>2025-02-03</v>
      </c>
      <c r="U129" s="184" t="str">
        <f>VLOOKUP($A129,'Plan de acci�n consolidado 2025'!$A$3:$V$504,U$1,0)</f>
        <v>2025-03-28</v>
      </c>
      <c r="V129" t="str">
        <f>VLOOKUP($A129,'Plan de acci�n consolidado 2025'!$A$3:$V$504,V$1,0)</f>
        <v>2010-DIRECCION DE SIGNOS DISTINTIVOS</v>
      </c>
      <c r="W129"/>
      <c r="X129"/>
    </row>
    <row r="130" spans="1:24" x14ac:dyDescent="0.25">
      <c r="A130" s="31" t="s">
        <v>787</v>
      </c>
      <c r="B130" t="str">
        <f>VLOOKUP($A130,'Plan de acci�n consolidado 2025'!$A$3:$V$504,B$1,0)</f>
        <v>2010-DIRECCION DE SIGNOS DISTINTIVOS</v>
      </c>
      <c r="C130">
        <f>VLOOKUP($A130,'Plan de acci�n consolidado 2025'!$A$3:$V$504,C$1,0)</f>
        <v>0</v>
      </c>
      <c r="D130" t="str">
        <f>VLOOKUP($A130,'Plan de acci�n consolidado 2025'!$A$3:$V$504,D$1,0)</f>
        <v>Actividad sin participaci�n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84" t="str">
        <f>VLOOKUP($A130,'Plan de acci�n consolidado 2025'!$A$3:$V$504,T$1,0)</f>
        <v>2025-03-31</v>
      </c>
      <c r="U130" s="184" t="str">
        <f>VLOOKUP($A130,'Plan de acci�n consolidado 2025'!$A$3:$V$504,U$1,0)</f>
        <v>2025-04-21</v>
      </c>
      <c r="V130" t="str">
        <f>VLOOKUP($A130,'Plan de acci�n consolidado 2025'!$A$3:$V$504,V$1,0)</f>
        <v>73-GRUPO DE TRABAJO DE COMUNICACION</v>
      </c>
      <c r="W130"/>
      <c r="X130"/>
    </row>
    <row r="131" spans="1:24" x14ac:dyDescent="0.25">
      <c r="A131" s="31" t="s">
        <v>789</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84" t="str">
        <f>VLOOKUP($A131,'Plan de acci�n consolidado 2025'!$A$3:$V$504,T$1,0)</f>
        <v>2025-04-22</v>
      </c>
      <c r="U131" s="184" t="str">
        <f>VLOOKUP($A131,'Plan de acci�n consolidado 2025'!$A$3:$V$504,U$1,0)</f>
        <v>2025-04-30</v>
      </c>
      <c r="V131" t="str">
        <f>VLOOKUP($A131,'Plan de acci�n consolidado 2025'!$A$3:$V$504,V$1,0)</f>
        <v>2010-DIRECCION DE SIGNOS DISTINTIVOS</v>
      </c>
      <c r="W131"/>
      <c r="X131"/>
    </row>
    <row r="132" spans="1:24" x14ac:dyDescent="0.25">
      <c r="A132" s="31" t="s">
        <v>791</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84" t="str">
        <f>VLOOKUP($A132,'Plan de acci�n consolidado 2025'!$A$3:$V$504,T$1,0)</f>
        <v>2025-05-05</v>
      </c>
      <c r="U132" s="184" t="str">
        <f>VLOOKUP($A132,'Plan de acci�n consolidado 2025'!$A$3:$V$504,U$1,0)</f>
        <v>2025-05-23</v>
      </c>
      <c r="V132" t="str">
        <f>VLOOKUP($A132,'Plan de acci�n consolidado 2025'!$A$3:$V$504,V$1,0)</f>
        <v>2010-DIRECCION DE SIGNOS DISTINTIVOS;
73-GRUPO DE TRABAJO DE COMUNICACION</v>
      </c>
      <c r="W132"/>
      <c r="X132"/>
    </row>
    <row r="133" spans="1:24" x14ac:dyDescent="0.25">
      <c r="A133" s="31" t="s">
        <v>794</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84" t="str">
        <f>VLOOKUP($A133,'Plan de acci�n consolidado 2025'!$A$3:$V$504,T$1,0)</f>
        <v>2025-05-26</v>
      </c>
      <c r="U133" s="184" t="str">
        <f>VLOOKUP($A133,'Plan de acci�n consolidado 2025'!$A$3:$V$504,U$1,0)</f>
        <v>2025-08-15</v>
      </c>
      <c r="V133" t="str">
        <f>VLOOKUP($A133,'Plan de acci�n consolidado 2025'!$A$3:$V$504,V$1,0)</f>
        <v>20-OFICINA DE TECNOLOGÍA E INFORMÁTICA;
2010-DIRECCION DE SIGNOS DISTINTIVOS</v>
      </c>
      <c r="W133"/>
      <c r="X133"/>
    </row>
    <row r="134" spans="1:24" x14ac:dyDescent="0.25">
      <c r="A134" s="31" t="s">
        <v>928</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84" t="str">
        <f>VLOOKUP($A134,'Plan de acci�n consolidado 2025'!$A$3:$V$504,T$1,0)</f>
        <v>2025-02-03</v>
      </c>
      <c r="U134" s="184" t="str">
        <f>VLOOKUP($A134,'Plan de acci�n consolidado 2025'!$A$3:$V$504,U$1,0)</f>
        <v>2025-10-30</v>
      </c>
      <c r="V134" t="str">
        <f>VLOOKUP($A134,'Plan de acci�n consolidado 2025'!$A$3:$V$504,V$1,0)</f>
        <v>20-OFICINA DE TECNOLOGÍA E INFORMÁTICA;
7200-DIRECCION DE HABEAS DATA</v>
      </c>
      <c r="W134"/>
      <c r="X134"/>
    </row>
    <row r="135" spans="1:24" x14ac:dyDescent="0.25">
      <c r="A135" s="31" t="s">
        <v>931</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84" t="str">
        <f>VLOOKUP($A135,'Plan de acci�n consolidado 2025'!$A$3:$V$504,T$1,0)</f>
        <v>2025-02-03</v>
      </c>
      <c r="U135" s="184" t="str">
        <f>VLOOKUP($A135,'Plan de acci�n consolidado 2025'!$A$3:$V$504,U$1,0)</f>
        <v>2025-04-30</v>
      </c>
      <c r="V135" t="str">
        <f>VLOOKUP($A135,'Plan de acci�n consolidado 2025'!$A$3:$V$504,V$1,0)</f>
        <v>20-OFICINA DE TECNOLOGÍA E INFORMÁTICA;
7200-DIRECCION DE HABEAS DATA</v>
      </c>
      <c r="W135"/>
      <c r="X135"/>
    </row>
    <row r="136" spans="1:24" x14ac:dyDescent="0.25">
      <c r="A136" s="31" t="s">
        <v>933</v>
      </c>
      <c r="B136" t="str">
        <f>VLOOKUP($A136,'Plan de acci�n consolidado 2025'!$A$3:$V$504,B$1,0)</f>
        <v>7200-DIRECCION DE HABEAS DATA</v>
      </c>
      <c r="C136">
        <f>VLOOKUP($A136,'Plan de acci�n consolidado 2025'!$A$3:$V$504,C$1,0)</f>
        <v>0</v>
      </c>
      <c r="D136" t="str">
        <f>VLOOKUP($A136,'Plan de acci�n consolidado 2025'!$A$3:$V$504,D$1,0)</f>
        <v>Actividad sin participaci�n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84" t="str">
        <f>VLOOKUP($A136,'Plan de acci�n consolidado 2025'!$A$3:$V$504,T$1,0)</f>
        <v>2025-05-02</v>
      </c>
      <c r="U136" s="184" t="str">
        <f>VLOOKUP($A136,'Plan de acci�n consolidado 2025'!$A$3:$V$504,U$1,0)</f>
        <v>2025-07-01</v>
      </c>
      <c r="V136" t="str">
        <f>VLOOKUP($A136,'Plan de acci�n consolidado 2025'!$A$3:$V$504,V$1,0)</f>
        <v>20-OFICINA DE TECNOLOGÍA E INFORMÁTICA</v>
      </c>
      <c r="W136"/>
      <c r="X136"/>
    </row>
    <row r="137" spans="1:24" x14ac:dyDescent="0.25">
      <c r="A137" s="31" t="s">
        <v>934</v>
      </c>
      <c r="B137" t="str">
        <f>VLOOKUP($A137,'Plan de acci�n consolidado 2025'!$A$3:$V$504,B$1,0)</f>
        <v>7200-DIRECCION DE HABEAS DATA</v>
      </c>
      <c r="C137">
        <f>VLOOKUP($A137,'Plan de acci�n consolidado 2025'!$A$3:$V$504,C$1,0)</f>
        <v>0</v>
      </c>
      <c r="D137" t="str">
        <f>VLOOKUP($A137,'Plan de acci�n consolidado 2025'!$A$3:$V$504,D$1,0)</f>
        <v>Actividad sin participaci�n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84" t="str">
        <f>VLOOKUP($A137,'Plan de acci�n consolidado 2025'!$A$3:$V$504,T$1,0)</f>
        <v>2025-07-01</v>
      </c>
      <c r="U137" s="184" t="str">
        <f>VLOOKUP($A137,'Plan de acci�n consolidado 2025'!$A$3:$V$504,U$1,0)</f>
        <v>2025-07-31</v>
      </c>
      <c r="V137" t="str">
        <f>VLOOKUP($A137,'Plan de acci�n consolidado 2025'!$A$3:$V$504,V$1,0)</f>
        <v>20-OFICINA DE TECNOLOGÍA E INFORMÁTICA</v>
      </c>
      <c r="W137"/>
      <c r="X137"/>
    </row>
    <row r="138" spans="1:24" x14ac:dyDescent="0.25">
      <c r="A138" s="31" t="s">
        <v>935</v>
      </c>
      <c r="B138" t="str">
        <f>VLOOKUP($A138,'Plan de acci�n consolidado 2025'!$A$3:$V$504,B$1,0)</f>
        <v>7200-DIRECCION DE HABEAS DATA</v>
      </c>
      <c r="C138">
        <f>VLOOKUP($A138,'Plan de acci�n consolidado 2025'!$A$3:$V$504,C$1,0)</f>
        <v>0</v>
      </c>
      <c r="D138" t="str">
        <f>VLOOKUP($A138,'Plan de acci�n consolidado 2025'!$A$3:$V$504,D$1,0)</f>
        <v>Actividad sin participaci�n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84" t="str">
        <f>VLOOKUP($A138,'Plan de acci�n consolidado 2025'!$A$3:$V$504,T$1,0)</f>
        <v>2025-08-01</v>
      </c>
      <c r="U138" s="184" t="str">
        <f>VLOOKUP($A138,'Plan de acci�n consolidado 2025'!$A$3:$V$504,U$1,0)</f>
        <v>2025-10-30</v>
      </c>
      <c r="V138" t="str">
        <f>VLOOKUP($A138,'Plan de acci�n consolidado 2025'!$A$3:$V$504,V$1,0)</f>
        <v>20-OFICINA DE TECNOLOGÍA E INFORMÁTICA</v>
      </c>
      <c r="W138"/>
      <c r="X138"/>
    </row>
    <row r="139" spans="1:24" x14ac:dyDescent="0.25">
      <c r="A139" s="31" t="s">
        <v>936</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84" t="str">
        <f>VLOOKUP($A139,'Plan de acci�n consolidado 2025'!$A$3:$V$504,T$1,0)</f>
        <v>2025-02-03</v>
      </c>
      <c r="U139" s="184" t="str">
        <f>VLOOKUP($A139,'Plan de acci�n consolidado 2025'!$A$3:$V$504,U$1,0)</f>
        <v>2025-11-28</v>
      </c>
      <c r="V139" t="str">
        <f>VLOOKUP($A139,'Plan de acci�n consolidado 2025'!$A$3:$V$504,V$1,0)</f>
        <v>7200-DIRECCION DE HABEAS DATA</v>
      </c>
      <c r="W139"/>
      <c r="X139"/>
    </row>
    <row r="140" spans="1:24" x14ac:dyDescent="0.25">
      <c r="A140" s="31" t="s">
        <v>938</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84" t="str">
        <f>VLOOKUP($A140,'Plan de acci�n consolidado 2025'!$A$3:$V$504,T$1,0)</f>
        <v>2025-02-03</v>
      </c>
      <c r="U140" s="184" t="str">
        <f>VLOOKUP($A140,'Plan de acci�n consolidado 2025'!$A$3:$V$504,U$1,0)</f>
        <v>2025-07-04</v>
      </c>
      <c r="V140" t="str">
        <f>VLOOKUP($A140,'Plan de acci�n consolidado 2025'!$A$3:$V$504,V$1,0)</f>
        <v>7200-DIRECCION DE HABEAS DATA</v>
      </c>
      <c r="W140"/>
      <c r="X140"/>
    </row>
    <row r="141" spans="1:24" x14ac:dyDescent="0.25">
      <c r="A141" s="31" t="s">
        <v>940</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84" t="str">
        <f>VLOOKUP($A141,'Plan de acci�n consolidado 2025'!$A$3:$V$504,T$1,0)</f>
        <v>2025-03-04</v>
      </c>
      <c r="U141" s="184" t="str">
        <f>VLOOKUP($A141,'Plan de acci�n consolidado 2025'!$A$3:$V$504,U$1,0)</f>
        <v>2025-06-27</v>
      </c>
      <c r="V141" t="str">
        <f>VLOOKUP($A141,'Plan de acci�n consolidado 2025'!$A$3:$V$504,V$1,0)</f>
        <v>7200-DIRECCION DE HABEAS DATA</v>
      </c>
      <c r="W141"/>
      <c r="X141"/>
    </row>
    <row r="142" spans="1:24" x14ac:dyDescent="0.25">
      <c r="A142" s="31" t="s">
        <v>942</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84" t="str">
        <f>VLOOKUP($A142,'Plan de acci�n consolidado 2025'!$A$3:$V$504,T$1,0)</f>
        <v>2025-07-01</v>
      </c>
      <c r="U142" s="184" t="str">
        <f>VLOOKUP($A142,'Plan de acci�n consolidado 2025'!$A$3:$V$504,U$1,0)</f>
        <v>2025-11-28</v>
      </c>
      <c r="V142" t="str">
        <f>VLOOKUP($A142,'Plan de acci�n consolidado 2025'!$A$3:$V$504,V$1,0)</f>
        <v>7200-DIRECCION DE HABEAS DATA</v>
      </c>
      <c r="W142"/>
      <c r="X142"/>
    </row>
    <row r="143" spans="1:24" x14ac:dyDescent="0.25">
      <c r="A143" s="31" t="s">
        <v>992</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84" t="str">
        <f>VLOOKUP($A143,'Plan de acci�n consolidado 2025'!$A$3:$V$504,T$1,0)</f>
        <v>2025-01-15</v>
      </c>
      <c r="U143" s="184" t="str">
        <f>VLOOKUP($A143,'Plan de acci�n consolidado 2025'!$A$3:$V$504,U$1,0)</f>
        <v>2025-12-15</v>
      </c>
      <c r="V143" t="str">
        <f>VLOOKUP($A143,'Plan de acci�n consolidado 2025'!$A$3:$V$504,V$1,0)</f>
        <v>3200-DIRECCIÓN DE INVESTIGACIONES DE PROTECCIÓN DE USUARIOS DE SERVICIOS DE COMUNICACIONES</v>
      </c>
      <c r="W143"/>
      <c r="X143"/>
    </row>
    <row r="144" spans="1:24" x14ac:dyDescent="0.25">
      <c r="A144" s="31" t="s">
        <v>995</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84" t="str">
        <f>VLOOKUP($A144,'Plan de acci�n consolidado 2025'!$A$3:$V$504,T$1,0)</f>
        <v>2025-01-15</v>
      </c>
      <c r="U144" s="184" t="str">
        <f>VLOOKUP($A144,'Plan de acci�n consolidado 2025'!$A$3:$V$504,U$1,0)</f>
        <v>2025-02-14</v>
      </c>
      <c r="V144" t="str">
        <f>VLOOKUP($A144,'Plan de acci�n consolidado 2025'!$A$3:$V$504,V$1,0)</f>
        <v>3200-DIRECCIÓN DE INVESTIGACIONES DE PROTECCIÓN DE USUARIOS DE SERVICIOS DE COMUNICACIONES</v>
      </c>
      <c r="W144"/>
      <c r="X144"/>
    </row>
    <row r="145" spans="1:24" x14ac:dyDescent="0.25">
      <c r="A145" s="31" t="s">
        <v>997</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84" t="str">
        <f>VLOOKUP($A145,'Plan de acci�n consolidado 2025'!$A$3:$V$504,T$1,0)</f>
        <v>2025-02-17</v>
      </c>
      <c r="U145" s="184" t="str">
        <f>VLOOKUP($A145,'Plan de acci�n consolidado 2025'!$A$3:$V$504,U$1,0)</f>
        <v>2025-12-15</v>
      </c>
      <c r="V145" t="str">
        <f>VLOOKUP($A145,'Plan de acci�n consolidado 2025'!$A$3:$V$504,V$1,0)</f>
        <v>3200-DIRECCIÓN DE INVESTIGACIONES DE PROTECCIÓN DE USUARIOS DE SERVICIOS DE COMUNICACIONES</v>
      </c>
      <c r="W145"/>
      <c r="X145"/>
    </row>
    <row r="146" spans="1:24" x14ac:dyDescent="0.25">
      <c r="A146" s="31" t="s">
        <v>998</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84" t="str">
        <f>VLOOKUP($A146,'Plan de acci�n consolidado 2025'!$A$3:$V$504,T$1,0)</f>
        <v>2025-01-02</v>
      </c>
      <c r="U146" s="184" t="str">
        <f>VLOOKUP($A146,'Plan de acci�n consolidado 2025'!$A$3:$V$504,U$1,0)</f>
        <v>2025-12-30</v>
      </c>
      <c r="V146" t="str">
        <f>VLOOKUP($A146,'Plan de acci�n consolidado 2025'!$A$3:$V$504,V$1,0)</f>
        <v>3200-DIRECCIÓN DE INVESTIGACIONES DE PROTECCIÓN DE USUARIOS DE SERVICIOS DE COMUNICACIONES</v>
      </c>
      <c r="W146"/>
      <c r="X146"/>
    </row>
    <row r="147" spans="1:24" x14ac:dyDescent="0.25">
      <c r="A147" s="31" t="s">
        <v>1000</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84" t="str">
        <f>VLOOKUP($A147,'Plan de acci�n consolidado 2025'!$A$3:$V$504,T$1,0)</f>
        <v>2025-01-02</v>
      </c>
      <c r="U147" s="184" t="str">
        <f>VLOOKUP($A147,'Plan de acci�n consolidado 2025'!$A$3:$V$504,U$1,0)</f>
        <v>2025-03-14</v>
      </c>
      <c r="V147" t="str">
        <f>VLOOKUP($A147,'Plan de acci�n consolidado 2025'!$A$3:$V$504,V$1,0)</f>
        <v>3200-DIRECCIÓN DE INVESTIGACIONES DE PROTECCIÓN DE USUARIOS DE SERVICIOS DE COMUNICACIONES</v>
      </c>
      <c r="W147"/>
      <c r="X147"/>
    </row>
    <row r="148" spans="1:24" x14ac:dyDescent="0.25">
      <c r="A148" s="31" t="s">
        <v>1002</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84" t="str">
        <f>VLOOKUP($A148,'Plan de acci�n consolidado 2025'!$A$3:$V$504,T$1,0)</f>
        <v>2025-01-02</v>
      </c>
      <c r="U148" s="184" t="str">
        <f>VLOOKUP($A148,'Plan de acci�n consolidado 2025'!$A$3:$V$504,U$1,0)</f>
        <v>2025-07-15</v>
      </c>
      <c r="V148" t="str">
        <f>VLOOKUP($A148,'Plan de acci�n consolidado 2025'!$A$3:$V$504,V$1,0)</f>
        <v>3200-DIRECCIÓN DE INVESTIGACIONES DE PROTECCIÓN DE USUARIOS DE SERVICIOS DE COMUNICACIONES</v>
      </c>
      <c r="W148"/>
      <c r="X148"/>
    </row>
    <row r="149" spans="1:24" x14ac:dyDescent="0.25">
      <c r="A149" s="31" t="s">
        <v>1003</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84" t="str">
        <f>VLOOKUP($A149,'Plan de acci�n consolidado 2025'!$A$3:$V$504,T$1,0)</f>
        <v>2025-01-02</v>
      </c>
      <c r="U149" s="184" t="str">
        <f>VLOOKUP($A149,'Plan de acci�n consolidado 2025'!$A$3:$V$504,U$1,0)</f>
        <v>2025-12-30</v>
      </c>
      <c r="V149" t="str">
        <f>VLOOKUP($A149,'Plan de acci�n consolidado 2025'!$A$3:$V$504,V$1,0)</f>
        <v>3200-DIRECCIÓN DE INVESTIGACIONES DE PROTECCIÓN DE USUARIOS DE SERVICIOS DE COMUNICACIONES</v>
      </c>
      <c r="W149"/>
      <c r="X149"/>
    </row>
    <row r="150" spans="1:24" x14ac:dyDescent="0.25">
      <c r="A150" s="31" t="s">
        <v>1232</v>
      </c>
      <c r="B150" t="str">
        <f>VLOOKUP($A150,'Plan de acci�n consolidado 2025'!$A$3:$V$504,B$1,0)</f>
        <v>6000-DESPACHO DEL SUPERINTENDENTE DELEGADO PARA EL CONTROL Y VERIFICACIÓN DE REGLAMENTOS TÉCNICOS Y METROLOGÍA LEGAL</v>
      </c>
      <c r="C150">
        <f>VLOOKUP($A150,'Plan de acci�n consolidado 2025'!$A$3:$V$504,C$1,0)</f>
        <v>0</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 xml:space="preserve">PND - 4-04-1-c- Transformación productiva, internacionalización y acción climática - Políticas de competencia, consumidor e infraestructura de la calidad modernas </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 xml:space="preserve">PND 10_Fortalecer las actividades de inspección, vigilancia y Control </v>
      </c>
      <c r="O150" t="str">
        <f>VLOOKUP($A150,'Plan de acci�n consolidado 2025'!$A$3:$V$504,O$1,0)</f>
        <v>Campañas de control preventivo en los sectores eléctrico, seguridad vial, hogar y construcción e hidrocarburos, realizadas</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 de evaluación realizado / 4 Informe de evaluación realizado</v>
      </c>
      <c r="T150" s="184" t="str">
        <f>VLOOKUP($A150,'Plan de acci�n consolidado 2025'!$A$3:$V$504,T$1,0)</f>
        <v>2025-01-13</v>
      </c>
      <c r="U150" s="184" t="str">
        <f>VLOOKUP($A150,'Plan de acci�n consolidado 2025'!$A$3:$V$504,U$1,0)</f>
        <v>2025-12-31</v>
      </c>
      <c r="V150" t="str">
        <f>VLOOKUP($A150,'Plan de acci�n consolidado 2025'!$A$3:$V$504,V$1,0)</f>
        <v>6000-DESPACHO DEL SUPERINTENDENTE DELEGADO PARA EL CONTROL Y VERIFICACIÓN DE REGLAMENTOS TÉCNICOS Y METROLOGÍA LEGAL</v>
      </c>
      <c r="W150"/>
      <c r="X150"/>
    </row>
    <row r="151" spans="1:24" x14ac:dyDescent="0.25">
      <c r="A151" s="31" t="s">
        <v>1234</v>
      </c>
      <c r="B151" t="str">
        <f>VLOOKUP($A151,'Plan de acci�n consolidado 2025'!$A$3:$V$504,B$1,0)</f>
        <v>6000-DESPACHO DEL SUPERINTENDENTE DELEGADO PARA EL CONTROL Y VERIFICACIÓN DE REGLAMENTOS TÉCNICOS Y METROLOGÍA LEGAL</v>
      </c>
      <c r="C151">
        <f>VLOOKUP($A151,'Plan de acci�n consolidado 2025'!$A$3:$V$504,C$1,0)</f>
        <v>0</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1</v>
      </c>
      <c r="R151" t="str">
        <f>VLOOKUP($A151,'Plan de acci�n consolidado 2025'!$A$3:$V$504,R$1,0)</f>
        <v>Númerica</v>
      </c>
      <c r="S151" t="str">
        <f>VLOOKUP($A151,'Plan de acci�n consolidado 2025'!$A$3:$V$504,S$1,0)</f>
        <v># de Campaña planificada / 1 Campaña programada</v>
      </c>
      <c r="T151" s="184" t="str">
        <f>VLOOKUP($A151,'Plan de acci�n consolidado 2025'!$A$3:$V$504,T$1,0)</f>
        <v>2025-01-13</v>
      </c>
      <c r="U151" s="184" t="str">
        <f>VLOOKUP($A151,'Plan de acci�n consolidado 2025'!$A$3:$V$504,U$1,0)</f>
        <v>2025-08-28</v>
      </c>
      <c r="V151" t="str">
        <f>VLOOKUP($A151,'Plan de acci�n consolidado 2025'!$A$3:$V$504,V$1,0)</f>
        <v>6000-DESPACHO DEL SUPERINTENDENTE DELEGADO PARA EL CONTROL Y VERIFICACIÓN DE REGLAMENTOS TÉCNICOS Y METROLOGÍA LEGAL</v>
      </c>
      <c r="W151"/>
      <c r="X151"/>
    </row>
    <row r="152" spans="1:24" x14ac:dyDescent="0.25">
      <c r="A152" s="31" t="s">
        <v>1236</v>
      </c>
      <c r="B152" t="str">
        <f>VLOOKUP($A152,'Plan de acci�n consolidado 2025'!$A$3:$V$504,B$1,0)</f>
        <v>6000-DESPACHO DEL SUPERINTENDENTE DELEGADO PARA EL CONTROL Y VERIFICACIÓN DE REGLAMENTOS TÉCNICOS Y METROLOGÍA LEGAL</v>
      </c>
      <c r="C152">
        <f>VLOOKUP($A152,'Plan de acci�n consolidado 2025'!$A$3:$V$504,C$1,0)</f>
        <v>0</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1</v>
      </c>
      <c r="R152" t="str">
        <f>VLOOKUP($A152,'Plan de acci�n consolidado 2025'!$A$3:$V$504,R$1,0)</f>
        <v>Númerica</v>
      </c>
      <c r="S152" t="str">
        <f>VLOOKUP($A152,'Plan de acci�n consolidado 2025'!$A$3:$V$504,S$1,0)</f>
        <v># de Cronograma elaborado / 1 Cronograma programado</v>
      </c>
      <c r="T152" s="184" t="str">
        <f>VLOOKUP($A152,'Plan de acci�n consolidado 2025'!$A$3:$V$504,T$1,0)</f>
        <v>2025-01-13</v>
      </c>
      <c r="U152" s="184" t="str">
        <f>VLOOKUP($A152,'Plan de acci�n consolidado 2025'!$A$3:$V$504,U$1,0)</f>
        <v>2025-12-31</v>
      </c>
      <c r="V152" t="str">
        <f>VLOOKUP($A152,'Plan de acci�n consolidado 2025'!$A$3:$V$504,V$1,0)</f>
        <v>6000-DESPACHO DEL SUPERINTENDENTE DELEGADO PARA EL CONTROL Y VERIFICACIÓN DE REGLAMENTOS TÉCNICOS Y METROLOGÍA LEGAL</v>
      </c>
      <c r="W152"/>
      <c r="X152"/>
    </row>
    <row r="153" spans="1:24" x14ac:dyDescent="0.25">
      <c r="A153" s="31" t="s">
        <v>1238</v>
      </c>
      <c r="B153" t="str">
        <f>VLOOKUP($A153,'Plan de acci�n consolidado 2025'!$A$3:$V$504,B$1,0)</f>
        <v>6000-DESPACHO DEL SUPERINTENDENTE DELEGADO PARA EL CONTROL Y VERIFICACIÓN DE REGLAMENTOS TÉCNICOS Y METROLOGÍA LEGAL</v>
      </c>
      <c r="C153">
        <f>VLOOKUP($A153,'Plan de acci�n consolidado 2025'!$A$3:$V$504,C$1,0)</f>
        <v>0</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 y evidencias de ejecución)</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84" t="str">
        <f>VLOOKUP($A153,'Plan de acci�n consolidado 2025'!$A$3:$V$504,T$1,0)</f>
        <v>2025-01-13</v>
      </c>
      <c r="U153" s="184" t="str">
        <f>VLOOKUP($A153,'Plan de acci�n consolidado 2025'!$A$3:$V$504,U$1,0)</f>
        <v>2025-12-31</v>
      </c>
      <c r="V153" t="str">
        <f>VLOOKUP($A153,'Plan de acci�n consolidado 2025'!$A$3:$V$504,V$1,0)</f>
        <v>6000-DESPACHO DEL SUPERINTENDENTE DELEGADO PARA EL CONTROL Y VERIFICACIÓN DE REGLAMENTOS TÉCNICOS Y METROLOGÍA LEGAL</v>
      </c>
      <c r="W153"/>
      <c r="X153"/>
    </row>
    <row r="154" spans="1:24" x14ac:dyDescent="0.25">
      <c r="A154" s="31" t="s">
        <v>1240</v>
      </c>
      <c r="B154" t="str">
        <f>VLOOKUP($A154,'Plan de acci�n consolidado 2025'!$A$3:$V$504,B$1,0)</f>
        <v>6000-DESPACHO DEL SUPERINTENDENTE DELEGADO PARA EL CONTROL Y VERIFICACIÓN DE REGLAMENTOS TÉCNICOS Y METROLOGÍA LEGAL</v>
      </c>
      <c r="C154">
        <f>VLOOKUP($A154,'Plan de acci�n consolidado 2025'!$A$3:$V$504,C$1,0)</f>
        <v>0</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Evaluar el resultado de las campañas (Informe de resultados de la campaña)</v>
      </c>
      <c r="P154">
        <f>VLOOKUP($A154,'Plan de acci�n consolidado 2025'!$A$3:$V$504,P$1,0)</f>
        <v>30</v>
      </c>
      <c r="Q154">
        <f>VLOOKUP($A154,'Plan de acci�n consolidado 2025'!$A$3:$V$504,Q$1,0)</f>
        <v>1</v>
      </c>
      <c r="R154" t="str">
        <f>VLOOKUP($A154,'Plan de acci�n consolidado 2025'!$A$3:$V$504,R$1,0)</f>
        <v>Númerica</v>
      </c>
      <c r="S154" t="str">
        <f>VLOOKUP($A154,'Plan de acci�n consolidado 2025'!$A$3:$V$504,S$1,0)</f>
        <v># de Informe de evaluación realizado / 1 Informe de evaluación realizado</v>
      </c>
      <c r="T154" s="184" t="str">
        <f>VLOOKUP($A154,'Plan de acci�n consolidado 2025'!$A$3:$V$504,T$1,0)</f>
        <v>2025-01-13</v>
      </c>
      <c r="U154" s="184" t="str">
        <f>VLOOKUP($A154,'Plan de acci�n consolidado 2025'!$A$3:$V$504,U$1,0)</f>
        <v>2025-12-31</v>
      </c>
      <c r="V154" t="str">
        <f>VLOOKUP($A154,'Plan de acci�n consolidado 2025'!$A$3:$V$504,V$1,0)</f>
        <v>6000-DESPACHO DEL SUPERINTENDENTE DELEGADO PARA EL CONTROL Y VERIFICACIÓN DE REGLAMENTOS TÉCNICOS Y METROLOGÍA LEGAL</v>
      </c>
      <c r="W154"/>
      <c r="X154"/>
    </row>
    <row r="155" spans="1:24" x14ac:dyDescent="0.25">
      <c r="A155" s="31" t="s">
        <v>1242</v>
      </c>
      <c r="B155" t="str">
        <f>VLOOKUP($A155,'Plan de acci�n consolidado 2025'!$A$3:$V$504,B$1,0)</f>
        <v>6000-DESPACHO DEL SUPERINTENDENTE DELEGADO PARA EL CONTROL Y VERIFICACIÓN DE REGLAMENTOS TÉCNICOS Y METROLOGÍA LEGAL</v>
      </c>
      <c r="C155">
        <f>VLOOKUP($A155,'Plan de acci�n consolidado 2025'!$A$3:$V$504,C$1,0)</f>
        <v>0</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 xml:space="preserve">PND 10_Fortalecer las actividades de inspección, vigilancia y Control </v>
      </c>
      <c r="O155" t="str">
        <f>VLOOKUP($A155,'Plan de acci�n consolidado 2025'!$A$3:$V$504,O$1,0)</f>
        <v>Campañas de control preventivo en surtidores de combustibles, balanzas, preempacados y alcoholímetros, realizadas</v>
      </c>
      <c r="P155">
        <f>VLOOKUP($A155,'Plan de acci�n consolidado 2025'!$A$3:$V$504,P$1,0)</f>
        <v>14</v>
      </c>
      <c r="Q155">
        <f>VLOOKUP($A155,'Plan de acci�n consolidado 2025'!$A$3:$V$504,Q$1,0)</f>
        <v>4</v>
      </c>
      <c r="R155" t="str">
        <f>VLOOKUP($A155,'Plan de acci�n consolidado 2025'!$A$3:$V$504,R$1,0)</f>
        <v>Númerica</v>
      </c>
      <c r="S155" t="str">
        <f>VLOOKUP($A155,'Plan de acci�n consolidado 2025'!$A$3:$V$504,S$1,0)</f>
        <v># de Informe de evaluación realizado / 4 Informe de evaluación realizado</v>
      </c>
      <c r="T155" s="184" t="str">
        <f>VLOOKUP($A155,'Plan de acci�n consolidado 2025'!$A$3:$V$504,T$1,0)</f>
        <v>2025-01-13</v>
      </c>
      <c r="U155" s="184" t="str">
        <f>VLOOKUP($A155,'Plan de acci�n consolidado 2025'!$A$3:$V$504,U$1,0)</f>
        <v>2025-12-31</v>
      </c>
      <c r="V155" t="str">
        <f>VLOOKUP($A155,'Plan de acci�n consolidado 2025'!$A$3:$V$504,V$1,0)</f>
        <v>6000-DESPACHO DEL SUPERINTENDENTE DELEGADO PARA EL CONTROL Y VERIFICACIÓN DE REGLAMENTOS TÉCNICOS Y METROLOGÍA LEGAL</v>
      </c>
      <c r="W155"/>
      <c r="X155"/>
    </row>
    <row r="156" spans="1:24" x14ac:dyDescent="0.25">
      <c r="A156" s="31" t="s">
        <v>1243</v>
      </c>
      <c r="B156" t="str">
        <f>VLOOKUP($A156,'Plan de acci�n consolidado 2025'!$A$3:$V$504,B$1,0)</f>
        <v>6000-DESPACHO DEL SUPERINTENDENTE DELEGADO PARA EL CONTROL Y VERIFICACIÓN DE REGLAMENTOS TÉCNICOS Y METROLOGÍA LEGAL</v>
      </c>
      <c r="C156">
        <f>VLOOKUP($A156,'Plan de acci�n consolidado 2025'!$A$3:$V$504,C$1,0)</f>
        <v>0</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1</v>
      </c>
      <c r="R156" t="str">
        <f>VLOOKUP($A156,'Plan de acci�n consolidado 2025'!$A$3:$V$504,R$1,0)</f>
        <v>Númerica</v>
      </c>
      <c r="S156" t="str">
        <f>VLOOKUP($A156,'Plan de acci�n consolidado 2025'!$A$3:$V$504,S$1,0)</f>
        <v># de Campaña planificada / 1 Campaña programada</v>
      </c>
      <c r="T156" s="184" t="str">
        <f>VLOOKUP($A156,'Plan de acci�n consolidado 2025'!$A$3:$V$504,T$1,0)</f>
        <v>2025-01-13</v>
      </c>
      <c r="U156" s="184" t="str">
        <f>VLOOKUP($A156,'Plan de acci�n consolidado 2025'!$A$3:$V$504,U$1,0)</f>
        <v>2025-08-28</v>
      </c>
      <c r="V156" t="str">
        <f>VLOOKUP($A156,'Plan de acci�n consolidado 2025'!$A$3:$V$504,V$1,0)</f>
        <v>6000-DESPACHO DEL SUPERINTENDENTE DELEGADO PARA EL CONTROL Y VERIFICACIÓN DE REGLAMENTOS TÉCNICOS Y METROLOGÍA LEGAL</v>
      </c>
      <c r="W156"/>
      <c r="X156"/>
    </row>
    <row r="157" spans="1:24" x14ac:dyDescent="0.25">
      <c r="A157" s="31" t="s">
        <v>1244</v>
      </c>
      <c r="B157" t="str">
        <f>VLOOKUP($A157,'Plan de acci�n consolidado 2025'!$A$3:$V$504,B$1,0)</f>
        <v>6000-DESPACHO DEL SUPERINTENDENTE DELEGADO PARA EL CONTROL Y VERIFICACIÓN DE REGLAMENTOS TÉCNICOS Y METROLOGÍA LEGAL</v>
      </c>
      <c r="C157">
        <f>VLOOKUP($A157,'Plan de acci�n consolidado 2025'!$A$3:$V$504,C$1,0)</f>
        <v>0</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1</v>
      </c>
      <c r="R157" t="str">
        <f>VLOOKUP($A157,'Plan de acci�n consolidado 2025'!$A$3:$V$504,R$1,0)</f>
        <v>Númerica</v>
      </c>
      <c r="S157" t="str">
        <f>VLOOKUP($A157,'Plan de acci�n consolidado 2025'!$A$3:$V$504,S$1,0)</f>
        <v># de Cronograma elaborado / 1 Cronograma programado</v>
      </c>
      <c r="T157" s="184" t="str">
        <f>VLOOKUP($A157,'Plan de acci�n consolidado 2025'!$A$3:$V$504,T$1,0)</f>
        <v>2025-01-13</v>
      </c>
      <c r="U157" s="184" t="str">
        <f>VLOOKUP($A157,'Plan de acci�n consolidado 2025'!$A$3:$V$504,U$1,0)</f>
        <v>2025-12-31</v>
      </c>
      <c r="V157" t="str">
        <f>VLOOKUP($A157,'Plan de acci�n consolidado 2025'!$A$3:$V$504,V$1,0)</f>
        <v>6000-DESPACHO DEL SUPERINTENDENTE DELEGADO PARA EL CONTROL Y VERIFICACIÓN DE REGLAMENTOS TÉCNICOS Y METROLOGÍA LEGAL</v>
      </c>
      <c r="W157"/>
      <c r="X157"/>
    </row>
    <row r="158" spans="1:24" x14ac:dyDescent="0.25">
      <c r="A158" s="31" t="s">
        <v>1245</v>
      </c>
      <c r="B158" t="str">
        <f>VLOOKUP($A158,'Plan de acci�n consolidado 2025'!$A$3:$V$504,B$1,0)</f>
        <v>6000-DESPACHO DEL SUPERINTENDENTE DELEGADO PARA EL CONTROL Y VERIFICACIÓN DE REGLAMENTOS TÉCNICOS Y METROLOGÍA LEGAL</v>
      </c>
      <c r="C158">
        <f>VLOOKUP($A158,'Plan de acci�n consolidado 2025'!$A$3:$V$504,C$1,0)</f>
        <v>0</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 y evidencias de ejecución)</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84" t="str">
        <f>VLOOKUP($A158,'Plan de acci�n consolidado 2025'!$A$3:$V$504,T$1,0)</f>
        <v>2025-01-13</v>
      </c>
      <c r="U158" s="184" t="str">
        <f>VLOOKUP($A158,'Plan de acci�n consolidado 2025'!$A$3:$V$504,U$1,0)</f>
        <v>2025-12-31</v>
      </c>
      <c r="V158" t="str">
        <f>VLOOKUP($A158,'Plan de acci�n consolidado 2025'!$A$3:$V$504,V$1,0)</f>
        <v>6000-DESPACHO DEL SUPERINTENDENTE DELEGADO PARA EL CONTROL Y VERIFICACIÓN DE REGLAMENTOS TÉCNICOS Y METROLOGÍA LEGAL</v>
      </c>
      <c r="W158"/>
      <c r="X158"/>
    </row>
    <row r="159" spans="1:24" x14ac:dyDescent="0.25">
      <c r="A159" s="31" t="s">
        <v>1246</v>
      </c>
      <c r="B159" t="str">
        <f>VLOOKUP($A159,'Plan de acci�n consolidado 2025'!$A$3:$V$504,B$1,0)</f>
        <v>6000-DESPACHO DEL SUPERINTENDENTE DELEGADO PARA EL CONTROL Y VERIFICACIÓN DE REGLAMENTOS TÉCNICOS Y METROLOGÍA LEGAL</v>
      </c>
      <c r="C159">
        <f>VLOOKUP($A159,'Plan de acci�n consolidado 2025'!$A$3:$V$504,C$1,0)</f>
        <v>0</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Evaluar el resultado de las campañas (Informe de resultados de la campaña)</v>
      </c>
      <c r="P159">
        <f>VLOOKUP($A159,'Plan de acci�n consolidado 2025'!$A$3:$V$504,P$1,0)</f>
        <v>30</v>
      </c>
      <c r="Q159">
        <f>VLOOKUP($A159,'Plan de acci�n consolidado 2025'!$A$3:$V$504,Q$1,0)</f>
        <v>1</v>
      </c>
      <c r="R159" t="str">
        <f>VLOOKUP($A159,'Plan de acci�n consolidado 2025'!$A$3:$V$504,R$1,0)</f>
        <v>Númerica</v>
      </c>
      <c r="S159" t="str">
        <f>VLOOKUP($A159,'Plan de acci�n consolidado 2025'!$A$3:$V$504,S$1,0)</f>
        <v># de Informe de evaluación realizado / 1 Informe de evaluación realizado</v>
      </c>
      <c r="T159" s="184" t="str">
        <f>VLOOKUP($A159,'Plan de acci�n consolidado 2025'!$A$3:$V$504,T$1,0)</f>
        <v>2025-01-13</v>
      </c>
      <c r="U159" s="184" t="str">
        <f>VLOOKUP($A159,'Plan de acci�n consolidado 2025'!$A$3:$V$504,U$1,0)</f>
        <v>2025-12-31</v>
      </c>
      <c r="V159" t="str">
        <f>VLOOKUP($A159,'Plan de acci�n consolidado 2025'!$A$3:$V$504,V$1,0)</f>
        <v>6000-DESPACHO DEL SUPERINTENDENTE DELEGADO PARA EL CONTROL Y VERIFICACIÓN DE REGLAMENTOS TÉCNICOS Y METROLOGÍA LEGAL</v>
      </c>
      <c r="W159"/>
      <c r="X159"/>
    </row>
    <row r="160" spans="1:24" x14ac:dyDescent="0.25">
      <c r="A160" s="31" t="s">
        <v>1247</v>
      </c>
      <c r="B160" t="str">
        <f>VLOOKUP($A160,'Plan de acci�n consolidado 2025'!$A$3:$V$504,B$1,0)</f>
        <v>6000-DESPACHO DEL SUPERINTENDENTE DELEGADO PARA EL CONTROL Y VERIFICACIÓN DE REGLAMENTOS TÉCNICOS Y METROLOGÍA LEGAL</v>
      </c>
      <c r="C160">
        <f>VLOOKUP($A160,'Plan de acci�n consolidado 2025'!$A$3:$V$504,C$1,0)</f>
        <v>0</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 xml:space="preserve">PND - 4-04-1-c- Transformación productiva, internacionalización y acción climática - Políticas de competencia, consumidor e infraestructura de la calidad modernas </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 xml:space="preserve">PND 10_Fortalecer las actividades de inspección, vigilancia y Control </v>
      </c>
      <c r="O160" t="str">
        <f>VLOOKUP($A160,'Plan de acci�n consolidado 2025'!$A$3:$V$504,O$1,0)</f>
        <v>Campañas de control preventivo en control de precios de combustibles, medicamentos y leche cruda, realizadas</v>
      </c>
      <c r="P160">
        <f>VLOOKUP($A160,'Plan de acci�n consolidado 2025'!$A$3:$V$504,P$1,0)</f>
        <v>14</v>
      </c>
      <c r="Q160">
        <f>VLOOKUP($A160,'Plan de acci�n consolidado 2025'!$A$3:$V$504,Q$1,0)</f>
        <v>4</v>
      </c>
      <c r="R160" t="str">
        <f>VLOOKUP($A160,'Plan de acci�n consolidado 2025'!$A$3:$V$504,R$1,0)</f>
        <v>Númerica</v>
      </c>
      <c r="S160" t="str">
        <f>VLOOKUP($A160,'Plan de acci�n consolidado 2025'!$A$3:$V$504,S$1,0)</f>
        <v># de Informe de evaluación realizado / 4 Informe de evaluación realizado</v>
      </c>
      <c r="T160" s="184" t="str">
        <f>VLOOKUP($A160,'Plan de acci�n consolidado 2025'!$A$3:$V$504,T$1,0)</f>
        <v>2025-01-13</v>
      </c>
      <c r="U160" s="184" t="str">
        <f>VLOOKUP($A160,'Plan de acci�n consolidado 2025'!$A$3:$V$504,U$1,0)</f>
        <v>2025-12-31</v>
      </c>
      <c r="V160" t="str">
        <f>VLOOKUP($A160,'Plan de acci�n consolidado 2025'!$A$3:$V$504,V$1,0)</f>
        <v>6000-DESPACHO DEL SUPERINTENDENTE DELEGADO PARA EL CONTROL Y VERIFICACIÓN DE REGLAMENTOS TÉCNICOS Y METROLOGÍA LEGAL</v>
      </c>
      <c r="W160"/>
      <c r="X160"/>
    </row>
    <row r="161" spans="1:24" x14ac:dyDescent="0.25">
      <c r="A161" s="31" t="s">
        <v>1248</v>
      </c>
      <c r="B161" t="str">
        <f>VLOOKUP($A161,'Plan de acci�n consolidado 2025'!$A$3:$V$504,B$1,0)</f>
        <v>6000-DESPACHO DEL SUPERINTENDENTE DELEGADO PARA EL CONTROL Y VERIFICACIÓN DE REGLAMENTOS TÉCNICOS Y METROLOGÍA LEGAL</v>
      </c>
      <c r="C161">
        <f>VLOOKUP($A161,'Plan de acci�n consolidado 2025'!$A$3:$V$504,C$1,0)</f>
        <v>0</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1</v>
      </c>
      <c r="R161" t="str">
        <f>VLOOKUP($A161,'Plan de acci�n consolidado 2025'!$A$3:$V$504,R$1,0)</f>
        <v>Númerica</v>
      </c>
      <c r="S161" t="str">
        <f>VLOOKUP($A161,'Plan de acci�n consolidado 2025'!$A$3:$V$504,S$1,0)</f>
        <v># de Campaña planificada / 1 Campaña programada</v>
      </c>
      <c r="T161" s="184" t="str">
        <f>VLOOKUP($A161,'Plan de acci�n consolidado 2025'!$A$3:$V$504,T$1,0)</f>
        <v>2025-01-13</v>
      </c>
      <c r="U161" s="184" t="str">
        <f>VLOOKUP($A161,'Plan de acci�n consolidado 2025'!$A$3:$V$504,U$1,0)</f>
        <v>2025-08-28</v>
      </c>
      <c r="V161" t="str">
        <f>VLOOKUP($A161,'Plan de acci�n consolidado 2025'!$A$3:$V$504,V$1,0)</f>
        <v>6000-DESPACHO DEL SUPERINTENDENTE DELEGADO PARA EL CONTROL Y VERIFICACIÓN DE REGLAMENTOS TÉCNICOS Y METROLOGÍA LEGAL</v>
      </c>
      <c r="W161"/>
      <c r="X161"/>
    </row>
    <row r="162" spans="1:24" x14ac:dyDescent="0.25">
      <c r="A162" s="31" t="s">
        <v>1249</v>
      </c>
      <c r="B162" t="str">
        <f>VLOOKUP($A162,'Plan de acci�n consolidado 2025'!$A$3:$V$504,B$1,0)</f>
        <v>6000-DESPACHO DEL SUPERINTENDENTE DELEGADO PARA EL CONTROL Y VERIFICACIÓN DE REGLAMENTOS TÉCNICOS Y METROLOGÍA LEGAL</v>
      </c>
      <c r="C162">
        <f>VLOOKUP($A162,'Plan de acci�n consolidado 2025'!$A$3:$V$504,C$1,0)</f>
        <v>0</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1</v>
      </c>
      <c r="R162" t="str">
        <f>VLOOKUP($A162,'Plan de acci�n consolidado 2025'!$A$3:$V$504,R$1,0)</f>
        <v>Númerica</v>
      </c>
      <c r="S162" t="str">
        <f>VLOOKUP($A162,'Plan de acci�n consolidado 2025'!$A$3:$V$504,S$1,0)</f>
        <v># de Cronograma elaborado / 1 Cronograma programado</v>
      </c>
      <c r="T162" s="184" t="str">
        <f>VLOOKUP($A162,'Plan de acci�n consolidado 2025'!$A$3:$V$504,T$1,0)</f>
        <v>2025-01-13</v>
      </c>
      <c r="U162" s="184" t="str">
        <f>VLOOKUP($A162,'Plan de acci�n consolidado 2025'!$A$3:$V$504,U$1,0)</f>
        <v>2025-12-31</v>
      </c>
      <c r="V162" t="str">
        <f>VLOOKUP($A162,'Plan de acci�n consolidado 2025'!$A$3:$V$504,V$1,0)</f>
        <v>6000-DESPACHO DEL SUPERINTENDENTE DELEGADO PARA EL CONTROL Y VERIFICACIÓN DE REGLAMENTOS TÉCNICOS Y METROLOGÍA LEGAL</v>
      </c>
      <c r="W162"/>
      <c r="X162"/>
    </row>
    <row r="163" spans="1:24" x14ac:dyDescent="0.25">
      <c r="A163" s="31" t="s">
        <v>1250</v>
      </c>
      <c r="B163" t="str">
        <f>VLOOKUP($A163,'Plan de acci�n consolidado 2025'!$A$3:$V$504,B$1,0)</f>
        <v>6000-DESPACHO DEL SUPERINTENDENTE DELEGADO PARA EL CONTROL Y VERIFICACIÓN DE REGLAMENTOS TÉCNICOS Y METROLOGÍA LEGAL</v>
      </c>
      <c r="C163">
        <f>VLOOKUP($A163,'Plan de acci�n consolidado 2025'!$A$3:$V$504,C$1,0)</f>
        <v>0</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 y evidencias de ejecución)</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84" t="str">
        <f>VLOOKUP($A163,'Plan de acci�n consolidado 2025'!$A$3:$V$504,T$1,0)</f>
        <v>2025-01-13</v>
      </c>
      <c r="U163" s="184" t="str">
        <f>VLOOKUP($A163,'Plan de acci�n consolidado 2025'!$A$3:$V$504,U$1,0)</f>
        <v>2025-12-31</v>
      </c>
      <c r="V163" t="str">
        <f>VLOOKUP($A163,'Plan de acci�n consolidado 2025'!$A$3:$V$504,V$1,0)</f>
        <v>6000-DESPACHO DEL SUPERINTENDENTE DELEGADO PARA EL CONTROL Y VERIFICACIÓN DE REGLAMENTOS TÉCNICOS Y METROLOGÍA LEGAL</v>
      </c>
      <c r="W163"/>
      <c r="X163"/>
    </row>
    <row r="164" spans="1:24" x14ac:dyDescent="0.25">
      <c r="A164" s="31" t="s">
        <v>1251</v>
      </c>
      <c r="B164" t="str">
        <f>VLOOKUP($A164,'Plan de acci�n consolidado 2025'!$A$3:$V$504,B$1,0)</f>
        <v>6000-DESPACHO DEL SUPERINTENDENTE DELEGADO PARA EL CONTROL Y VERIFICACIÓN DE REGLAMENTOS TÉCNICOS Y METROLOGÍA LEGAL</v>
      </c>
      <c r="C164">
        <f>VLOOKUP($A164,'Plan de acci�n consolidado 2025'!$A$3:$V$504,C$1,0)</f>
        <v>0</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Evaluar el resultado de las campañas (Informe de resultados de la campaña)</v>
      </c>
      <c r="P164">
        <f>VLOOKUP($A164,'Plan de acci�n consolidado 2025'!$A$3:$V$504,P$1,0)</f>
        <v>30</v>
      </c>
      <c r="Q164">
        <f>VLOOKUP($A164,'Plan de acci�n consolidado 2025'!$A$3:$V$504,Q$1,0)</f>
        <v>1</v>
      </c>
      <c r="R164" t="str">
        <f>VLOOKUP($A164,'Plan de acci�n consolidado 2025'!$A$3:$V$504,R$1,0)</f>
        <v>Númerica</v>
      </c>
      <c r="S164" t="str">
        <f>VLOOKUP($A164,'Plan de acci�n consolidado 2025'!$A$3:$V$504,S$1,0)</f>
        <v># de Informe de evaluación realizado / 1 Informe de evaluación realizado</v>
      </c>
      <c r="T164" s="184" t="str">
        <f>VLOOKUP($A164,'Plan de acci�n consolidado 2025'!$A$3:$V$504,T$1,0)</f>
        <v>2025-01-13</v>
      </c>
      <c r="U164" s="184" t="str">
        <f>VLOOKUP($A164,'Plan de acci�n consolidado 2025'!$A$3:$V$504,U$1,0)</f>
        <v>2025-12-31</v>
      </c>
      <c r="V164" t="str">
        <f>VLOOKUP($A164,'Plan de acci�n consolidado 2025'!$A$3:$V$504,V$1,0)</f>
        <v>6000-DESPACHO DEL SUPERINTENDENTE DELEGADO PARA EL CONTROL Y VERIFICACIÓN DE REGLAMENTOS TÉCNICOS Y METROLOGÍA LEGAL</v>
      </c>
      <c r="W164"/>
      <c r="X164"/>
    </row>
    <row r="165" spans="1:24" x14ac:dyDescent="0.25">
      <c r="A165" s="31" t="s">
        <v>1252</v>
      </c>
      <c r="B165" t="str">
        <f>VLOOKUP($A165,'Plan de acci�n consolidado 2025'!$A$3:$V$504,B$1,0)</f>
        <v>6000-DESPACHO DEL SUPERINTENDENTE DELEGADO PARA EL CONTROL Y VERIFICACIÓN DE REGLAMENTOS TÉCNICOS Y METROLOGÍA LEGAL</v>
      </c>
      <c r="C165">
        <f>VLOOKUP($A165,'Plan de acci�n consolidado 2025'!$A$3:$V$504,C$1,0)</f>
        <v>0</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 xml:space="preserve">PND - 4-04-1-c- Transformación productiva, internacionalización y acción climática - Políticas de competencia, consumidor e infraestructura de la calidad modernas </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PND_9_Ampliar los instrumentosDePrevención;
PND_18_Fortalecer institucionalmente el Subsistema NacionalDe laCalidad</v>
      </c>
      <c r="O165" t="str">
        <f>VLOOKUP($A165,'Plan de acci�n consolidado 2025'!$A$3:$V$504,O$1,0)</f>
        <v>Proyecto de Reglamento Técnico Metrológico de Medidores de Agua de uso residencial</v>
      </c>
      <c r="P165">
        <f>VLOOKUP($A165,'Plan de acci�n consolidado 2025'!$A$3:$V$504,P$1,0)</f>
        <v>14</v>
      </c>
      <c r="Q165">
        <f>VLOOKUP($A165,'Plan de acci�n consolidado 2025'!$A$3:$V$504,Q$1,0)</f>
        <v>100</v>
      </c>
      <c r="R165" t="str">
        <f>VLOOKUP($A165,'Plan de acci�n consolidado 2025'!$A$3:$V$504,R$1,0)</f>
        <v>Porcentual</v>
      </c>
      <c r="S165" t="str">
        <f>VLOOKUP($A165,'Plan de acci�n consolidado 2025'!$A$3:$V$504,S$1,0)</f>
        <v>% de Correo electrónico de remisión y proyecto de acto administrativo ajustado / Único entregable / 100% de Correo electrónico de remisión y proyecto de acto administrativo ajustado / Único entregable</v>
      </c>
      <c r="T165" s="184" t="str">
        <f>VLOOKUP($A165,'Plan de acci�n consolidado 2025'!$A$3:$V$504,T$1,0)</f>
        <v>2025-02-03</v>
      </c>
      <c r="U165" s="184" t="str">
        <f>VLOOKUP($A165,'Plan de acci�n consolidado 2025'!$A$3:$V$504,U$1,0)</f>
        <v>2025-10-17</v>
      </c>
      <c r="V165" t="str">
        <f>VLOOKUP($A165,'Plan de acci�n consolidado 2025'!$A$3:$V$504,V$1,0)</f>
        <v>6000-DESPACHO DEL SUPERINTENDENTE DELEGADO PARA EL CONTROL Y VERIFICACIÓN DE REGLAMENTOS TÉCNICOS Y METROLOGÍA LEGAL</v>
      </c>
      <c r="W165"/>
      <c r="X165"/>
    </row>
    <row r="166" spans="1:24" x14ac:dyDescent="0.25">
      <c r="A166" s="31" t="s">
        <v>1254</v>
      </c>
      <c r="B166" t="str">
        <f>VLOOKUP($A166,'Plan de acci�n consolidado 2025'!$A$3:$V$504,B$1,0)</f>
        <v>6000-DESPACHO DEL SUPERINTENDENTE DELEGADO PARA EL CONTROL Y VERIFICACIÓN DE REGLAMENTOS TÉCNICOS Y METROLOGÍA LEGAL</v>
      </c>
      <c r="C166">
        <f>VLOOKUP($A166,'Plan de acci�n consolidado 2025'!$A$3:$V$504,C$1,0)</f>
        <v>0</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84" t="str">
        <f>VLOOKUP($A166,'Plan de acci�n consolidado 2025'!$A$3:$V$504,T$1,0)</f>
        <v>2025-02-03</v>
      </c>
      <c r="U166" s="184" t="str">
        <f>VLOOKUP($A166,'Plan de acci�n consolidado 2025'!$A$3:$V$504,U$1,0)</f>
        <v>2025-03-14</v>
      </c>
      <c r="V166" t="str">
        <f>VLOOKUP($A166,'Plan de acci�n consolidado 2025'!$A$3:$V$504,V$1,0)</f>
        <v>6000-DESPACHO DEL SUPERINTENDENTE DELEGADO PARA EL CONTROL Y VERIFICACIÓN DE REGLAMENTOS TÉCNICOS Y METROLOGÍA LEGAL</v>
      </c>
      <c r="W166"/>
      <c r="X166"/>
    </row>
    <row r="167" spans="1:24" x14ac:dyDescent="0.25">
      <c r="A167" s="31" t="s">
        <v>1256</v>
      </c>
      <c r="B167" t="str">
        <f>VLOOKUP($A167,'Plan de acci�n consolidado 2025'!$A$3:$V$504,B$1,0)</f>
        <v>6000-DESPACHO DEL SUPERINTENDENTE DELEGADO PARA EL CONTROL Y VERIFICACIÓN DE REGLAMENTOS TÉCNICOS Y METROLOGÍA LEGAL</v>
      </c>
      <c r="C167">
        <f>VLOOKUP($A167,'Plan de acci�n consolidado 2025'!$A$3:$V$504,C$1,0)</f>
        <v>0</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84" t="str">
        <f>VLOOKUP($A167,'Plan de acci�n consolidado 2025'!$A$3:$V$504,T$1,0)</f>
        <v>2025-03-17</v>
      </c>
      <c r="U167" s="184" t="str">
        <f>VLOOKUP($A167,'Plan de acci�n consolidado 2025'!$A$3:$V$504,U$1,0)</f>
        <v>2025-04-04</v>
      </c>
      <c r="V167" t="str">
        <f>VLOOKUP($A167,'Plan de acci�n consolidado 2025'!$A$3:$V$504,V$1,0)</f>
        <v>6000-DESPACHO DEL SUPERINTENDENTE DELEGADO PARA EL CONTROL Y VERIFICACIÓN DE REGLAMENTOS TÉCNICOS Y METROLOGÍA LEGAL</v>
      </c>
      <c r="W167"/>
      <c r="X167"/>
    </row>
    <row r="168" spans="1:24" x14ac:dyDescent="0.25">
      <c r="A168" s="31" t="s">
        <v>1258</v>
      </c>
      <c r="B168" t="str">
        <f>VLOOKUP($A168,'Plan de acci�n consolidado 2025'!$A$3:$V$504,B$1,0)</f>
        <v>6000-DESPACHO DEL SUPERINTENDENTE DELEGADO PARA EL CONTROL Y VERIFICACIÓN DE REGLAMENTOS TÉCNICOS Y METROLOGÍA LEGAL</v>
      </c>
      <c r="C168">
        <f>VLOOKUP($A168,'Plan de acci�n consolidado 2025'!$A$3:$V$504,C$1,0)</f>
        <v>0</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84" t="str">
        <f>VLOOKUP($A168,'Plan de acci�n consolidado 2025'!$A$3:$V$504,T$1,0)</f>
        <v>2025-04-07</v>
      </c>
      <c r="U168" s="184" t="str">
        <f>VLOOKUP($A168,'Plan de acci�n consolidado 2025'!$A$3:$V$504,U$1,0)</f>
        <v>2025-05-02</v>
      </c>
      <c r="V168" t="str">
        <f>VLOOKUP($A168,'Plan de acci�n consolidado 2025'!$A$3:$V$504,V$1,0)</f>
        <v>6000-DESPACHO DEL SUPERINTENDENTE DELEGADO PARA EL CONTROL Y VERIFICACIÓN DE REGLAMENTOS TÉCNICOS Y METROLOGÍA LEGAL</v>
      </c>
      <c r="W168"/>
      <c r="X168"/>
    </row>
    <row r="169" spans="1:24" x14ac:dyDescent="0.25">
      <c r="A169" s="31" t="s">
        <v>1260</v>
      </c>
      <c r="B169" t="str">
        <f>VLOOKUP($A169,'Plan de acci�n consolidado 2025'!$A$3:$V$504,B$1,0)</f>
        <v>6000-DESPACHO DEL SUPERINTENDENTE DELEGADO PARA EL CONTROL Y VERIFICACIÓN DE REGLAMENTOS TÉCNICOS Y METROLOGÍA LEGAL</v>
      </c>
      <c r="C169">
        <f>VLOOKUP($A169,'Plan de acci�n consolidado 2025'!$A$3:$V$504,C$1,0)</f>
        <v>0</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84" t="str">
        <f>VLOOKUP($A169,'Plan de acci�n consolidado 2025'!$A$3:$V$504,T$1,0)</f>
        <v>2025-05-05</v>
      </c>
      <c r="U169" s="184" t="str">
        <f>VLOOKUP($A169,'Plan de acci�n consolidado 2025'!$A$3:$V$504,U$1,0)</f>
        <v>2025-05-23</v>
      </c>
      <c r="V169" t="str">
        <f>VLOOKUP($A169,'Plan de acci�n consolidado 2025'!$A$3:$V$504,V$1,0)</f>
        <v>6000-DESPACHO DEL SUPERINTENDENTE DELEGADO PARA EL CONTROL Y VERIFICACIÓN DE REGLAMENTOS TÉCNICOS Y METROLOGÍA LEGAL</v>
      </c>
      <c r="W169"/>
      <c r="X169"/>
    </row>
    <row r="170" spans="1:24" x14ac:dyDescent="0.25">
      <c r="A170" s="31" t="s">
        <v>1262</v>
      </c>
      <c r="B170" t="str">
        <f>VLOOKUP($A170,'Plan de acci�n consolidado 2025'!$A$3:$V$504,B$1,0)</f>
        <v>6000-DESPACHO DEL SUPERINTENDENTE DELEGADO PARA EL CONTROL Y VERIFICACIÓN DE REGLAMENTOS TÉCNICOS Y METROLOGÍA LEGAL</v>
      </c>
      <c r="C170">
        <f>VLOOKUP($A170,'Plan de acci�n consolidado 2025'!$A$3:$V$504,C$1,0)</f>
        <v>0</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84" t="str">
        <f>VLOOKUP($A170,'Plan de acci�n consolidado 2025'!$A$3:$V$504,T$1,0)</f>
        <v>2025-06-20</v>
      </c>
      <c r="U170" s="184" t="str">
        <f>VLOOKUP($A170,'Plan de acci�n consolidado 2025'!$A$3:$V$504,U$1,0)</f>
        <v>2025-10-17</v>
      </c>
      <c r="V170" t="str">
        <f>VLOOKUP($A170,'Plan de acci�n consolidado 2025'!$A$3:$V$504,V$1,0)</f>
        <v>6000-DESPACHO DEL SUPERINTENDENTE DELEGADO PARA EL CONTROL Y VERIFICACIÓN DE REGLAMENTOS TÉCNICOS Y METROLOGÍA LEGAL</v>
      </c>
      <c r="W170"/>
      <c r="X170"/>
    </row>
    <row r="171" spans="1:24" x14ac:dyDescent="0.25">
      <c r="A171" s="31" t="s">
        <v>1263</v>
      </c>
      <c r="B171" t="str">
        <f>VLOOKUP($A171,'Plan de acci�n consolidado 2025'!$A$3:$V$504,B$1,0)</f>
        <v>6000-DESPACHO DEL SUPERINTENDENTE DELEGADO PARA EL CONTROL Y VERIFICACIÓN DE REGLAMENTOS TÉCNICOS Y METROLOGÍA LEGAL</v>
      </c>
      <c r="C171">
        <f>VLOOKUP($A171,'Plan de acci�n consolidado 2025'!$A$3:$V$504,C$1,0)</f>
        <v>0</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 xml:space="preserve">PND - 4-04-1-c- Transformación productiva, internacionalización y acción climática - Políticas de competencia, consumidor e infraestructura de la calidad modernas </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PND_9_Ampliar los instrumentosDePrevención;
PND_18_Fortalecer institucionalmente el Subsistema NacionalDe laCalidad</v>
      </c>
      <c r="O171" t="str">
        <f>VLOOKUP($A171,'Plan de acci�n consolidado 2025'!$A$3:$V$504,O$1,0)</f>
        <v>Proyecto de Reglamento Técnico Metrológico de Medidores de Gas de uso residencial</v>
      </c>
      <c r="P171">
        <f>VLOOKUP($A171,'Plan de acci�n consolidado 2025'!$A$3:$V$504,P$1,0)</f>
        <v>14</v>
      </c>
      <c r="Q171">
        <f>VLOOKUP($A171,'Plan de acci�n consolidado 2025'!$A$3:$V$504,Q$1,0)</f>
        <v>85</v>
      </c>
      <c r="R171" t="str">
        <f>VLOOKUP($A171,'Plan de acci�n consolidado 2025'!$A$3:$V$504,R$1,0)</f>
        <v>Porcentual</v>
      </c>
      <c r="S171" t="str">
        <f>VLOOKUP($A171,'Plan de acci�n consolidado 2025'!$A$3:$V$504,S$1,0)</f>
        <v>% de Correo electrónico de remisión (o memo de traslado) y proyecto de acto administrativo  / Único entregable / 85% de Correo electrónico de remisión (o memo de traslado) y proyecto de acto administrativo  / Único entregable</v>
      </c>
      <c r="T171" s="184" t="str">
        <f>VLOOKUP($A171,'Plan de acci�n consolidado 2025'!$A$3:$V$504,T$1,0)</f>
        <v>2025-02-19</v>
      </c>
      <c r="U171" s="184" t="str">
        <f>VLOOKUP($A171,'Plan de acci�n consolidado 2025'!$A$3:$V$504,U$1,0)</f>
        <v>2025-10-31</v>
      </c>
      <c r="V171" t="str">
        <f>VLOOKUP($A171,'Plan de acci�n consolidado 2025'!$A$3:$V$504,V$1,0)</f>
        <v>6000-DESPACHO DEL SUPERINTENDENTE DELEGADO PARA EL CONTROL Y VERIFICACIÓN DE REGLAMENTOS TÉCNICOS Y METROLOGÍA LEGAL</v>
      </c>
      <c r="W171"/>
      <c r="X171"/>
    </row>
    <row r="172" spans="1:24" x14ac:dyDescent="0.25">
      <c r="A172" s="31" t="s">
        <v>1265</v>
      </c>
      <c r="B172" t="str">
        <f>VLOOKUP($A172,'Plan de acci�n consolidado 2025'!$A$3:$V$504,B$1,0)</f>
        <v>6000-DESPACHO DEL SUPERINTENDENTE DELEGADO PARA EL CONTROL Y VERIFICACIÓN DE REGLAMENTOS TÉCNICOS Y METROLOGÍA LEGAL</v>
      </c>
      <c r="C172">
        <f>VLOOKUP($A172,'Plan de acci�n consolidado 2025'!$A$3:$V$504,C$1,0)</f>
        <v>0</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84" t="str">
        <f>VLOOKUP($A172,'Plan de acci�n consolidado 2025'!$A$3:$V$504,T$1,0)</f>
        <v>2025-02-19</v>
      </c>
      <c r="U172" s="184" t="str">
        <f>VLOOKUP($A172,'Plan de acci�n consolidado 2025'!$A$3:$V$504,U$1,0)</f>
        <v>2025-03-05</v>
      </c>
      <c r="V172" t="str">
        <f>VLOOKUP($A172,'Plan de acci�n consolidado 2025'!$A$3:$V$504,V$1,0)</f>
        <v>6000-DESPACHO DEL SUPERINTENDENTE DELEGADO PARA EL CONTROL Y VERIFICACIÓN DE REGLAMENTOS TÉCNICOS Y METROLOGÍA LEGAL</v>
      </c>
      <c r="W172"/>
      <c r="X172"/>
    </row>
    <row r="173" spans="1:24" x14ac:dyDescent="0.25">
      <c r="A173" s="31" t="s">
        <v>1267</v>
      </c>
      <c r="B173" t="str">
        <f>VLOOKUP($A173,'Plan de acci�n consolidado 2025'!$A$3:$V$504,B$1,0)</f>
        <v>6000-DESPACHO DEL SUPERINTENDENTE DELEGADO PARA EL CONTROL Y VERIFICACIÓN DE REGLAMENTOS TÉCNICOS Y METROLOGÍA LEGAL</v>
      </c>
      <c r="C173">
        <f>VLOOKUP($A173,'Plan de acci�n consolidado 2025'!$A$3:$V$504,C$1,0)</f>
        <v>0</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84" t="str">
        <f>VLOOKUP($A173,'Plan de acci�n consolidado 2025'!$A$3:$V$504,T$1,0)</f>
        <v>2025-03-06</v>
      </c>
      <c r="U173" s="184" t="str">
        <f>VLOOKUP($A173,'Plan de acci�n consolidado 2025'!$A$3:$V$504,U$1,0)</f>
        <v>2025-03-20</v>
      </c>
      <c r="V173" t="str">
        <f>VLOOKUP($A173,'Plan de acci�n consolidado 2025'!$A$3:$V$504,V$1,0)</f>
        <v>6000-DESPACHO DEL SUPERINTENDENTE DELEGADO PARA EL CONTROL Y VERIFICACIÓN DE REGLAMENTOS TÉCNICOS Y METROLOGÍA LEGAL</v>
      </c>
      <c r="W173"/>
      <c r="X173"/>
    </row>
    <row r="174" spans="1:24" x14ac:dyDescent="0.25">
      <c r="A174" s="31" t="s">
        <v>1269</v>
      </c>
      <c r="B174" t="str">
        <f>VLOOKUP($A174,'Plan de acci�n consolidado 2025'!$A$3:$V$504,B$1,0)</f>
        <v>6000-DESPACHO DEL SUPERINTENDENTE DELEGADO PARA EL CONTROL Y VERIFICACIÓN DE REGLAMENTOS TÉCNICOS Y METROLOGÍA LEGAL</v>
      </c>
      <c r="C174">
        <f>VLOOKUP($A174,'Plan de acci�n consolidado 2025'!$A$3:$V$504,C$1,0)</f>
        <v>0</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84" t="str">
        <f>VLOOKUP($A174,'Plan de acci�n consolidado 2025'!$A$3:$V$504,T$1,0)</f>
        <v>2025-03-21</v>
      </c>
      <c r="U174" s="184" t="str">
        <f>VLOOKUP($A174,'Plan de acci�n consolidado 2025'!$A$3:$V$504,U$1,0)</f>
        <v>2025-04-25</v>
      </c>
      <c r="V174" t="str">
        <f>VLOOKUP($A174,'Plan de acci�n consolidado 2025'!$A$3:$V$504,V$1,0)</f>
        <v>6000-DESPACHO DEL SUPERINTENDENTE DELEGADO PARA EL CONTROL Y VERIFICACIÓN DE REGLAMENTOS TÉCNICOS Y METROLOGÍA LEGAL</v>
      </c>
      <c r="W174"/>
      <c r="X174"/>
    </row>
    <row r="175" spans="1:24" x14ac:dyDescent="0.25">
      <c r="A175" s="31" t="s">
        <v>1270</v>
      </c>
      <c r="B175" t="str">
        <f>VLOOKUP($A175,'Plan de acci�n consolidado 2025'!$A$3:$V$504,B$1,0)</f>
        <v>6000-DESPACHO DEL SUPERINTENDENTE DELEGADO PARA EL CONTROL Y VERIFICACIÓN DE REGLAMENTOS TÉCNICOS Y METROLOGÍA LEGAL</v>
      </c>
      <c r="C175">
        <f>VLOOKUP($A175,'Plan de acci�n consolidado 2025'!$A$3:$V$504,C$1,0)</f>
        <v>0</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84" t="str">
        <f>VLOOKUP($A175,'Plan de acci�n consolidado 2025'!$A$3:$V$504,T$1,0)</f>
        <v>2025-05-26</v>
      </c>
      <c r="U175" s="184" t="str">
        <f>VLOOKUP($A175,'Plan de acci�n consolidado 2025'!$A$3:$V$504,U$1,0)</f>
        <v>2025-07-18</v>
      </c>
      <c r="V175" t="str">
        <f>VLOOKUP($A175,'Plan de acci�n consolidado 2025'!$A$3:$V$504,V$1,0)</f>
        <v>6000-DESPACHO DEL SUPERINTENDENTE DELEGADO PARA EL CONTROL Y VERIFICACIÓN DE REGLAMENTOS TÉCNICOS Y METROLOGÍA LEGAL</v>
      </c>
      <c r="W175"/>
      <c r="X175"/>
    </row>
    <row r="176" spans="1:24" x14ac:dyDescent="0.25">
      <c r="A176" s="31" t="s">
        <v>1271</v>
      </c>
      <c r="B176" t="str">
        <f>VLOOKUP($A176,'Plan de acci�n consolidado 2025'!$A$3:$V$504,B$1,0)</f>
        <v>6000-DESPACHO DEL SUPERINTENDENTE DELEGADO PARA EL CONTROL Y VERIFICACIÓN DE REGLAMENTOS TÉCNICOS Y METROLOGÍA LEGAL</v>
      </c>
      <c r="C176">
        <f>VLOOKUP($A176,'Plan de acci�n consolidado 2025'!$A$3:$V$504,C$1,0)</f>
        <v>0</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84" t="str">
        <f>VLOOKUP($A176,'Plan de acci�n consolidado 2025'!$A$3:$V$504,T$1,0)</f>
        <v>2025-07-21</v>
      </c>
      <c r="U176" s="184" t="str">
        <f>VLOOKUP($A176,'Plan de acci�n consolidado 2025'!$A$3:$V$504,U$1,0)</f>
        <v>2025-08-15</v>
      </c>
      <c r="V176" t="str">
        <f>VLOOKUP($A176,'Plan de acci�n consolidado 2025'!$A$3:$V$504,V$1,0)</f>
        <v>6000-DESPACHO DEL SUPERINTENDENTE DELEGADO PARA EL CONTROL Y VERIFICACIÓN DE REGLAMENTOS TÉCNICOS Y METROLOGÍA LEGAL</v>
      </c>
      <c r="W176"/>
      <c r="X176"/>
    </row>
    <row r="177" spans="1:24" x14ac:dyDescent="0.25">
      <c r="A177" s="31" t="s">
        <v>1272</v>
      </c>
      <c r="B177" t="str">
        <f>VLOOKUP($A177,'Plan de acci�n consolidado 2025'!$A$3:$V$504,B$1,0)</f>
        <v>6000-DESPACHO DEL SUPERINTENDENTE DELEGADO PARA EL CONTROL Y VERIFICACIÓN DE REGLAMENTOS TÉCNICOS Y METROLOGÍA LEGAL</v>
      </c>
      <c r="C177">
        <f>VLOOKUP($A177,'Plan de acci�n consolidado 2025'!$A$3:$V$504,C$1,0)</f>
        <v>0</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84" t="str">
        <f>VLOOKUP($A177,'Plan de acci�n consolidado 2025'!$A$3:$V$504,T$1,0)</f>
        <v>2025-09-01</v>
      </c>
      <c r="U177" s="184" t="str">
        <f>VLOOKUP($A177,'Plan de acci�n consolidado 2025'!$A$3:$V$504,U$1,0)</f>
        <v>2025-10-03</v>
      </c>
      <c r="V177" t="str">
        <f>VLOOKUP($A177,'Plan de acci�n consolidado 2025'!$A$3:$V$504,V$1,0)</f>
        <v>6000-DESPACHO DEL SUPERINTENDENTE DELEGADO PARA EL CONTROL Y VERIFICACIÓN DE REGLAMENTOS TÉCNICOS Y METROLOGÍA LEGAL</v>
      </c>
      <c r="W177"/>
      <c r="X177"/>
    </row>
    <row r="178" spans="1:24" x14ac:dyDescent="0.25">
      <c r="A178" s="31" t="s">
        <v>1273</v>
      </c>
      <c r="B178" t="str">
        <f>VLOOKUP($A178,'Plan de acci�n consolidado 2025'!$A$3:$V$504,B$1,0)</f>
        <v>6000-DESPACHO DEL SUPERINTENDENTE DELEGADO PARA EL CONTROL Y VERIFICACIÓN DE REGLAMENTOS TÉCNICOS Y METROLOGÍA LEGAL</v>
      </c>
      <c r="C178">
        <f>VLOOKUP($A178,'Plan de acci�n consolidado 2025'!$A$3:$V$504,C$1,0)</f>
        <v>0</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84" t="str">
        <f>VLOOKUP($A178,'Plan de acci�n consolidado 2025'!$A$3:$V$504,T$1,0)</f>
        <v>2025-10-06</v>
      </c>
      <c r="U178" s="184" t="str">
        <f>VLOOKUP($A178,'Plan de acci�n consolidado 2025'!$A$3:$V$504,U$1,0)</f>
        <v>2025-10-31</v>
      </c>
      <c r="V178" t="str">
        <f>VLOOKUP($A178,'Plan de acci�n consolidado 2025'!$A$3:$V$504,V$1,0)</f>
        <v>6000-DESPACHO DEL SUPERINTENDENTE DELEGADO PARA EL CONTROL Y VERIFICACIÓN DE REGLAMENTOS TÉCNICOS Y METROLOGÍA LEGAL</v>
      </c>
      <c r="W178"/>
      <c r="X178"/>
    </row>
    <row r="179" spans="1:24" x14ac:dyDescent="0.25">
      <c r="A179" s="31" t="s">
        <v>1274</v>
      </c>
      <c r="B179" t="str">
        <f>VLOOKUP($A179,'Plan de acci�n consolidado 2025'!$A$3:$V$504,B$1,0)</f>
        <v>6000-DESPACHO DEL SUPERINTENDENTE DELEGADO PARA EL CONTROL Y VERIFICACIÓN DE REGLAMENTOS TÉCNICOS Y METROLOGÍA LEGAL</v>
      </c>
      <c r="C179">
        <f>VLOOKUP($A179,'Plan de acci�n consolidado 2025'!$A$3:$V$504,C$1,0)</f>
        <v>0</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 xml:space="preserve">PND - 4-04-1-c- Transformación productiva, internacionalización y acción climática - Políticas de competencia, consumidor e infraestructura de la calidad modernas </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PND_18_Fortalecer institucionalmente el Subsistema NacionalDe laCalidad</v>
      </c>
      <c r="O179" t="str">
        <f>VLOOKUP($A179,'Plan de acci�n consolidado 2025'!$A$3:$V$504,O$1,0)</f>
        <v>Análisis de Impacto Normativo -AIN Ex post del Reglamento Técnico Metrológico aplicable a Preempacados. Etapas 5 a 6.</v>
      </c>
      <c r="P179">
        <f>VLOOKUP($A179,'Plan de acci�n consolidado 2025'!$A$3:$V$504,P$1,0)</f>
        <v>14</v>
      </c>
      <c r="Q179">
        <f>VLOOKUP($A179,'Plan de acci�n consolidado 2025'!$A$3:$V$504,Q$1,0)</f>
        <v>75</v>
      </c>
      <c r="R179" t="str">
        <f>VLOOKUP($A179,'Plan de acci�n consolidado 2025'!$A$3:$V$504,R$1,0)</f>
        <v>Porcentual</v>
      </c>
      <c r="S179" t="str">
        <f>VLOOKUP($A179,'Plan de acci�n consolidado 2025'!$A$3:$V$504,S$1,0)</f>
        <v>% de Documento  de los pasos 5 al 6  ajustado y correo electrónico de remisión  al Grupo de Trabajo de Regulación / Único entregable / 75% de Documento  de los pasos 5 al 6  ajustado y correo electrónico de remisión  al Grupo de Trabajo de Regulación / Único entregable</v>
      </c>
      <c r="T179" s="184" t="str">
        <f>VLOOKUP($A179,'Plan de acci�n consolidado 2025'!$A$3:$V$504,T$1,0)</f>
        <v>2025-07-01</v>
      </c>
      <c r="U179" s="184" t="str">
        <f>VLOOKUP($A179,'Plan de acci�n consolidado 2025'!$A$3:$V$504,U$1,0)</f>
        <v>2025-12-12</v>
      </c>
      <c r="V179" t="str">
        <f>VLOOKUP($A179,'Plan de acci�n consolidado 2025'!$A$3:$V$504,V$1,0)</f>
        <v>6000-DESPACHO DEL SUPERINTENDENTE DELEGADO PARA EL CONTROL Y VERIFICACIÓN DE REGLAMENTOS TÉCNICOS Y METROLOGÍA LEGAL</v>
      </c>
      <c r="W179"/>
      <c r="X179"/>
    </row>
    <row r="180" spans="1:24" x14ac:dyDescent="0.25">
      <c r="A180" s="31" t="s">
        <v>1276</v>
      </c>
      <c r="B180" t="str">
        <f>VLOOKUP($A180,'Plan de acci�n consolidado 2025'!$A$3:$V$504,B$1,0)</f>
        <v>6000-DESPACHO DEL SUPERINTENDENTE DELEGADO PARA EL CONTROL Y VERIFICACIÓN DE REGLAMENTOS TÉCNICOS Y METROLOGÍA LEGAL</v>
      </c>
      <c r="C180">
        <f>VLOOKUP($A180,'Plan de acci�n consolidado 2025'!$A$3:$V$504,C$1,0)</f>
        <v>0</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84" t="str">
        <f>VLOOKUP($A180,'Plan de acci�n consolidado 2025'!$A$3:$V$504,T$1,0)</f>
        <v>2025-07-01</v>
      </c>
      <c r="U180" s="184" t="str">
        <f>VLOOKUP($A180,'Plan de acci�n consolidado 2025'!$A$3:$V$504,U$1,0)</f>
        <v>2025-10-30</v>
      </c>
      <c r="V180" t="str">
        <f>VLOOKUP($A180,'Plan de acci�n consolidado 2025'!$A$3:$V$504,V$1,0)</f>
        <v>6000-DESPACHO DEL SUPERINTENDENTE DELEGADO PARA EL CONTROL Y VERIFICACIÓN DE REGLAMENTOS TÉCNICOS Y METROLOGÍA LEGAL</v>
      </c>
      <c r="W180"/>
      <c r="X180"/>
    </row>
    <row r="181" spans="1:24" x14ac:dyDescent="0.25">
      <c r="A181" s="31" t="s">
        <v>1278</v>
      </c>
      <c r="B181" t="str">
        <f>VLOOKUP($A181,'Plan de acci�n consolidado 2025'!$A$3:$V$504,B$1,0)</f>
        <v>6000-DESPACHO DEL SUPERINTENDENTE DELEGADO PARA EL CONTROL Y VERIFICACIÓN DE REGLAMENTOS TÉCNICOS Y METROLOGÍA LEGAL</v>
      </c>
      <c r="C181">
        <f>VLOOKUP($A181,'Plan de acci�n consolidado 2025'!$A$3:$V$504,C$1,0)</f>
        <v>0</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84" t="str">
        <f>VLOOKUP($A181,'Plan de acci�n consolidado 2025'!$A$3:$V$504,T$1,0)</f>
        <v>2025-11-04</v>
      </c>
      <c r="U181" s="184" t="str">
        <f>VLOOKUP($A181,'Plan de acci�n consolidado 2025'!$A$3:$V$504,U$1,0)</f>
        <v>2025-11-21</v>
      </c>
      <c r="V181" t="str">
        <f>VLOOKUP($A181,'Plan de acci�n consolidado 2025'!$A$3:$V$504,V$1,0)</f>
        <v>6000-DESPACHO DEL SUPERINTENDENTE DELEGADO PARA EL CONTROL Y VERIFICACIÓN DE REGLAMENTOS TÉCNICOS Y METROLOGÍA LEGAL</v>
      </c>
      <c r="W181"/>
      <c r="X181"/>
    </row>
    <row r="182" spans="1:24" x14ac:dyDescent="0.25">
      <c r="A182" s="31" t="s">
        <v>1280</v>
      </c>
      <c r="B182" t="str">
        <f>VLOOKUP($A182,'Plan de acci�n consolidado 2025'!$A$3:$V$504,B$1,0)</f>
        <v>6000-DESPACHO DEL SUPERINTENDENTE DELEGADO PARA EL CONTROL Y VERIFICACIÓN DE REGLAMENTOS TÉCNICOS Y METROLOGÍA LEGAL</v>
      </c>
      <c r="C182">
        <f>VLOOKUP($A182,'Plan de acci�n consolidado 2025'!$A$3:$V$504,C$1,0)</f>
        <v>0</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84" t="str">
        <f>VLOOKUP($A182,'Plan de acci�n consolidado 2025'!$A$3:$V$504,T$1,0)</f>
        <v>2025-11-24</v>
      </c>
      <c r="U182" s="184" t="str">
        <f>VLOOKUP($A182,'Plan de acci�n consolidado 2025'!$A$3:$V$504,U$1,0)</f>
        <v>2025-12-12</v>
      </c>
      <c r="V182" t="str">
        <f>VLOOKUP($A182,'Plan de acci�n consolidado 2025'!$A$3:$V$504,V$1,0)</f>
        <v>6000-DESPACHO DEL SUPERINTENDENTE DELEGADO PARA EL CONTROL Y VERIFICACIÓN DE REGLAMENTOS TÉCNICOS Y METROLOGÍA LEGAL</v>
      </c>
      <c r="W182"/>
      <c r="X182"/>
    </row>
    <row r="183" spans="1:24" x14ac:dyDescent="0.25">
      <c r="A183" s="31" t="s">
        <v>1282</v>
      </c>
      <c r="B183" t="str">
        <f>VLOOKUP($A183,'Plan de acci�n consolidado 2025'!$A$3:$V$504,B$1,0)</f>
        <v>6000-DESPACHO DEL SUPERINTENDENTE DELEGADO PARA EL CONTROL Y VERIFICACIÓN DE REGLAMENTOS TÉCNICOS Y METROLOGÍA LEGAL</v>
      </c>
      <c r="C183">
        <f>VLOOKUP($A183,'Plan de acci�n consolidado 2025'!$A$3:$V$504,C$1,0)</f>
        <v>0</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PND_18_Fortalecer institucionalmente el Subsistema NacionalDe laCalidad</v>
      </c>
      <c r="O183" t="str">
        <f>VLOOKUP($A183,'Plan de acci�n consolidado 2025'!$A$3:$V$504,O$1,0)</f>
        <v>Análisis de Impacto Normativo -AIN ex ante de Cinemómetros (Definición del Problema)</v>
      </c>
      <c r="P183">
        <f>VLOOKUP($A183,'Plan de acci�n consolidado 2025'!$A$3:$V$504,P$1,0)</f>
        <v>16</v>
      </c>
      <c r="Q183">
        <f>VLOOKUP($A183,'Plan de acci�n consolidado 2025'!$A$3:$V$504,Q$1,0)</f>
        <v>50</v>
      </c>
      <c r="R183" t="str">
        <f>VLOOKUP($A183,'Plan de acci�n consolidado 2025'!$A$3:$V$504,R$1,0)</f>
        <v>Porcentual</v>
      </c>
      <c r="S183" t="str">
        <f>VLOOKUP($A183,'Plan de acci�n consolidado 2025'!$A$3:$V$504,S$1,0)</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183" s="184" t="str">
        <f>VLOOKUP($A183,'Plan de acci�n consolidado 2025'!$A$3:$V$504,T$1,0)</f>
        <v>2025-03-10</v>
      </c>
      <c r="U183" s="184" t="str">
        <f>VLOOKUP($A183,'Plan de acci�n consolidado 2025'!$A$3:$V$504,U$1,0)</f>
        <v>2025-11-07</v>
      </c>
      <c r="V183" t="str">
        <f>VLOOKUP($A183,'Plan de acci�n consolidado 2025'!$A$3:$V$504,V$1,0)</f>
        <v>6000-DESPACHO DEL SUPERINTENDENTE DELEGADO PARA EL CONTROL Y VERIFICACIÓN DE REGLAMENTOS TÉCNICOS Y METROLOGÍA LEGAL</v>
      </c>
      <c r="W183"/>
      <c r="X183"/>
    </row>
    <row r="184" spans="1:24" x14ac:dyDescent="0.25">
      <c r="A184" s="31" t="s">
        <v>1284</v>
      </c>
      <c r="B184" t="str">
        <f>VLOOKUP($A184,'Plan de acci�n consolidado 2025'!$A$3:$V$504,B$1,0)</f>
        <v>6000-DESPACHO DEL SUPERINTENDENTE DELEGADO PARA EL CONTROL Y VERIFICACIÓN DE REGLAMENTOS TÉCNICOS Y METROLOGÍA LEGAL</v>
      </c>
      <c r="C184">
        <f>VLOOKUP($A184,'Plan de acci�n consolidado 2025'!$A$3:$V$504,C$1,0)</f>
        <v>0</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84" t="str">
        <f>VLOOKUP($A184,'Plan de acci�n consolidado 2025'!$A$3:$V$504,T$1,0)</f>
        <v>2025-03-10</v>
      </c>
      <c r="U184" s="184" t="str">
        <f>VLOOKUP($A184,'Plan de acci�n consolidado 2025'!$A$3:$V$504,U$1,0)</f>
        <v>2025-08-29</v>
      </c>
      <c r="V184" t="str">
        <f>VLOOKUP($A184,'Plan de acci�n consolidado 2025'!$A$3:$V$504,V$1,0)</f>
        <v>6000-DESPACHO DEL SUPERINTENDENTE DELEGADO PARA EL CONTROL Y VERIFICACIÓN DE REGLAMENTOS TÉCNICOS Y METROLOGÍA LEGAL</v>
      </c>
      <c r="W184"/>
      <c r="X184"/>
    </row>
    <row r="185" spans="1:24" x14ac:dyDescent="0.25">
      <c r="A185" s="31" t="s">
        <v>1286</v>
      </c>
      <c r="B185" t="str">
        <f>VLOOKUP($A185,'Plan de acci�n consolidado 2025'!$A$3:$V$504,B$1,0)</f>
        <v>6000-DESPACHO DEL SUPERINTENDENTE DELEGADO PARA EL CONTROL Y VERIFICACIÓN DE REGLAMENTOS TÉCNICOS Y METROLOGÍA LEGAL</v>
      </c>
      <c r="C185">
        <f>VLOOKUP($A185,'Plan de acci�n consolidado 2025'!$A$3:$V$504,C$1,0)</f>
        <v>0</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84" t="str">
        <f>VLOOKUP($A185,'Plan de acci�n consolidado 2025'!$A$3:$V$504,T$1,0)</f>
        <v>2025-09-01</v>
      </c>
      <c r="U185" s="184" t="str">
        <f>VLOOKUP($A185,'Plan de acci�n consolidado 2025'!$A$3:$V$504,U$1,0)</f>
        <v>2025-09-26</v>
      </c>
      <c r="V185" t="str">
        <f>VLOOKUP($A185,'Plan de acci�n consolidado 2025'!$A$3:$V$504,V$1,0)</f>
        <v>6000-DESPACHO DEL SUPERINTENDENTE DELEGADO PARA EL CONTROL Y VERIFICACIÓN DE REGLAMENTOS TÉCNICOS Y METROLOGÍA LEGAL</v>
      </c>
      <c r="W185"/>
      <c r="X185"/>
    </row>
    <row r="186" spans="1:24" x14ac:dyDescent="0.25">
      <c r="A186" s="31" t="s">
        <v>1288</v>
      </c>
      <c r="B186" t="str">
        <f>VLOOKUP($A186,'Plan de acci�n consolidado 2025'!$A$3:$V$504,B$1,0)</f>
        <v>6000-DESPACHO DEL SUPERINTENDENTE DELEGADO PARA EL CONTROL Y VERIFICACIÓN DE REGLAMENTOS TÉCNICOS Y METROLOGÍA LEGAL</v>
      </c>
      <c r="C186">
        <f>VLOOKUP($A186,'Plan de acci�n consolidado 2025'!$A$3:$V$504,C$1,0)</f>
        <v>0</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84" t="str">
        <f>VLOOKUP($A186,'Plan de acci�n consolidado 2025'!$A$3:$V$504,T$1,0)</f>
        <v>2025-09-29</v>
      </c>
      <c r="U186" s="184" t="str">
        <f>VLOOKUP($A186,'Plan de acci�n consolidado 2025'!$A$3:$V$504,U$1,0)</f>
        <v>2025-10-03</v>
      </c>
      <c r="V186" t="str">
        <f>VLOOKUP($A186,'Plan de acci�n consolidado 2025'!$A$3:$V$504,V$1,0)</f>
        <v>6000-DESPACHO DEL SUPERINTENDENTE DELEGADO PARA EL CONTROL Y VERIFICACIÓN DE REGLAMENTOS TÉCNICOS Y METROLOGÍA LEGAL</v>
      </c>
      <c r="W186"/>
      <c r="X186"/>
    </row>
    <row r="187" spans="1:24" x14ac:dyDescent="0.25">
      <c r="A187" s="31" t="s">
        <v>1290</v>
      </c>
      <c r="B187" t="str">
        <f>VLOOKUP($A187,'Plan de acci�n consolidado 2025'!$A$3:$V$504,B$1,0)</f>
        <v>6000-DESPACHO DEL SUPERINTENDENTE DELEGADO PARA EL CONTROL Y VERIFICACIÓN DE REGLAMENTOS TÉCNICOS Y METROLOGÍA LEGAL</v>
      </c>
      <c r="C187">
        <f>VLOOKUP($A187,'Plan de acci�n consolidado 2025'!$A$3:$V$504,C$1,0)</f>
        <v>0</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84" t="str">
        <f>VLOOKUP($A187,'Plan de acci�n consolidado 2025'!$A$3:$V$504,T$1,0)</f>
        <v>2025-10-20</v>
      </c>
      <c r="U187" s="184" t="str">
        <f>VLOOKUP($A187,'Plan de acci�n consolidado 2025'!$A$3:$V$504,U$1,0)</f>
        <v>2025-11-07</v>
      </c>
      <c r="V187" t="str">
        <f>VLOOKUP($A187,'Plan de acci�n consolidado 2025'!$A$3:$V$504,V$1,0)</f>
        <v>6000-DESPACHO DEL SUPERINTENDENTE DELEGADO PARA EL CONTROL Y VERIFICACIÓN DE REGLAMENTOS TÉCNICOS Y METROLOGÍA LEGAL</v>
      </c>
      <c r="W187"/>
      <c r="X187"/>
    </row>
    <row r="188" spans="1:24" x14ac:dyDescent="0.25">
      <c r="A188" s="31" t="s">
        <v>798</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84" t="str">
        <f>VLOOKUP($A188,'Plan de acci�n consolidado 2025'!$A$3:$V$504,T$1,0)</f>
        <v>2025-01-27</v>
      </c>
      <c r="U188" s="184" t="str">
        <f>VLOOKUP($A188,'Plan de acci�n consolidado 2025'!$A$3:$V$504,U$1,0)</f>
        <v>2025-12-10</v>
      </c>
      <c r="V188" t="str">
        <f>VLOOKUP($A188,'Plan de acci�n consolidado 2025'!$A$3:$V$504,V$1,0)</f>
        <v>73-GRUPO DE TRABAJO DE COMUNICACION;
13-GRUPO DE TRABAJO DE CONCEPTOS Y APOYO LEGAL</v>
      </c>
      <c r="W188"/>
      <c r="X188"/>
    </row>
    <row r="189" spans="1:24" x14ac:dyDescent="0.25">
      <c r="A189" s="31" t="s">
        <v>801</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84" t="str">
        <f>VLOOKUP($A189,'Plan de acci�n consolidado 2025'!$A$3:$V$504,T$1,0)</f>
        <v>2025-01-27</v>
      </c>
      <c r="U189" s="184" t="str">
        <f>VLOOKUP($A189,'Plan de acci�n consolidado 2025'!$A$3:$V$504,U$1,0)</f>
        <v>2025-02-28</v>
      </c>
      <c r="V189" t="str">
        <f>VLOOKUP($A189,'Plan de acci�n consolidado 2025'!$A$3:$V$504,V$1,0)</f>
        <v>13-GRUPO DE TRABAJO DE CONCEPTOS Y APOYO LEGAL</v>
      </c>
      <c r="W189"/>
      <c r="X189"/>
    </row>
    <row r="190" spans="1:24" x14ac:dyDescent="0.25">
      <c r="A190" s="31" t="s">
        <v>803</v>
      </c>
      <c r="B190" t="str">
        <f>VLOOKUP($A190,'Plan de acci�n consolidado 2025'!$A$3:$V$504,B$1,0)</f>
        <v>13-GRUPO DE TRABAJO DE CONCEPTOS Y APOYO LEGAL</v>
      </c>
      <c r="C190">
        <f>VLOOKUP($A190,'Plan de acci�n consolidado 2025'!$A$3:$V$504,C$1,0)</f>
        <v>0</v>
      </c>
      <c r="D190" t="str">
        <f>VLOOKUP($A190,'Plan de acci�n consolidado 2025'!$A$3:$V$504,D$1,0)</f>
        <v>Actividad sin participaci�n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84" t="str">
        <f>VLOOKUP($A190,'Plan de acci�n consolidado 2025'!$A$3:$V$504,T$1,0)</f>
        <v>2025-03-03</v>
      </c>
      <c r="U190" s="184" t="str">
        <f>VLOOKUP($A190,'Plan de acci�n consolidado 2025'!$A$3:$V$504,U$1,0)</f>
        <v>2025-04-30</v>
      </c>
      <c r="V190" t="str">
        <f>VLOOKUP($A190,'Plan de acci�n consolidado 2025'!$A$3:$V$504,V$1,0)</f>
        <v>73-GRUPO DE TRABAJO DE COMUNICACION</v>
      </c>
      <c r="W190"/>
      <c r="X190"/>
    </row>
    <row r="191" spans="1:24" x14ac:dyDescent="0.25">
      <c r="A191" s="31" t="s">
        <v>805</v>
      </c>
      <c r="B191" t="str">
        <f>VLOOKUP($A191,'Plan de acci�n consolidado 2025'!$A$3:$V$504,B$1,0)</f>
        <v>13-GRUPO DE TRABAJO DE CONCEPTOS Y APOYO LEGAL</v>
      </c>
      <c r="C191">
        <f>VLOOKUP($A191,'Plan de acci�n consolidado 2025'!$A$3:$V$504,C$1,0)</f>
        <v>0</v>
      </c>
      <c r="D191" t="str">
        <f>VLOOKUP($A191,'Plan de acci�n consolidado 2025'!$A$3:$V$504,D$1,0)</f>
        <v>Actividad sin participaci�n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84" t="str">
        <f>VLOOKUP($A191,'Plan de acci�n consolidado 2025'!$A$3:$V$504,T$1,0)</f>
        <v>2025-04-01</v>
      </c>
      <c r="U191" s="184" t="str">
        <f>VLOOKUP($A191,'Plan de acci�n consolidado 2025'!$A$3:$V$504,U$1,0)</f>
        <v>2025-12-10</v>
      </c>
      <c r="V191" t="str">
        <f>VLOOKUP($A191,'Plan de acci�n consolidado 2025'!$A$3:$V$504,V$1,0)</f>
        <v>73-GRUPO DE TRABAJO DE COMUNICACION</v>
      </c>
      <c r="W191"/>
      <c r="X191"/>
    </row>
    <row r="192" spans="1:24" x14ac:dyDescent="0.25">
      <c r="A192" s="31" t="s">
        <v>808</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84" t="str">
        <f>VLOOKUP($A192,'Plan de acci�n consolidado 2025'!$A$3:$V$504,T$1,0)</f>
        <v>2025-01-30</v>
      </c>
      <c r="U192" s="184" t="str">
        <f>VLOOKUP($A192,'Plan de acci�n consolidado 2025'!$A$3:$V$504,U$1,0)</f>
        <v>2025-07-11</v>
      </c>
      <c r="V192" t="str">
        <f>VLOOKUP($A192,'Plan de acci�n consolidado 2025'!$A$3:$V$504,V$1,0)</f>
        <v>12-GRUPO DE TRABAJO DE REGULACIÓN</v>
      </c>
      <c r="W192"/>
      <c r="X192"/>
    </row>
    <row r="193" spans="1:24" x14ac:dyDescent="0.25">
      <c r="A193" s="31" t="s">
        <v>810</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84" t="str">
        <f>VLOOKUP($A193,'Plan de acci�n consolidado 2025'!$A$3:$V$504,T$1,0)</f>
        <v>2025-01-30</v>
      </c>
      <c r="U193" s="184" t="str">
        <f>VLOOKUP($A193,'Plan de acci�n consolidado 2025'!$A$3:$V$504,U$1,0)</f>
        <v>2025-02-28</v>
      </c>
      <c r="V193" t="str">
        <f>VLOOKUP($A193,'Plan de acci�n consolidado 2025'!$A$3:$V$504,V$1,0)</f>
        <v>12-GRUPO DE TRABAJO DE REGULACIÓN</v>
      </c>
      <c r="W193"/>
      <c r="X193"/>
    </row>
    <row r="194" spans="1:24" x14ac:dyDescent="0.25">
      <c r="A194" s="31" t="s">
        <v>812</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84" t="str">
        <f>VLOOKUP($A194,'Plan de acci�n consolidado 2025'!$A$3:$V$504,T$1,0)</f>
        <v>2025-02-25</v>
      </c>
      <c r="U194" s="184" t="str">
        <f>VLOOKUP($A194,'Plan de acci�n consolidado 2025'!$A$3:$V$504,U$1,0)</f>
        <v>2025-03-25</v>
      </c>
      <c r="V194" t="str">
        <f>VLOOKUP($A194,'Plan de acci�n consolidado 2025'!$A$3:$V$504,V$1,0)</f>
        <v>12-GRUPO DE TRABAJO DE REGULACIÓN</v>
      </c>
      <c r="W194"/>
      <c r="X194"/>
    </row>
    <row r="195" spans="1:24" x14ac:dyDescent="0.25">
      <c r="A195" s="31" t="s">
        <v>814</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84" t="str">
        <f>VLOOKUP($A195,'Plan de acci�n consolidado 2025'!$A$3:$V$504,T$1,0)</f>
        <v>2025-02-25</v>
      </c>
      <c r="U195" s="184" t="str">
        <f>VLOOKUP($A195,'Plan de acci�n consolidado 2025'!$A$3:$V$504,U$1,0)</f>
        <v>2025-03-25</v>
      </c>
      <c r="V195" t="str">
        <f>VLOOKUP($A195,'Plan de acci�n consolidado 2025'!$A$3:$V$504,V$1,0)</f>
        <v>12-GRUPO DE TRABAJO DE REGULACIÓN</v>
      </c>
      <c r="W195"/>
      <c r="X195"/>
    </row>
    <row r="196" spans="1:24" x14ac:dyDescent="0.25">
      <c r="A196" s="31" t="s">
        <v>816</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84" t="str">
        <f>VLOOKUP($A196,'Plan de acci�n consolidado 2025'!$A$3:$V$504,T$1,0)</f>
        <v>2025-03-26</v>
      </c>
      <c r="U196" s="184" t="str">
        <f>VLOOKUP($A196,'Plan de acci�n consolidado 2025'!$A$3:$V$504,U$1,0)</f>
        <v>2025-04-25</v>
      </c>
      <c r="V196" t="str">
        <f>VLOOKUP($A196,'Plan de acci�n consolidado 2025'!$A$3:$V$504,V$1,0)</f>
        <v>12-GRUPO DE TRABAJO DE REGULACIÓN</v>
      </c>
      <c r="W196"/>
      <c r="X196"/>
    </row>
    <row r="197" spans="1:24" x14ac:dyDescent="0.25">
      <c r="A197" s="31" t="s">
        <v>818</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84" t="str">
        <f>VLOOKUP($A197,'Plan de acci�n consolidado 2025'!$A$3:$V$504,T$1,0)</f>
        <v>2025-04-28</v>
      </c>
      <c r="U197" s="184" t="str">
        <f>VLOOKUP($A197,'Plan de acci�n consolidado 2025'!$A$3:$V$504,U$1,0)</f>
        <v>2025-05-30</v>
      </c>
      <c r="V197" t="str">
        <f>VLOOKUP($A197,'Plan de acci�n consolidado 2025'!$A$3:$V$504,V$1,0)</f>
        <v>12-GRUPO DE TRABAJO DE REGULACIÓN</v>
      </c>
      <c r="W197"/>
      <c r="X197"/>
    </row>
    <row r="198" spans="1:24" x14ac:dyDescent="0.25">
      <c r="A198" s="31" t="s">
        <v>820</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84" t="str">
        <f>VLOOKUP($A198,'Plan de acci�n consolidado 2025'!$A$3:$V$504,T$1,0)</f>
        <v>2025-06-03</v>
      </c>
      <c r="U198" s="184" t="str">
        <f>VLOOKUP($A198,'Plan de acci�n consolidado 2025'!$A$3:$V$504,U$1,0)</f>
        <v>2025-06-20</v>
      </c>
      <c r="V198" t="str">
        <f>VLOOKUP($A198,'Plan de acci�n consolidado 2025'!$A$3:$V$504,V$1,0)</f>
        <v>12-GRUPO DE TRABAJO DE REGULACIÓN</v>
      </c>
      <c r="W198"/>
      <c r="X198"/>
    </row>
    <row r="199" spans="1:24" x14ac:dyDescent="0.25">
      <c r="A199" s="31" t="s">
        <v>821</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84" t="str">
        <f>VLOOKUP($A199,'Plan de acci�n consolidado 2025'!$A$3:$V$504,T$1,0)</f>
        <v>2025-06-24</v>
      </c>
      <c r="U199" s="184" t="str">
        <f>VLOOKUP($A199,'Plan de acci�n consolidado 2025'!$A$3:$V$504,U$1,0)</f>
        <v>2025-07-11</v>
      </c>
      <c r="V199" t="str">
        <f>VLOOKUP($A199,'Plan de acci�n consolidado 2025'!$A$3:$V$504,V$1,0)</f>
        <v>12-GRUPO DE TRABAJO DE REGULACIÓN</v>
      </c>
      <c r="W199"/>
      <c r="X199"/>
    </row>
    <row r="200" spans="1:24" x14ac:dyDescent="0.25">
      <c r="A200" s="31" t="s">
        <v>824</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84" t="str">
        <f>VLOOKUP($A200,'Plan de acci�n consolidado 2025'!$A$3:$V$504,T$1,0)</f>
        <v>2025-01-15</v>
      </c>
      <c r="U200" s="184" t="str">
        <f>VLOOKUP($A200,'Plan de acci�n consolidado 2025'!$A$3:$V$504,U$1,0)</f>
        <v>2025-12-15</v>
      </c>
      <c r="V200" t="str">
        <f>VLOOKUP($A200,'Plan de acci�n consolidado 2025'!$A$3:$V$504,V$1,0)</f>
        <v>37-GRUPO DE TRABAJO DE ESTUDIOS ECONÓMICOS</v>
      </c>
      <c r="W200"/>
      <c r="X200"/>
    </row>
    <row r="201" spans="1:24" x14ac:dyDescent="0.25">
      <c r="A201" s="31" t="s">
        <v>826</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84" t="str">
        <f>VLOOKUP($A201,'Plan de acci�n consolidado 2025'!$A$3:$V$504,T$1,0)</f>
        <v>2025-01-15</v>
      </c>
      <c r="U201" s="184" t="str">
        <f>VLOOKUP($A201,'Plan de acci�n consolidado 2025'!$A$3:$V$504,U$1,0)</f>
        <v>2025-04-15</v>
      </c>
      <c r="V201" t="str">
        <f>VLOOKUP($A201,'Plan de acci�n consolidado 2025'!$A$3:$V$504,V$1,0)</f>
        <v>37-GRUPO DE TRABAJO DE ESTUDIOS ECONÓMICOS</v>
      </c>
      <c r="W201"/>
      <c r="X201"/>
    </row>
    <row r="202" spans="1:24" x14ac:dyDescent="0.25">
      <c r="A202" s="31" t="s">
        <v>828</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84" t="str">
        <f>VLOOKUP($A202,'Plan de acci�n consolidado 2025'!$A$3:$V$504,T$1,0)</f>
        <v>2025-02-01</v>
      </c>
      <c r="U202" s="184" t="str">
        <f>VLOOKUP($A202,'Plan de acci�n consolidado 2025'!$A$3:$V$504,U$1,0)</f>
        <v>2025-09-15</v>
      </c>
      <c r="V202" t="str">
        <f>VLOOKUP($A202,'Plan de acci�n consolidado 2025'!$A$3:$V$504,V$1,0)</f>
        <v>37-GRUPO DE TRABAJO DE ESTUDIOS ECONÓMICOS</v>
      </c>
      <c r="W202"/>
      <c r="X202"/>
    </row>
    <row r="203" spans="1:24" x14ac:dyDescent="0.25">
      <c r="A203" s="31" t="s">
        <v>830</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84" t="str">
        <f>VLOOKUP($A203,'Plan de acci�n consolidado 2025'!$A$3:$V$504,T$1,0)</f>
        <v>2025-02-01</v>
      </c>
      <c r="U203" s="184" t="str">
        <f>VLOOKUP($A203,'Plan de acci�n consolidado 2025'!$A$3:$V$504,U$1,0)</f>
        <v>2025-09-15</v>
      </c>
      <c r="V203" t="str">
        <f>VLOOKUP($A203,'Plan de acci�n consolidado 2025'!$A$3:$V$504,V$1,0)</f>
        <v>37-GRUPO DE TRABAJO DE ESTUDIOS ECONÓMICOS</v>
      </c>
      <c r="W203"/>
      <c r="X203"/>
    </row>
    <row r="204" spans="1:24" x14ac:dyDescent="0.25">
      <c r="A204" s="31" t="s">
        <v>832</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84" t="str">
        <f>VLOOKUP($A204,'Plan de acci�n consolidado 2025'!$A$3:$V$504,T$1,0)</f>
        <v>2025-03-01</v>
      </c>
      <c r="U204" s="184" t="str">
        <f>VLOOKUP($A204,'Plan de acci�n consolidado 2025'!$A$3:$V$504,U$1,0)</f>
        <v>2025-11-15</v>
      </c>
      <c r="V204" t="str">
        <f>VLOOKUP($A204,'Plan de acci�n consolidado 2025'!$A$3:$V$504,V$1,0)</f>
        <v>37-GRUPO DE TRABAJO DE ESTUDIOS ECONÓMICOS</v>
      </c>
      <c r="W204"/>
      <c r="X204"/>
    </row>
    <row r="205" spans="1:24" x14ac:dyDescent="0.25">
      <c r="A205" s="31" t="s">
        <v>834</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84" t="str">
        <f>VLOOKUP($A205,'Plan de acci�n consolidado 2025'!$A$3:$V$504,T$1,0)</f>
        <v>2025-04-01</v>
      </c>
      <c r="U205" s="184" t="str">
        <f>VLOOKUP($A205,'Plan de acci�n consolidado 2025'!$A$3:$V$504,U$1,0)</f>
        <v>2025-12-15</v>
      </c>
      <c r="V205" t="str">
        <f>VLOOKUP($A205,'Plan de acci�n consolidado 2025'!$A$3:$V$504,V$1,0)</f>
        <v>37-GRUPO DE TRABAJO DE ESTUDIOS ECONÓMICOS</v>
      </c>
      <c r="W205"/>
      <c r="X205"/>
    </row>
    <row r="206" spans="1:24" x14ac:dyDescent="0.25">
      <c r="A206" s="31" t="s">
        <v>836</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84" t="str">
        <f>VLOOKUP($A206,'Plan de acci�n consolidado 2025'!$A$3:$V$504,T$1,0)</f>
        <v>2025-01-15</v>
      </c>
      <c r="U206" s="184" t="str">
        <f>VLOOKUP($A206,'Plan de acci�n consolidado 2025'!$A$3:$V$504,U$1,0)</f>
        <v>2025-12-15</v>
      </c>
      <c r="V206" t="str">
        <f>VLOOKUP($A206,'Plan de acci�n consolidado 2025'!$A$3:$V$504,V$1,0)</f>
        <v>37-GRUPO DE TRABAJO DE ESTUDIOS ECONÓMICOS</v>
      </c>
      <c r="W206"/>
      <c r="X206"/>
    </row>
    <row r="207" spans="1:24" x14ac:dyDescent="0.25">
      <c r="A207" s="31" t="s">
        <v>838</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84" t="str">
        <f>VLOOKUP($A207,'Plan de acci�n consolidado 2025'!$A$3:$V$504,T$1,0)</f>
        <v>2025-01-15</v>
      </c>
      <c r="U207" s="184" t="str">
        <f>VLOOKUP($A207,'Plan de acci�n consolidado 2025'!$A$3:$V$504,U$1,0)</f>
        <v>2025-12-15</v>
      </c>
      <c r="V207" t="str">
        <f>VLOOKUP($A207,'Plan de acci�n consolidado 2025'!$A$3:$V$504,V$1,0)</f>
        <v>37-GRUPO DE TRABAJO DE ESTUDIOS ECONÓMICOS</v>
      </c>
      <c r="W207"/>
      <c r="X207"/>
    </row>
    <row r="208" spans="1:24" x14ac:dyDescent="0.25">
      <c r="A208" s="31" t="s">
        <v>840</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84" t="str">
        <f>VLOOKUP($A208,'Plan de acci�n consolidado 2025'!$A$3:$V$504,T$1,0)</f>
        <v>2025-01-15</v>
      </c>
      <c r="U208" s="184" t="str">
        <f>VLOOKUP($A208,'Plan de acci�n consolidado 2025'!$A$3:$V$504,U$1,0)</f>
        <v>2025-12-15</v>
      </c>
      <c r="V208" t="str">
        <f>VLOOKUP($A208,'Plan de acci�n consolidado 2025'!$A$3:$V$504,V$1,0)</f>
        <v>37-GRUPO DE TRABAJO DE ESTUDIOS ECONÓMICOS</v>
      </c>
      <c r="W208"/>
      <c r="X208"/>
    </row>
    <row r="209" spans="1:24" x14ac:dyDescent="0.25">
      <c r="A209" s="31" t="s">
        <v>842</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84" t="str">
        <f>VLOOKUP($A209,'Plan de acci�n consolidado 2025'!$A$3:$V$504,T$1,0)</f>
        <v>2025-02-17</v>
      </c>
      <c r="U209" s="184" t="str">
        <f>VLOOKUP($A209,'Plan de acci�n consolidado 2025'!$A$3:$V$504,U$1,0)</f>
        <v>2025-12-15</v>
      </c>
      <c r="V209" t="str">
        <f>VLOOKUP($A209,'Plan de acci�n consolidado 2025'!$A$3:$V$504,V$1,0)</f>
        <v>37-GRUPO DE TRABAJO DE ESTUDIOS ECONÓMICOS</v>
      </c>
      <c r="W209"/>
      <c r="X209"/>
    </row>
    <row r="210" spans="1:24" x14ac:dyDescent="0.25">
      <c r="A210" s="31" t="s">
        <v>844</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84" t="str">
        <f>VLOOKUP($A210,'Plan de acci�n consolidado 2025'!$A$3:$V$504,T$1,0)</f>
        <v>2025-02-17</v>
      </c>
      <c r="U210" s="184" t="str">
        <f>VLOOKUP($A210,'Plan de acci�n consolidado 2025'!$A$3:$V$504,U$1,0)</f>
        <v>2025-12-15</v>
      </c>
      <c r="V210" t="str">
        <f>VLOOKUP($A210,'Plan de acci�n consolidado 2025'!$A$3:$V$504,V$1,0)</f>
        <v>37-GRUPO DE TRABAJO DE ESTUDIOS ECONÓMICOS</v>
      </c>
      <c r="W210"/>
      <c r="X210"/>
    </row>
    <row r="211" spans="1:24" x14ac:dyDescent="0.25">
      <c r="A211" s="31" t="s">
        <v>845</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84" t="str">
        <f>VLOOKUP($A211,'Plan de acci�n consolidado 2025'!$A$3:$V$504,T$1,0)</f>
        <v>2025-02-24</v>
      </c>
      <c r="U211" s="184" t="str">
        <f>VLOOKUP($A211,'Plan de acci�n consolidado 2025'!$A$3:$V$504,U$1,0)</f>
        <v>2025-08-18</v>
      </c>
      <c r="V211" t="str">
        <f>VLOOKUP($A211,'Plan de acci�n consolidado 2025'!$A$3:$V$504,V$1,0)</f>
        <v>37-GRUPO DE TRABAJO DE ESTUDIOS ECONÓMICOS</v>
      </c>
      <c r="W211"/>
      <c r="X211"/>
    </row>
    <row r="212" spans="1:24" x14ac:dyDescent="0.25">
      <c r="A212" s="31" t="s">
        <v>846</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84" t="str">
        <f>VLOOKUP($A212,'Plan de acci�n consolidado 2025'!$A$3:$V$504,T$1,0)</f>
        <v>2025-02-24</v>
      </c>
      <c r="U212" s="184" t="str">
        <f>VLOOKUP($A212,'Plan de acci�n consolidado 2025'!$A$3:$V$504,U$1,0)</f>
        <v>2025-09-15</v>
      </c>
      <c r="V212" t="str">
        <f>VLOOKUP($A212,'Plan de acci�n consolidado 2025'!$A$3:$V$504,V$1,0)</f>
        <v>37-GRUPO DE TRABAJO DE ESTUDIOS ECONÓMICOS</v>
      </c>
      <c r="W212"/>
      <c r="X212"/>
    </row>
    <row r="213" spans="1:24" x14ac:dyDescent="0.25">
      <c r="A213" s="31" t="s">
        <v>847</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84" t="str">
        <f>VLOOKUP($A213,'Plan de acci�n consolidado 2025'!$A$3:$V$504,T$1,0)</f>
        <v>2025-03-01</v>
      </c>
      <c r="U213" s="184" t="str">
        <f>VLOOKUP($A213,'Plan de acci�n consolidado 2025'!$A$3:$V$504,U$1,0)</f>
        <v>2025-11-14</v>
      </c>
      <c r="V213" t="str">
        <f>VLOOKUP($A213,'Plan de acci�n consolidado 2025'!$A$3:$V$504,V$1,0)</f>
        <v>37-GRUPO DE TRABAJO DE ESTUDIOS ECONÓMICOS</v>
      </c>
      <c r="W213"/>
      <c r="X213"/>
    </row>
    <row r="214" spans="1:24" x14ac:dyDescent="0.25">
      <c r="A214" s="31" t="s">
        <v>848</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84" t="str">
        <f>VLOOKUP($A214,'Plan de acci�n consolidado 2025'!$A$3:$V$504,T$1,0)</f>
        <v>2025-04-01</v>
      </c>
      <c r="U214" s="184" t="str">
        <f>VLOOKUP($A214,'Plan de acci�n consolidado 2025'!$A$3:$V$504,U$1,0)</f>
        <v>2025-12-15</v>
      </c>
      <c r="V214" t="str">
        <f>VLOOKUP($A214,'Plan de acci�n consolidado 2025'!$A$3:$V$504,V$1,0)</f>
        <v>37-GRUPO DE TRABAJO DE ESTUDIOS ECONÓMICOS</v>
      </c>
      <c r="W214"/>
      <c r="X214"/>
    </row>
    <row r="215" spans="1:24" x14ac:dyDescent="0.25">
      <c r="A215" s="31" t="s">
        <v>849</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84" t="str">
        <f>VLOOKUP($A215,'Plan de acci�n consolidado 2025'!$A$3:$V$504,T$1,0)</f>
        <v>2025-02-17</v>
      </c>
      <c r="U215" s="184" t="str">
        <f>VLOOKUP($A215,'Plan de acci�n consolidado 2025'!$A$3:$V$504,U$1,0)</f>
        <v>2025-12-15</v>
      </c>
      <c r="V215" t="str">
        <f>VLOOKUP($A215,'Plan de acci�n consolidado 2025'!$A$3:$V$504,V$1,0)</f>
        <v>37-GRUPO DE TRABAJO DE ESTUDIOS ECONÓMICOS</v>
      </c>
      <c r="W215"/>
      <c r="X215"/>
    </row>
    <row r="216" spans="1:24" x14ac:dyDescent="0.25">
      <c r="A216" s="31" t="s">
        <v>851</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84" t="str">
        <f>VLOOKUP($A216,'Plan de acci�n consolidado 2025'!$A$3:$V$504,T$1,0)</f>
        <v>2025-02-17</v>
      </c>
      <c r="U216" s="184" t="str">
        <f>VLOOKUP($A216,'Plan de acci�n consolidado 2025'!$A$3:$V$504,U$1,0)</f>
        <v>2025-12-15</v>
      </c>
      <c r="V216" t="str">
        <f>VLOOKUP($A216,'Plan de acci�n consolidado 2025'!$A$3:$V$504,V$1,0)</f>
        <v>37-GRUPO DE TRABAJO DE ESTUDIOS ECONÓMICOS</v>
      </c>
      <c r="W216"/>
      <c r="X216"/>
    </row>
    <row r="217" spans="1:24" x14ac:dyDescent="0.25">
      <c r="A217" s="31" t="s">
        <v>852</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84" t="str">
        <f>VLOOKUP($A217,'Plan de acci�n consolidado 2025'!$A$3:$V$504,T$1,0)</f>
        <v>2025-02-24</v>
      </c>
      <c r="U217" s="184" t="str">
        <f>VLOOKUP($A217,'Plan de acci�n consolidado 2025'!$A$3:$V$504,U$1,0)</f>
        <v>2025-06-15</v>
      </c>
      <c r="V217" t="str">
        <f>VLOOKUP($A217,'Plan de acci�n consolidado 2025'!$A$3:$V$504,V$1,0)</f>
        <v>37-GRUPO DE TRABAJO DE ESTUDIOS ECONÓMICOS</v>
      </c>
      <c r="W217"/>
      <c r="X217"/>
    </row>
    <row r="218" spans="1:24" x14ac:dyDescent="0.25">
      <c r="A218" s="31" t="s">
        <v>853</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84" t="str">
        <f>VLOOKUP($A218,'Plan de acci�n consolidado 2025'!$A$3:$V$504,T$1,0)</f>
        <v>2025-02-24</v>
      </c>
      <c r="U218" s="184" t="str">
        <f>VLOOKUP($A218,'Plan de acci�n consolidado 2025'!$A$3:$V$504,U$1,0)</f>
        <v>2025-08-15</v>
      </c>
      <c r="V218" t="str">
        <f>VLOOKUP($A218,'Plan de acci�n consolidado 2025'!$A$3:$V$504,V$1,0)</f>
        <v>37-GRUPO DE TRABAJO DE ESTUDIOS ECONÓMICOS</v>
      </c>
      <c r="W218"/>
      <c r="X218"/>
    </row>
    <row r="219" spans="1:24" x14ac:dyDescent="0.25">
      <c r="A219" s="31" t="s">
        <v>855</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84" t="str">
        <f>VLOOKUP($A219,'Plan de acci�n consolidado 2025'!$A$3:$V$504,T$1,0)</f>
        <v>2025-03-01</v>
      </c>
      <c r="U219" s="184" t="str">
        <f>VLOOKUP($A219,'Plan de acci�n consolidado 2025'!$A$3:$V$504,U$1,0)</f>
        <v>2025-10-15</v>
      </c>
      <c r="V219" t="str">
        <f>VLOOKUP($A219,'Plan de acci�n consolidado 2025'!$A$3:$V$504,V$1,0)</f>
        <v>37-GRUPO DE TRABAJO DE ESTUDIOS ECONÓMICOS</v>
      </c>
      <c r="W219"/>
      <c r="X219"/>
    </row>
    <row r="220" spans="1:24" x14ac:dyDescent="0.25">
      <c r="A220" s="31" t="s">
        <v>856</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84" t="str">
        <f>VLOOKUP($A220,'Plan de acci�n consolidado 2025'!$A$3:$V$504,T$1,0)</f>
        <v>2025-04-01</v>
      </c>
      <c r="U220" s="184" t="str">
        <f>VLOOKUP($A220,'Plan de acci�n consolidado 2025'!$A$3:$V$504,U$1,0)</f>
        <v>2025-11-15</v>
      </c>
      <c r="V220" t="str">
        <f>VLOOKUP($A220,'Plan de acci�n consolidado 2025'!$A$3:$V$504,V$1,0)</f>
        <v>37-GRUPO DE TRABAJO DE ESTUDIOS ECONÓMICOS</v>
      </c>
      <c r="W220"/>
      <c r="X220"/>
    </row>
    <row r="221" spans="1:24" x14ac:dyDescent="0.25">
      <c r="A221" s="31" t="s">
        <v>858</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84" t="str">
        <f>VLOOKUP($A221,'Plan de acci�n consolidado 2025'!$A$3:$V$504,T$1,0)</f>
        <v>2025-05-01</v>
      </c>
      <c r="U221" s="184" t="str">
        <f>VLOOKUP($A221,'Plan de acci�n consolidado 2025'!$A$3:$V$504,U$1,0)</f>
        <v>2025-12-15</v>
      </c>
      <c r="V221" t="str">
        <f>VLOOKUP($A221,'Plan de acci�n consolidado 2025'!$A$3:$V$504,V$1,0)</f>
        <v>37-GRUPO DE TRABAJO DE ESTUDIOS ECONÓMICOS</v>
      </c>
      <c r="W221"/>
      <c r="X221"/>
    </row>
    <row r="222" spans="1:24" x14ac:dyDescent="0.25">
      <c r="A222" s="31" t="s">
        <v>859</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84" t="str">
        <f>VLOOKUP($A222,'Plan de acci�n consolidado 2025'!$A$3:$V$504,T$1,0)</f>
        <v>2025-01-02</v>
      </c>
      <c r="U222" s="184" t="str">
        <f>VLOOKUP($A222,'Plan de acci�n consolidado 2025'!$A$3:$V$504,U$1,0)</f>
        <v>2025-12-19</v>
      </c>
      <c r="V222" t="str">
        <f>VLOOKUP($A222,'Plan de acci�n consolidado 2025'!$A$3:$V$504,V$1,0)</f>
        <v>37-GRUPO DE TRABAJO DE ESTUDIOS ECONÓMICOS</v>
      </c>
      <c r="W222"/>
      <c r="X222"/>
    </row>
    <row r="223" spans="1:24" x14ac:dyDescent="0.25">
      <c r="A223" s="31" t="s">
        <v>861</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84" t="str">
        <f>VLOOKUP($A223,'Plan de acci�n consolidado 2025'!$A$3:$V$504,T$1,0)</f>
        <v>2025-01-02</v>
      </c>
      <c r="U223" s="184" t="str">
        <f>VLOOKUP($A223,'Plan de acci�n consolidado 2025'!$A$3:$V$504,U$1,0)</f>
        <v>2025-02-28</v>
      </c>
      <c r="V223" t="str">
        <f>VLOOKUP($A223,'Plan de acci�n consolidado 2025'!$A$3:$V$504,V$1,0)</f>
        <v>37-GRUPO DE TRABAJO DE ESTUDIOS ECONÓMICOS</v>
      </c>
      <c r="W223"/>
      <c r="X223"/>
    </row>
    <row r="224" spans="1:24" x14ac:dyDescent="0.25">
      <c r="A224" s="31" t="s">
        <v>863</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84" t="str">
        <f>VLOOKUP($A224,'Plan de acci�n consolidado 2025'!$A$3:$V$504,T$1,0)</f>
        <v>2025-03-01</v>
      </c>
      <c r="U224" s="184" t="str">
        <f>VLOOKUP($A224,'Plan de acci�n consolidado 2025'!$A$3:$V$504,U$1,0)</f>
        <v>2025-03-15</v>
      </c>
      <c r="V224" t="str">
        <f>VLOOKUP($A224,'Plan de acci�n consolidado 2025'!$A$3:$V$504,V$1,0)</f>
        <v>37-GRUPO DE TRABAJO DE ESTUDIOS ECONÓMICOS</v>
      </c>
      <c r="W224"/>
      <c r="X224"/>
    </row>
    <row r="225" spans="1:24" x14ac:dyDescent="0.25">
      <c r="A225" s="31" t="s">
        <v>865</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84" t="str">
        <f>VLOOKUP($A225,'Plan de acci�n consolidado 2025'!$A$3:$V$504,T$1,0)</f>
        <v>2025-03-17</v>
      </c>
      <c r="U225" s="184" t="str">
        <f>VLOOKUP($A225,'Plan de acci�n consolidado 2025'!$A$3:$V$504,U$1,0)</f>
        <v>2025-04-05</v>
      </c>
      <c r="V225" t="str">
        <f>VLOOKUP($A225,'Plan de acci�n consolidado 2025'!$A$3:$V$504,V$1,0)</f>
        <v>37-GRUPO DE TRABAJO DE ESTUDIOS ECONÓMICOS</v>
      </c>
      <c r="W225"/>
      <c r="X225"/>
    </row>
    <row r="226" spans="1:24" x14ac:dyDescent="0.25">
      <c r="A226" s="31" t="s">
        <v>867</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84" t="str">
        <f>VLOOKUP($A226,'Plan de acci�n consolidado 2025'!$A$3:$V$504,T$1,0)</f>
        <v>2025-04-07</v>
      </c>
      <c r="U226" s="184" t="str">
        <f>VLOOKUP($A226,'Plan de acci�n consolidado 2025'!$A$3:$V$504,U$1,0)</f>
        <v>2025-12-19</v>
      </c>
      <c r="V226" t="str">
        <f>VLOOKUP($A226,'Plan de acci�n consolidado 2025'!$A$3:$V$504,V$1,0)</f>
        <v>37-GRUPO DE TRABAJO DE ESTUDIOS ECONÓMICOS</v>
      </c>
      <c r="W226"/>
      <c r="X226"/>
    </row>
    <row r="227" spans="1:24" x14ac:dyDescent="0.25">
      <c r="A227" s="31" t="s">
        <v>1429</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84" t="str">
        <f>VLOOKUP($A227,'Plan de acci�n consolidado 2025'!$A$3:$V$504,T$1,0)</f>
        <v>2025-02-03</v>
      </c>
      <c r="U227" s="184" t="str">
        <f>VLOOKUP($A227,'Plan de acci�n consolidado 2025'!$A$3:$V$504,U$1,0)</f>
        <v>2025-12-19</v>
      </c>
      <c r="V227" t="str">
        <f>VLOOKUP($A227,'Plan de acci�n consolidado 2025'!$A$3:$V$504,V$1,0)</f>
        <v>141-GRUPO DE TRABAJO DE GESTIÓN DOCUMENTAL Y ARCHIVO</v>
      </c>
      <c r="W227"/>
      <c r="X227"/>
    </row>
    <row r="228" spans="1:24" x14ac:dyDescent="0.25">
      <c r="A228" s="31" t="s">
        <v>1431</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84" t="str">
        <f>VLOOKUP($A228,'Plan de acci�n consolidado 2025'!$A$3:$V$504,T$1,0)</f>
        <v>2025-02-03</v>
      </c>
      <c r="U228" s="184" t="str">
        <f>VLOOKUP($A228,'Plan de acci�n consolidado 2025'!$A$3:$V$504,U$1,0)</f>
        <v>2025-04-25</v>
      </c>
      <c r="V228" t="str">
        <f>VLOOKUP($A228,'Plan de acci�n consolidado 2025'!$A$3:$V$504,V$1,0)</f>
        <v>141-GRUPO DE TRABAJO DE GESTIÓN DOCUMENTAL Y ARCHIVO</v>
      </c>
      <c r="W228"/>
      <c r="X228"/>
    </row>
    <row r="229" spans="1:24" x14ac:dyDescent="0.25">
      <c r="A229" s="31" t="s">
        <v>1434</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84" t="str">
        <f>VLOOKUP($A229,'Plan de acci�n consolidado 2025'!$A$3:$V$504,T$1,0)</f>
        <v>2025-04-28</v>
      </c>
      <c r="U229" s="184" t="str">
        <f>VLOOKUP($A229,'Plan de acci�n consolidado 2025'!$A$3:$V$504,U$1,0)</f>
        <v>2025-05-16</v>
      </c>
      <c r="V229" t="str">
        <f>VLOOKUP($A229,'Plan de acci�n consolidado 2025'!$A$3:$V$504,V$1,0)</f>
        <v>141-GRUPO DE TRABAJO DE GESTIÓN DOCUMENTAL Y ARCHIVO</v>
      </c>
      <c r="W229"/>
      <c r="X229"/>
    </row>
    <row r="230" spans="1:24" x14ac:dyDescent="0.25">
      <c r="A230" s="31" t="s">
        <v>1437</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84" t="str">
        <f>VLOOKUP($A230,'Plan de acci�n consolidado 2025'!$A$3:$V$504,T$1,0)</f>
        <v>2025-05-19</v>
      </c>
      <c r="U230" s="184" t="str">
        <f>VLOOKUP($A230,'Plan de acci�n consolidado 2025'!$A$3:$V$504,U$1,0)</f>
        <v>2025-12-19</v>
      </c>
      <c r="V230" t="str">
        <f>VLOOKUP($A230,'Plan de acci�n consolidado 2025'!$A$3:$V$504,V$1,0)</f>
        <v>141-GRUPO DE TRABAJO DE GESTIÓN DOCUMENTAL Y ARCHIVO</v>
      </c>
      <c r="W230"/>
      <c r="X230"/>
    </row>
    <row r="231" spans="1:24" x14ac:dyDescent="0.25">
      <c r="A231" s="31" t="s">
        <v>1439</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84" t="str">
        <f>VLOOKUP($A231,'Plan de acci�n consolidado 2025'!$A$3:$V$504,T$1,0)</f>
        <v>2025-01-14</v>
      </c>
      <c r="U231" s="184" t="str">
        <f>VLOOKUP($A231,'Plan de acci�n consolidado 2025'!$A$3:$V$504,U$1,0)</f>
        <v>2025-12-19</v>
      </c>
      <c r="V231" t="str">
        <f>VLOOKUP($A231,'Plan de acci�n consolidado 2025'!$A$3:$V$504,V$1,0)</f>
        <v>141-GRUPO DE TRABAJO DE GESTIÓN DOCUMENTAL Y ARCHIVO</v>
      </c>
      <c r="W231"/>
      <c r="X231"/>
    </row>
    <row r="232" spans="1:24" x14ac:dyDescent="0.25">
      <c r="A232" s="31" t="s">
        <v>1441</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84" t="str">
        <f>VLOOKUP($A232,'Plan de acci�n consolidado 2025'!$A$3:$V$504,T$1,0)</f>
        <v>2025-01-14</v>
      </c>
      <c r="U232" s="184" t="str">
        <f>VLOOKUP($A232,'Plan de acci�n consolidado 2025'!$A$3:$V$504,U$1,0)</f>
        <v>2025-01-31</v>
      </c>
      <c r="V232" t="str">
        <f>VLOOKUP($A232,'Plan de acci�n consolidado 2025'!$A$3:$V$504,V$1,0)</f>
        <v>141-GRUPO DE TRABAJO DE GESTIÓN DOCUMENTAL Y ARCHIVO</v>
      </c>
      <c r="W232"/>
      <c r="X232"/>
    </row>
    <row r="233" spans="1:24" x14ac:dyDescent="0.25">
      <c r="A233" s="31" t="s">
        <v>1443</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84" t="str">
        <f>VLOOKUP($A233,'Plan de acci�n consolidado 2025'!$A$3:$V$504,T$1,0)</f>
        <v>2025-01-14</v>
      </c>
      <c r="U233" s="184" t="str">
        <f>VLOOKUP($A233,'Plan de acci�n consolidado 2025'!$A$3:$V$504,U$1,0)</f>
        <v>2025-01-31</v>
      </c>
      <c r="V233" t="str">
        <f>VLOOKUP($A233,'Plan de acci�n consolidado 2025'!$A$3:$V$504,V$1,0)</f>
        <v>141-GRUPO DE TRABAJO DE GESTIÓN DOCUMENTAL Y ARCHIVO</v>
      </c>
      <c r="W233"/>
      <c r="X233"/>
    </row>
    <row r="234" spans="1:24" x14ac:dyDescent="0.25">
      <c r="A234" s="31" t="s">
        <v>1445</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84" t="str">
        <f>VLOOKUP($A234,'Plan de acci�n consolidado 2025'!$A$3:$V$504,T$1,0)</f>
        <v>2025-02-03</v>
      </c>
      <c r="U234" s="184" t="str">
        <f>VLOOKUP($A234,'Plan de acci�n consolidado 2025'!$A$3:$V$504,U$1,0)</f>
        <v>2025-12-19</v>
      </c>
      <c r="V234" t="str">
        <f>VLOOKUP($A234,'Plan de acci�n consolidado 2025'!$A$3:$V$504,V$1,0)</f>
        <v>141-GRUPO DE TRABAJO DE GESTIÓN DOCUMENTAL Y ARCHIVO</v>
      </c>
      <c r="W234"/>
      <c r="X234"/>
    </row>
    <row r="235" spans="1:24" x14ac:dyDescent="0.25">
      <c r="A235" s="31" t="s">
        <v>1447</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84" t="str">
        <f>VLOOKUP($A235,'Plan de acci�n consolidado 2025'!$A$3:$V$504,T$1,0)</f>
        <v>2025-01-02</v>
      </c>
      <c r="U235" s="184" t="str">
        <f>VLOOKUP($A235,'Plan de acci�n consolidado 2025'!$A$3:$V$504,U$1,0)</f>
        <v>2025-12-31</v>
      </c>
      <c r="V235" t="str">
        <f>VLOOKUP($A235,'Plan de acci�n consolidado 2025'!$A$3:$V$504,V$1,0)</f>
        <v>141-GRUPO DE TRABAJO DE GESTIÓN DOCUMENTAL Y ARCHIVO</v>
      </c>
      <c r="W235"/>
      <c r="X235"/>
    </row>
    <row r="236" spans="1:24" x14ac:dyDescent="0.25">
      <c r="A236" s="31" t="s">
        <v>1449</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84" t="str">
        <f>VLOOKUP($A236,'Plan de acci�n consolidado 2025'!$A$3:$V$504,T$1,0)</f>
        <v>2025-01-02</v>
      </c>
      <c r="U236" s="184" t="str">
        <f>VLOOKUP($A236,'Plan de acci�n consolidado 2025'!$A$3:$V$504,U$1,0)</f>
        <v>2025-12-31</v>
      </c>
      <c r="V236" t="str">
        <f>VLOOKUP($A236,'Plan de acci�n consolidado 2025'!$A$3:$V$504,V$1,0)</f>
        <v>141-GRUPO DE TRABAJO DE GESTIÓN DOCUMENTAL Y ARCHIVO</v>
      </c>
      <c r="W236"/>
      <c r="X236"/>
    </row>
    <row r="237" spans="1:24" x14ac:dyDescent="0.25">
      <c r="A237" s="31" t="s">
        <v>713</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84" t="str">
        <f>VLOOKUP($A237,'Plan de acci�n consolidado 2025'!$A$3:$V$504,T$1,0)</f>
        <v>2025-07-01</v>
      </c>
      <c r="U237" s="184" t="str">
        <f>VLOOKUP($A237,'Plan de acci�n consolidado 2025'!$A$3:$V$504,U$1,0)</f>
        <v>2025-11-28</v>
      </c>
      <c r="V237" t="str">
        <f>VLOOKUP($A237,'Plan de acci�n consolidado 2025'!$A$3:$V$504,V$1,0)</f>
        <v>105-GRUPO DE TRABAJO DE CONTRATACIÓN;
20-OFICINA DE TECNOLOGÍA E INFORMÁTICA</v>
      </c>
      <c r="W237"/>
      <c r="X237"/>
    </row>
    <row r="238" spans="1:24" x14ac:dyDescent="0.25">
      <c r="A238" s="31" t="s">
        <v>717</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84" t="str">
        <f>VLOOKUP($A238,'Plan de acci�n consolidado 2025'!$A$3:$V$504,T$1,0)</f>
        <v>2025-07-01</v>
      </c>
      <c r="U238" s="184" t="str">
        <f>VLOOKUP($A238,'Plan de acci�n consolidado 2025'!$A$3:$V$504,U$1,0)</f>
        <v>2025-09-30</v>
      </c>
      <c r="V238" t="str">
        <f>VLOOKUP($A238,'Plan de acci�n consolidado 2025'!$A$3:$V$504,V$1,0)</f>
        <v>105-GRUPO DE TRABAJO DE CONTRATACIÓN;
20-OFICINA DE TECNOLOGÍA E INFORMÁTICA</v>
      </c>
      <c r="W238"/>
      <c r="X238"/>
    </row>
    <row r="239" spans="1:24" x14ac:dyDescent="0.25">
      <c r="A239" s="31" t="s">
        <v>719</v>
      </c>
      <c r="B239" t="str">
        <f>VLOOKUP($A239,'Plan de acci�n consolidado 2025'!$A$3:$V$504,B$1,0)</f>
        <v>105-GRUPO DE TRABAJO DE CONTRATACIÓN</v>
      </c>
      <c r="C239">
        <f>VLOOKUP($A239,'Plan de acci�n consolidado 2025'!$A$3:$V$504,C$1,0)</f>
        <v>1</v>
      </c>
      <c r="D239" t="str">
        <f>VLOOKUP($A239,'Plan de acci�n consolidado 2025'!$A$3:$V$504,D$1,0)</f>
        <v>Actividad sin participaci�n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84" t="str">
        <f>VLOOKUP($A239,'Plan de acci�n consolidado 2025'!$A$3:$V$504,T$1,0)</f>
        <v>2025-10-01</v>
      </c>
      <c r="U239" s="184" t="str">
        <f>VLOOKUP($A239,'Plan de acci�n consolidado 2025'!$A$3:$V$504,U$1,0)</f>
        <v>2025-11-28</v>
      </c>
      <c r="V239" t="str">
        <f>VLOOKUP($A239,'Plan de acci�n consolidado 2025'!$A$3:$V$504,V$1,0)</f>
        <v>20-OFICINA DE TECNOLOGÍA E INFORMÁTICA</v>
      </c>
      <c r="W239"/>
      <c r="X239"/>
    </row>
    <row r="240" spans="1:24" x14ac:dyDescent="0.25">
      <c r="A240" s="31" t="s">
        <v>1055</v>
      </c>
      <c r="B240" t="str">
        <f>VLOOKUP($A240,'Plan de acci�n consolidado 2025'!$A$3:$V$504,B$1,0)</f>
        <v>4000-DESPACHO DEL SUPERINTENDENTE DELEGADO PARA ASUNTOS JURISDICCIONALES</v>
      </c>
      <c r="C240">
        <f>VLOOKUP($A240,'Plan de acci�n consolidado 2025'!$A$3:$V$504,C$1,0)</f>
        <v>1</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 xml:space="preserve">Cumplimiento de productos del PAI asociados a Promover el enfoque preventivo, diferencial y territorial en el que hacer misional de la entidad 
</v>
      </c>
      <c r="I240" t="str">
        <f>VLOOKUP($A240,'Plan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100</v>
      </c>
      <c r="R240" t="str">
        <f>VLOOKUP($A240,'Plan de acci�n consolidado 2025'!$A$3:$V$504,R$1,0)</f>
        <v>Númerica</v>
      </c>
      <c r="S240" t="str">
        <f>VLOOKUP($A240,'Plan de acci�n consolidado 2025'!$A$3:$V$504,S$1,0)</f>
        <v># de demandas gestionadas / 100 demandas a gestionar</v>
      </c>
      <c r="T240" s="184" t="str">
        <f>VLOOKUP($A240,'Plan de acci�n consolidado 2025'!$A$3:$V$504,T$1,0)</f>
        <v>2025-01-20</v>
      </c>
      <c r="U240" s="184" t="str">
        <f>VLOOKUP($A240,'Plan de acci�n consolidado 2025'!$A$3:$V$504,U$1,0)</f>
        <v>2025-12-12</v>
      </c>
      <c r="V240" t="str">
        <f>VLOOKUP($A240,'Plan de acci�n consolidado 2025'!$A$3:$V$504,V$1,0)</f>
        <v>4000-DESPACHO DEL SUPERINTENDENTE DELEGADO PARA ASUNTOS JURISDICCIONALES</v>
      </c>
      <c r="W240"/>
      <c r="X240"/>
    </row>
    <row r="241" spans="1:24" x14ac:dyDescent="0.25">
      <c r="A241" s="31" t="s">
        <v>1057</v>
      </c>
      <c r="B241" t="str">
        <f>VLOOKUP($A241,'Plan de acci�n consolidado 2025'!$A$3:$V$504,B$1,0)</f>
        <v>4000-DESPACHO DEL SUPERINTENDENTE DELEGADO PARA ASUNTOS JURISDICCIONALES</v>
      </c>
      <c r="C241">
        <f>VLOOKUP($A241,'Plan de acci�n consolidado 2025'!$A$3:$V$504,C$1,0)</f>
        <v>1</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100</v>
      </c>
      <c r="R241" t="str">
        <f>VLOOKUP($A241,'Plan de acci�n consolidado 2025'!$A$3:$V$504,R$1,0)</f>
        <v>Númerica</v>
      </c>
      <c r="S241" t="str">
        <f>VLOOKUP($A241,'Plan de acci�n consolidado 2025'!$A$3:$V$504,S$1,0)</f>
        <v># de demandas gestionadas / 100 demandas a gestionar</v>
      </c>
      <c r="T241" s="184" t="str">
        <f>VLOOKUP($A241,'Plan de acci�n consolidado 2025'!$A$3:$V$504,T$1,0)</f>
        <v>2025-01-20</v>
      </c>
      <c r="U241" s="184" t="str">
        <f>VLOOKUP($A241,'Plan de acci�n consolidado 2025'!$A$3:$V$504,U$1,0)</f>
        <v>2025-12-12</v>
      </c>
      <c r="V241" t="str">
        <f>VLOOKUP($A241,'Plan de acci�n consolidado 2025'!$A$3:$V$504,V$1,0)</f>
        <v>4000-DESPACHO DEL SUPERINTENDENTE DELEGADO PARA ASUNTOS JURISDICCIONALES</v>
      </c>
      <c r="W241"/>
      <c r="X241"/>
    </row>
    <row r="242" spans="1:24" x14ac:dyDescent="0.25">
      <c r="A242" s="31" t="s">
        <v>1058</v>
      </c>
      <c r="B242" t="str">
        <f>VLOOKUP($A242,'Plan de acci�n consolidado 2025'!$A$3:$V$504,B$1,0)</f>
        <v>4000-DESPACHO DEL SUPERINTENDENTE DELEGADO PARA ASUNTOS JURISDICCIONALES</v>
      </c>
      <c r="C242">
        <f>VLOOKUP($A242,'Plan de acci�n consolidado 2025'!$A$3:$V$504,C$1,0)</f>
        <v>1</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42000</v>
      </c>
      <c r="R242" t="str">
        <f>VLOOKUP($A242,'Plan de acci�n consolidado 2025'!$A$3:$V$504,R$1,0)</f>
        <v>Númerica</v>
      </c>
      <c r="S242" t="str">
        <f>VLOOKUP($A242,'Plan de acci�n consolidado 2025'!$A$3:$V$504,S$1,0)</f>
        <v># de Acciones de protección al consumidor gestionadas / 42000 Acciones de protección al consumidor por gestionar</v>
      </c>
      <c r="T242" s="184" t="str">
        <f>VLOOKUP($A242,'Plan de acci�n consolidado 2025'!$A$3:$V$504,T$1,0)</f>
        <v>2025-01-20</v>
      </c>
      <c r="U242" s="184" t="str">
        <f>VLOOKUP($A242,'Plan de acci�n consolidado 2025'!$A$3:$V$504,U$1,0)</f>
        <v>2025-12-12</v>
      </c>
      <c r="V242" t="str">
        <f>VLOOKUP($A242,'Plan de acci�n consolidado 2025'!$A$3:$V$504,V$1,0)</f>
        <v>4000-DESPACHO DEL SUPERINTENDENTE DELEGADO PARA ASUNTOS JURISDICCIONALES</v>
      </c>
      <c r="W242"/>
      <c r="X242"/>
    </row>
    <row r="243" spans="1:24" x14ac:dyDescent="0.25">
      <c r="A243" s="31" t="s">
        <v>1059</v>
      </c>
      <c r="B243" t="str">
        <f>VLOOKUP($A243,'Plan de acci�n consolidado 2025'!$A$3:$V$504,B$1,0)</f>
        <v>4000-DESPACHO DEL SUPERINTENDENTE DELEGADO PARA ASUNTOS JURISDICCIONALES</v>
      </c>
      <c r="C243">
        <f>VLOOKUP($A243,'Plan de acci�n consolidado 2025'!$A$3:$V$504,C$1,0)</f>
        <v>1</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42000</v>
      </c>
      <c r="R243" t="str">
        <f>VLOOKUP($A243,'Plan de acci�n consolidado 2025'!$A$3:$V$504,R$1,0)</f>
        <v>Númerica</v>
      </c>
      <c r="S243" t="str">
        <f>VLOOKUP($A243,'Plan de acci�n consolidado 2025'!$A$3:$V$504,S$1,0)</f>
        <v># de Acciones de protección al consumidor gestionadas / 42000 Acciones de protección al consumidor por gestionar</v>
      </c>
      <c r="T243" s="184" t="str">
        <f>VLOOKUP($A243,'Plan de acci�n consolidado 2025'!$A$3:$V$504,T$1,0)</f>
        <v>2025-01-20</v>
      </c>
      <c r="U243" s="184" t="str">
        <f>VLOOKUP($A243,'Plan de acci�n consolidado 2025'!$A$3:$V$504,U$1,0)</f>
        <v>2025-12-12</v>
      </c>
      <c r="V243" t="str">
        <f>VLOOKUP($A243,'Plan de acci�n consolidado 2025'!$A$3:$V$504,V$1,0)</f>
        <v>4000-DESPACHO DEL SUPERINTENDENTE DELEGADO PARA ASUNTOS JURISDICCIONALES</v>
      </c>
      <c r="W243"/>
      <c r="X243"/>
    </row>
    <row r="244" spans="1:24" x14ac:dyDescent="0.25">
      <c r="A244" s="31" t="s">
        <v>1060</v>
      </c>
      <c r="B244" t="str">
        <f>VLOOKUP($A244,'Plan de acci�n consolidado 2025'!$A$3:$V$504,B$1,0)</f>
        <v>4000-DESPACHO DEL SUPERINTENDENTE DELEGADO PARA ASUNTOS JURISDICCIONALES</v>
      </c>
      <c r="C244">
        <f>VLOOKUP($A244,'Plan de acci�n consolidado 2025'!$A$3:$V$504,C$1,0)</f>
        <v>1</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2025'!$A$3:$V$504,P$1,0)</f>
        <v>17</v>
      </c>
      <c r="Q244">
        <f>VLOOKUP($A244,'Plan de acci�n consolidado 2025'!$A$3:$V$504,Q$1,0)</f>
        <v>20000</v>
      </c>
      <c r="R244" t="str">
        <f>VLOOKUP($A244,'Plan de acci�n consolidado 2025'!$A$3:$V$504,R$1,0)</f>
        <v>Númerica</v>
      </c>
      <c r="S244" t="str">
        <f>VLOOKUP($A244,'Plan de acci�n consolidado 2025'!$A$3:$V$504,S$1,0)</f>
        <v># de procesos de protección al consumidor finalizados / 20000 Procesos de protección al consumidor a finalizar</v>
      </c>
      <c r="T244" s="184" t="str">
        <f>VLOOKUP($A244,'Plan de acci�n consolidado 2025'!$A$3:$V$504,T$1,0)</f>
        <v>2025-01-20</v>
      </c>
      <c r="U244" s="184" t="str">
        <f>VLOOKUP($A244,'Plan de acci�n consolidado 2025'!$A$3:$V$504,U$1,0)</f>
        <v>2025-12-12</v>
      </c>
      <c r="V244" t="str">
        <f>VLOOKUP($A244,'Plan de acci�n consolidado 2025'!$A$3:$V$504,V$1,0)</f>
        <v>4000-DESPACHO DEL SUPERINTENDENTE DELEGADO PARA ASUNTOS JURISDICCIONALES</v>
      </c>
      <c r="W244"/>
      <c r="X244"/>
    </row>
    <row r="245" spans="1:24" x14ac:dyDescent="0.25">
      <c r="A245" s="31" t="s">
        <v>1062</v>
      </c>
      <c r="B245" t="str">
        <f>VLOOKUP($A245,'Plan de acci�n consolidado 2025'!$A$3:$V$504,B$1,0)</f>
        <v>4000-DESPACHO DEL SUPERINTENDENTE DELEGADO PARA ASUNTOS JURISDICCIONALES</v>
      </c>
      <c r="C245">
        <f>VLOOKUP($A245,'Plan de acci�n consolidado 2025'!$A$3:$V$504,C$1,0)</f>
        <v>1</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diciembre de 2024. (Listado mensual en Excel de autos o sentencias finalizados)</v>
      </c>
      <c r="P245">
        <f>VLOOKUP($A245,'Plan de acci�n consolidado 2025'!$A$3:$V$504,P$1,0)</f>
        <v>100</v>
      </c>
      <c r="Q245">
        <f>VLOOKUP($A245,'Plan de acci�n consolidado 2025'!$A$3:$V$504,Q$1,0)</f>
        <v>20000</v>
      </c>
      <c r="R245" t="str">
        <f>VLOOKUP($A245,'Plan de acci�n consolidado 2025'!$A$3:$V$504,R$1,0)</f>
        <v>Númerica</v>
      </c>
      <c r="S245" t="str">
        <f>VLOOKUP($A245,'Plan de acci�n consolidado 2025'!$A$3:$V$504,S$1,0)</f>
        <v># de procesos de protección al consumidor finalizados / 20000 Procesos de protección al consumidor a finalizar</v>
      </c>
      <c r="T245" s="184" t="str">
        <f>VLOOKUP($A245,'Plan de acci�n consolidado 2025'!$A$3:$V$504,T$1,0)</f>
        <v>2025-01-20</v>
      </c>
      <c r="U245" s="184" t="str">
        <f>VLOOKUP($A245,'Plan de acci�n consolidado 2025'!$A$3:$V$504,U$1,0)</f>
        <v>2025-12-12</v>
      </c>
      <c r="V245" t="str">
        <f>VLOOKUP($A245,'Plan de acci�n consolidado 2025'!$A$3:$V$504,V$1,0)</f>
        <v>4000-DESPACHO DEL SUPERINTENDENTE DELEGADO PARA ASUNTOS JURISDICCIONALES</v>
      </c>
      <c r="W245"/>
      <c r="X245"/>
    </row>
    <row r="246" spans="1:24" x14ac:dyDescent="0.25">
      <c r="A246" s="31" t="s">
        <v>1063</v>
      </c>
      <c r="B246" t="str">
        <f>VLOOKUP($A246,'Plan de acci�n consolidado 2025'!$A$3:$V$504,B$1,0)</f>
        <v>4000-DESPACHO DEL SUPERINTENDENTE DELEGADO PARA ASUNTOS JURISDICCIONALES</v>
      </c>
      <c r="C246">
        <f>VLOOKUP($A246,'Plan de acci�n consolidado 2025'!$A$3:$V$504,C$1,0)</f>
        <v>1</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2025'!$A$3:$V$504,P$1,0)</f>
        <v>17</v>
      </c>
      <c r="Q246">
        <f>VLOOKUP($A246,'Plan de acci�n consolidado 2025'!$A$3:$V$504,Q$1,0)</f>
        <v>6430</v>
      </c>
      <c r="R246" t="str">
        <f>VLOOKUP($A246,'Plan de acci�n consolidado 2025'!$A$3:$V$504,R$1,0)</f>
        <v>Númerica</v>
      </c>
      <c r="S246" t="str">
        <f>VLOOKUP($A246,'Plan de acci�n consolidado 2025'!$A$3:$V$504,S$1,0)</f>
        <v># de procesos en verificación del cumplimiento finalizados / 6430 Procesos en verificación del cumplimiento a finalizar</v>
      </c>
      <c r="T246" s="184" t="str">
        <f>VLOOKUP($A246,'Plan de acci�n consolidado 2025'!$A$3:$V$504,T$1,0)</f>
        <v>2025-01-20</v>
      </c>
      <c r="U246" s="184" t="str">
        <f>VLOOKUP($A246,'Plan de acci�n consolidado 2025'!$A$3:$V$504,U$1,0)</f>
        <v>2025-12-12</v>
      </c>
      <c r="V246" t="str">
        <f>VLOOKUP($A246,'Plan de acci�n consolidado 2025'!$A$3:$V$504,V$1,0)</f>
        <v>4000-DESPACHO DEL SUPERINTENDENTE DELEGADO PARA ASUNTOS JURISDICCIONALES</v>
      </c>
      <c r="W246"/>
      <c r="X246"/>
    </row>
    <row r="247" spans="1:24" x14ac:dyDescent="0.25">
      <c r="A247" s="31" t="s">
        <v>1065</v>
      </c>
      <c r="B247" t="str">
        <f>VLOOKUP($A247,'Plan de acci�n consolidado 2025'!$A$3:$V$504,B$1,0)</f>
        <v>4000-DESPACHO DEL SUPERINTENDENTE DELEGADO PARA ASUNTOS JURISDICCIONALES</v>
      </c>
      <c r="C247">
        <f>VLOOKUP($A247,'Plan de acci�n consolidado 2025'!$A$3:$V$504,C$1,0)</f>
        <v>1</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2025'!$A$3:$V$504,P$1,0)</f>
        <v>50</v>
      </c>
      <c r="Q247">
        <f>VLOOKUP($A247,'Plan de acci�n consolidado 2025'!$A$3:$V$504,Q$1,0)</f>
        <v>6430</v>
      </c>
      <c r="R247" t="str">
        <f>VLOOKUP($A247,'Plan de acci�n consolidado 2025'!$A$3:$V$504,R$1,0)</f>
        <v>Númerica</v>
      </c>
      <c r="S247" t="str">
        <f>VLOOKUP($A247,'Plan de acci�n consolidado 2025'!$A$3:$V$504,S$1,0)</f>
        <v># de procesos en verificación del cumplimiento finalizados / 6430 Procesos en verificación del cumplimiento a finalizar</v>
      </c>
      <c r="T247" s="184" t="str">
        <f>VLOOKUP($A247,'Plan de acci�n consolidado 2025'!$A$3:$V$504,T$1,0)</f>
        <v>2025-01-20</v>
      </c>
      <c r="U247" s="184" t="str">
        <f>VLOOKUP($A247,'Plan de acci�n consolidado 2025'!$A$3:$V$504,U$1,0)</f>
        <v>2025-12-12</v>
      </c>
      <c r="V247" t="str">
        <f>VLOOKUP($A247,'Plan de acci�n consolidado 2025'!$A$3:$V$504,V$1,0)</f>
        <v>4000-DESPACHO DEL SUPERINTENDENTE DELEGADO PARA ASUNTOS JURISDICCIONALES</v>
      </c>
      <c r="W247"/>
      <c r="X247"/>
    </row>
    <row r="248" spans="1:24" x14ac:dyDescent="0.25">
      <c r="A248" s="31" t="s">
        <v>1823</v>
      </c>
      <c r="B248" t="str">
        <f>VLOOKUP($A248,'Plan de acci�n consolidado 2025'!$A$3:$V$504,B$1,0)</f>
        <v>4000-DESPACHO DEL SUPERINTENDENTE DELEGADO PARA ASUNTOS JURISDICCIONALES</v>
      </c>
      <c r="C248">
        <f>VLOOKUP($A248,'Plan de acci�n consolidado 2025'!$A$3:$V$504,C$1,0)</f>
        <v>1</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84" t="str">
        <f>VLOOKUP($A248,'Plan de acci�n consolidado 2025'!$A$3:$V$504,T$1,0)</f>
        <v>2025-05-02</v>
      </c>
      <c r="U248" s="184" t="str">
        <f>VLOOKUP($A248,'Plan de acci�n consolidado 2025'!$A$3:$V$504,U$1,0)</f>
        <v>2025-12-12</v>
      </c>
      <c r="V248" t="str">
        <f>VLOOKUP($A248,'Plan de acci�n consolidado 2025'!$A$3:$V$504,V$1,0)</f>
        <v>4000-DESPACHO DEL SUPERINTENDENTE DELEGADO PARA ASUNTOS JURISDICCIONALES</v>
      </c>
      <c r="W248"/>
      <c r="X248"/>
    </row>
    <row r="249" spans="1:24" x14ac:dyDescent="0.25">
      <c r="A249" s="31" t="s">
        <v>1066</v>
      </c>
      <c r="B249" t="str">
        <f>VLOOKUP($A249,'Plan de acci�n consolidado 2025'!$A$3:$V$504,B$1,0)</f>
        <v>4000-DESPACHO DEL SUPERINTENDENTE DELEGADO PARA ASUNTOS JURISDICCIONALES</v>
      </c>
      <c r="C249">
        <f>VLOOKUP($A249,'Plan de acci�n consolidado 2025'!$A$3:$V$504,C$1,0)</f>
        <v>1</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84" t="str">
        <f>VLOOKUP($A249,'Plan de acci�n consolidado 2025'!$A$3:$V$504,T$1,0)</f>
        <v>2025-02-03</v>
      </c>
      <c r="U249" s="184" t="str">
        <f>VLOOKUP($A249,'Plan de acci�n consolidado 2025'!$A$3:$V$504,U$1,0)</f>
        <v>2025-11-28</v>
      </c>
      <c r="V249" t="str">
        <f>VLOOKUP($A249,'Plan de acci�n consolidado 2025'!$A$3:$V$504,V$1,0)</f>
        <v>4000-DESPACHO DEL SUPERINTENDENTE DELEGADO PARA ASUNTOS JURISDICCIONALES</v>
      </c>
      <c r="W249"/>
      <c r="X249"/>
    </row>
    <row r="250" spans="1:24" x14ac:dyDescent="0.25">
      <c r="A250" s="31" t="s">
        <v>1068</v>
      </c>
      <c r="B250" t="str">
        <f>VLOOKUP($A250,'Plan de acci�n consolidado 2025'!$A$3:$V$504,B$1,0)</f>
        <v>4000-DESPACHO DEL SUPERINTENDENTE DELEGADO PARA ASUNTOS JURISDICCIONALES</v>
      </c>
      <c r="C250">
        <f>VLOOKUP($A250,'Plan de acci�n consolidado 2025'!$A$3:$V$504,C$1,0)</f>
        <v>1</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84" t="str">
        <f>VLOOKUP($A250,'Plan de acci�n consolidado 2025'!$A$3:$V$504,T$1,0)</f>
        <v>2025-02-03</v>
      </c>
      <c r="U250" s="184" t="str">
        <f>VLOOKUP($A250,'Plan de acci�n consolidado 2025'!$A$3:$V$504,U$1,0)</f>
        <v>2025-03-31</v>
      </c>
      <c r="V250" t="str">
        <f>VLOOKUP($A250,'Plan de acci�n consolidado 2025'!$A$3:$V$504,V$1,0)</f>
        <v>4000-DESPACHO DEL SUPERINTENDENTE DELEGADO PARA ASUNTOS JURISDICCIONALES</v>
      </c>
      <c r="W250"/>
      <c r="X250"/>
    </row>
    <row r="251" spans="1:24" x14ac:dyDescent="0.25">
      <c r="A251" s="31" t="s">
        <v>1070</v>
      </c>
      <c r="B251" t="str">
        <f>VLOOKUP($A251,'Plan de acci�n consolidado 2025'!$A$3:$V$504,B$1,0)</f>
        <v>4000-DESPACHO DEL SUPERINTENDENTE DELEGADO PARA ASUNTOS JURISDICCIONALES</v>
      </c>
      <c r="C251">
        <f>VLOOKUP($A251,'Plan de acci�n consolidado 2025'!$A$3:$V$504,C$1,0)</f>
        <v>1</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84" t="str">
        <f>VLOOKUP($A251,'Plan de acci�n consolidado 2025'!$A$3:$V$504,T$1,0)</f>
        <v>2025-04-01</v>
      </c>
      <c r="U251" s="184" t="str">
        <f>VLOOKUP($A251,'Plan de acci�n consolidado 2025'!$A$3:$V$504,U$1,0)</f>
        <v>2025-11-28</v>
      </c>
      <c r="V251" t="str">
        <f>VLOOKUP($A251,'Plan de acci�n consolidado 2025'!$A$3:$V$504,V$1,0)</f>
        <v>4000-DESPACHO DEL SUPERINTENDENTE DELEGADO PARA ASUNTOS JURISDICCIONALES</v>
      </c>
      <c r="W251"/>
      <c r="X251"/>
    </row>
    <row r="252" spans="1:24" x14ac:dyDescent="0.25">
      <c r="A252" s="31" t="s">
        <v>1071</v>
      </c>
      <c r="B252" t="str">
        <f>VLOOKUP($A252,'Plan de acci�n consolidado 2025'!$A$3:$V$504,B$1,0)</f>
        <v>4000-DESPACHO DEL SUPERINTENDENTE DELEGADO PARA ASUNTOS JURISDICCIONALES</v>
      </c>
      <c r="C252">
        <f>VLOOKUP($A252,'Plan de acci�n consolidado 2025'!$A$3:$V$504,C$1,0)</f>
        <v>1</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84" t="str">
        <f>VLOOKUP($A252,'Plan de acci�n consolidado 2025'!$A$3:$V$504,T$1,0)</f>
        <v>2025-02-03</v>
      </c>
      <c r="U252" s="184" t="str">
        <f>VLOOKUP($A252,'Plan de acci�n consolidado 2025'!$A$3:$V$504,U$1,0)</f>
        <v>2025-12-05</v>
      </c>
      <c r="V252" t="str">
        <f>VLOOKUP($A252,'Plan de acci�n consolidado 2025'!$A$3:$V$504,V$1,0)</f>
        <v>20-OFICINA DE TECNOLOGÍA E INFORMÁTICA;
4000-DESPACHO DEL SUPERINTENDENTE DELEGADO PARA ASUNTOS JURISDICCIONALES;
73-GRUPO DE TRABAJO DE COMUNICACION</v>
      </c>
      <c r="W252"/>
      <c r="X252"/>
    </row>
    <row r="253" spans="1:24" x14ac:dyDescent="0.25">
      <c r="A253" s="31" t="s">
        <v>1074</v>
      </c>
      <c r="B253" t="str">
        <f>VLOOKUP($A253,'Plan de acci�n consolidado 2025'!$A$3:$V$504,B$1,0)</f>
        <v>4000-DESPACHO DEL SUPERINTENDENTE DELEGADO PARA ASUNTOS JURISDICCIONALES</v>
      </c>
      <c r="C253">
        <f>VLOOKUP($A253,'Plan de acci�n consolidado 2025'!$A$3:$V$504,C$1,0)</f>
        <v>1</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84" t="str">
        <f>VLOOKUP($A253,'Plan de acci�n consolidado 2025'!$A$3:$V$504,T$1,0)</f>
        <v>2025-02-03</v>
      </c>
      <c r="U253" s="184" t="str">
        <f>VLOOKUP($A253,'Plan de acci�n consolidado 2025'!$A$3:$V$504,U$1,0)</f>
        <v>2025-05-30</v>
      </c>
      <c r="V253" t="str">
        <f>VLOOKUP($A253,'Plan de acci�n consolidado 2025'!$A$3:$V$504,V$1,0)</f>
        <v>4000-DESPACHO DEL SUPERINTENDENTE DELEGADO PARA ASUNTOS JURISDICCIONALES</v>
      </c>
      <c r="W253"/>
      <c r="X253"/>
    </row>
    <row r="254" spans="1:24" x14ac:dyDescent="0.25">
      <c r="A254" s="31" t="s">
        <v>1076</v>
      </c>
      <c r="B254" t="str">
        <f>VLOOKUP($A254,'Plan de acci�n consolidado 2025'!$A$3:$V$504,B$1,0)</f>
        <v>4000-DESPACHO DEL SUPERINTENDENTE DELEGADO PARA ASUNTOS JURISDICCIONALES</v>
      </c>
      <c r="C254">
        <f>VLOOKUP($A254,'Plan de acci�n consolidado 2025'!$A$3:$V$504,C$1,0)</f>
        <v>1</v>
      </c>
      <c r="D254" t="str">
        <f>VLOOKUP($A254,'Plan de acci�n consolidado 2025'!$A$3:$V$504,D$1,0)</f>
        <v>Actividad sin participaci�n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84" t="str">
        <f>VLOOKUP($A254,'Plan de acci�n consolidado 2025'!$A$3:$V$504,T$1,0)</f>
        <v>2025-06-03</v>
      </c>
      <c r="U254" s="184" t="str">
        <f>VLOOKUP($A254,'Plan de acci�n consolidado 2025'!$A$3:$V$504,U$1,0)</f>
        <v>2025-09-05</v>
      </c>
      <c r="V254" t="str">
        <f>VLOOKUP($A254,'Plan de acci�n consolidado 2025'!$A$3:$V$504,V$1,0)</f>
        <v>73-GRUPO DE TRABAJO DE COMUNICACION</v>
      </c>
      <c r="W254"/>
      <c r="X254"/>
    </row>
    <row r="255" spans="1:24" x14ac:dyDescent="0.25">
      <c r="A255" s="31" t="s">
        <v>1078</v>
      </c>
      <c r="B255" t="str">
        <f>VLOOKUP($A255,'Plan de acci�n consolidado 2025'!$A$3:$V$504,B$1,0)</f>
        <v>4000-DESPACHO DEL SUPERINTENDENTE DELEGADO PARA ASUNTOS JURISDICCIONALES</v>
      </c>
      <c r="C255">
        <f>VLOOKUP($A255,'Plan de acci�n consolidado 2025'!$A$3:$V$504,C$1,0)</f>
        <v>1</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84" t="str">
        <f>VLOOKUP($A255,'Plan de acci�n consolidado 2025'!$A$3:$V$504,T$1,0)</f>
        <v>2025-09-08</v>
      </c>
      <c r="U255" s="184" t="str">
        <f>VLOOKUP($A255,'Plan de acci�n consolidado 2025'!$A$3:$V$504,U$1,0)</f>
        <v>2025-10-17</v>
      </c>
      <c r="V255" t="str">
        <f>VLOOKUP($A255,'Plan de acci�n consolidado 2025'!$A$3:$V$504,V$1,0)</f>
        <v>4000-DESPACHO DEL SUPERINTENDENTE DELEGADO PARA ASUNTOS JURISDICCIONALES</v>
      </c>
      <c r="W255"/>
      <c r="X255"/>
    </row>
    <row r="256" spans="1:24" x14ac:dyDescent="0.25">
      <c r="A256" s="31" t="s">
        <v>1080</v>
      </c>
      <c r="B256" t="str">
        <f>VLOOKUP($A256,'Plan de acci�n consolidado 2025'!$A$3:$V$504,B$1,0)</f>
        <v>4000-DESPACHO DEL SUPERINTENDENTE DELEGADO PARA ASUNTOS JURISDICCIONALES</v>
      </c>
      <c r="C256">
        <f>VLOOKUP($A256,'Plan de acci�n consolidado 2025'!$A$3:$V$504,C$1,0)</f>
        <v>1</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84" t="str">
        <f>VLOOKUP($A256,'Plan de acci�n consolidado 2025'!$A$3:$V$504,T$1,0)</f>
        <v>2025-10-20</v>
      </c>
      <c r="U256" s="184" t="str">
        <f>VLOOKUP($A256,'Plan de acci�n consolidado 2025'!$A$3:$V$504,U$1,0)</f>
        <v>2025-11-07</v>
      </c>
      <c r="V256" t="str">
        <f>VLOOKUP($A256,'Plan de acci�n consolidado 2025'!$A$3:$V$504,V$1,0)</f>
        <v>4000-DESPACHO DEL SUPERINTENDENTE DELEGADO PARA ASUNTOS JURISDICCIONALES</v>
      </c>
      <c r="W256"/>
      <c r="X256"/>
    </row>
    <row r="257" spans="1:24" x14ac:dyDescent="0.25">
      <c r="A257" s="31" t="s">
        <v>1082</v>
      </c>
      <c r="B257" t="str">
        <f>VLOOKUP($A257,'Plan de acci�n consolidado 2025'!$A$3:$V$504,B$1,0)</f>
        <v>4000-DESPACHO DEL SUPERINTENDENTE DELEGADO PARA ASUNTOS JURISDICCIONALES</v>
      </c>
      <c r="C257">
        <f>VLOOKUP($A257,'Plan de acci�n consolidado 2025'!$A$3:$V$504,C$1,0)</f>
        <v>1</v>
      </c>
      <c r="D257" t="str">
        <f>VLOOKUP($A257,'Plan de acci�n consolidado 2025'!$A$3:$V$504,D$1,0)</f>
        <v>Actividad sin participaci�n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84" t="str">
        <f>VLOOKUP($A257,'Plan de acci�n consolidado 2025'!$A$3:$V$504,T$1,0)</f>
        <v>2025-11-10</v>
      </c>
      <c r="U257" s="184" t="str">
        <f>VLOOKUP($A257,'Plan de acci�n consolidado 2025'!$A$3:$V$504,U$1,0)</f>
        <v>2025-11-14</v>
      </c>
      <c r="V257" t="str">
        <f>VLOOKUP($A257,'Plan de acci�n consolidado 2025'!$A$3:$V$504,V$1,0)</f>
        <v>20-OFICINA DE TECNOLOGÍA E INFORMÁTICA</v>
      </c>
      <c r="W257"/>
      <c r="X257"/>
    </row>
    <row r="258" spans="1:24" x14ac:dyDescent="0.25">
      <c r="A258" s="31" t="s">
        <v>1084</v>
      </c>
      <c r="B258" t="str">
        <f>VLOOKUP($A258,'Plan de acci�n consolidado 2025'!$A$3:$V$504,B$1,0)</f>
        <v>4000-DESPACHO DEL SUPERINTENDENTE DELEGADO PARA ASUNTOS JURISDICCIONALES</v>
      </c>
      <c r="C258">
        <f>VLOOKUP($A258,'Plan de acci�n consolidado 2025'!$A$3:$V$504,C$1,0)</f>
        <v>1</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84" t="str">
        <f>VLOOKUP($A258,'Plan de acci�n consolidado 2025'!$A$3:$V$504,T$1,0)</f>
        <v>2025-11-18</v>
      </c>
      <c r="U258" s="184" t="str">
        <f>VLOOKUP($A258,'Plan de acci�n consolidado 2025'!$A$3:$V$504,U$1,0)</f>
        <v>2025-12-05</v>
      </c>
      <c r="V258" t="str">
        <f>VLOOKUP($A258,'Plan de acci�n consolidado 2025'!$A$3:$V$504,V$1,0)</f>
        <v>4000-DESPACHO DEL SUPERINTENDENTE DELEGADO PARA ASUNTOS JURISDICCIONALES;
73-GRUPO DE TRABAJO DE COMUNICACION</v>
      </c>
      <c r="W258"/>
      <c r="X258"/>
    </row>
    <row r="259" spans="1:24" x14ac:dyDescent="0.25">
      <c r="A259" s="31" t="s">
        <v>1087</v>
      </c>
      <c r="B259" t="str">
        <f>VLOOKUP($A259,'Plan de acci�n consolidado 2025'!$A$3:$V$504,B$1,0)</f>
        <v>4000-DESPACHO DEL SUPERINTENDENTE DELEGADO PARA ASUNTOS JURISDICCIONALES</v>
      </c>
      <c r="C259">
        <f>VLOOKUP($A259,'Plan de acci�n consolidado 2025'!$A$3:$V$504,C$1,0)</f>
        <v>1</v>
      </c>
      <c r="D259" t="str">
        <f>VLOOKUP($A259,'Plan de acci�n consolidado 2025'!$A$3:$V$504,D$1,0)</f>
        <v>Producto Eliminado</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184">
        <f>VLOOKUP($A259,'Plan de acci�n consolidado 2025'!$A$3:$V$504,T$1,0)</f>
        <v>45691</v>
      </c>
      <c r="U259" s="184">
        <f>VLOOKUP($A259,'Plan de acci�n consolidado 2025'!$A$3:$V$504,U$1,0)</f>
        <v>45996</v>
      </c>
      <c r="V259" t="str">
        <f>VLOOKUP($A259,'Plan de acci�n consolidado 2025'!$A$3:$V$504,V$1,0)</f>
        <v>20-OFICINA DE TECNOLOGÍA E INFORMÁTICA;
4000-DESPACHO DEL SUPERINTENDENTE DELEGADO PARA ASUNTOS JURISDICCIONALES;
73-GRUPO DE TRABAJO DE COMUNICACION</v>
      </c>
      <c r="W259"/>
      <c r="X259"/>
    </row>
    <row r="260" spans="1:24" x14ac:dyDescent="0.25">
      <c r="A260" s="31" t="s">
        <v>1088</v>
      </c>
      <c r="B260" t="str">
        <f>VLOOKUP($A260,'Plan de acci�n consolidado 2025'!$A$3:$V$504,B$1,0)</f>
        <v>4000-DESPACHO DEL SUPERINTENDENTE DELEGADO PARA ASUNTOS JURISDICCIONALES</v>
      </c>
      <c r="C260">
        <f>VLOOKUP($A260,'Plan de acci�n consolidado 2025'!$A$3:$V$504,C$1,0)</f>
        <v>1</v>
      </c>
      <c r="D260" t="str">
        <f>VLOOKUP($A260,'Plan de acci�n consolidado 2025'!$A$3:$V$504,D$1,0)</f>
        <v>Actividad propia Eliminada</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184">
        <f>VLOOKUP($A260,'Plan de acci�n consolidado 2025'!$A$3:$V$504,T$1,0)</f>
        <v>45691</v>
      </c>
      <c r="U260" s="184">
        <f>VLOOKUP($A260,'Plan de acci�n consolidado 2025'!$A$3:$V$504,U$1,0)</f>
        <v>45807</v>
      </c>
      <c r="V260" t="str">
        <f>VLOOKUP($A260,'Plan de acci�n consolidado 2025'!$A$3:$V$504,V$1,0)</f>
        <v>4000-DESPACHO DEL SUPERINTENDENTE DELEGADO PARA ASUNTOS JURISDICCIONALES</v>
      </c>
      <c r="W260"/>
      <c r="X260"/>
    </row>
    <row r="261" spans="1:24" x14ac:dyDescent="0.25">
      <c r="A261" s="31" t="s">
        <v>1089</v>
      </c>
      <c r="B261" t="str">
        <f>VLOOKUP($A261,'Plan de acci�n consolidado 2025'!$A$3:$V$504,B$1,0)</f>
        <v>4000-DESPACHO DEL SUPERINTENDENTE DELEGADO PARA ASUNTOS JURISDICCIONALES</v>
      </c>
      <c r="C261">
        <f>VLOOKUP($A261,'Plan de acci�n consolidado 2025'!$A$3:$V$504,C$1,0)</f>
        <v>1</v>
      </c>
      <c r="D261" t="str">
        <f>VLOOKUP($A261,'Plan de acci�n consolidado 2025'!$A$3:$V$504,D$1,0)</f>
        <v>Actividad sin participación Elimianda</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184">
        <f>VLOOKUP($A261,'Plan de acci�n consolidado 2025'!$A$3:$V$504,T$1,0)</f>
        <v>45811</v>
      </c>
      <c r="U261" s="184">
        <f>VLOOKUP($A261,'Plan de acci�n consolidado 2025'!$A$3:$V$504,U$1,0)</f>
        <v>45905</v>
      </c>
      <c r="V261" t="str">
        <f>VLOOKUP($A261,'Plan de acci�n consolidado 2025'!$A$3:$V$504,V$1,0)</f>
        <v>73-GRUPO DE TRABAJO DE COMUNICACION</v>
      </c>
      <c r="W261"/>
      <c r="X261"/>
    </row>
    <row r="262" spans="1:24" x14ac:dyDescent="0.25">
      <c r="A262" s="31" t="s">
        <v>1090</v>
      </c>
      <c r="B262" t="str">
        <f>VLOOKUP($A262,'Plan de acci�n consolidado 2025'!$A$3:$V$504,B$1,0)</f>
        <v>4000-DESPACHO DEL SUPERINTENDENTE DELEGADO PARA ASUNTOS JURISDICCIONALES</v>
      </c>
      <c r="C262">
        <f>VLOOKUP($A262,'Plan de acci�n consolidado 2025'!$A$3:$V$504,C$1,0)</f>
        <v>1</v>
      </c>
      <c r="D262" t="str">
        <f>VLOOKUP($A262,'Plan de acci�n consolidado 2025'!$A$3:$V$504,D$1,0)</f>
        <v>Actividad propia Eliminada</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184">
        <f>VLOOKUP($A262,'Plan de acci�n consolidado 2025'!$A$3:$V$504,T$1,0)</f>
        <v>45908</v>
      </c>
      <c r="U262" s="184">
        <f>VLOOKUP($A262,'Plan de acci�n consolidado 2025'!$A$3:$V$504,U$1,0)</f>
        <v>45947</v>
      </c>
      <c r="V262" t="str">
        <f>VLOOKUP($A262,'Plan de acci�n consolidado 2025'!$A$3:$V$504,V$1,0)</f>
        <v>4000-DESPACHO DEL SUPERINTENDENTE DELEGADO PARA ASUNTOS JURISDICCIONALES</v>
      </c>
      <c r="W262"/>
      <c r="X262"/>
    </row>
    <row r="263" spans="1:24" x14ac:dyDescent="0.25">
      <c r="A263" s="31" t="s">
        <v>1091</v>
      </c>
      <c r="B263" t="str">
        <f>VLOOKUP($A263,'Plan de acci�n consolidado 2025'!$A$3:$V$504,B$1,0)</f>
        <v>4000-DESPACHO DEL SUPERINTENDENTE DELEGADO PARA ASUNTOS JURISDICCIONALES</v>
      </c>
      <c r="C263">
        <f>VLOOKUP($A263,'Plan de acci�n consolidado 2025'!$A$3:$V$504,C$1,0)</f>
        <v>1</v>
      </c>
      <c r="D263" t="str">
        <f>VLOOKUP($A263,'Plan de acci�n consolidado 2025'!$A$3:$V$504,D$1,0)</f>
        <v>Actividad propia Eliminada</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184">
        <f>VLOOKUP($A263,'Plan de acci�n consolidado 2025'!$A$3:$V$504,T$1,0)</f>
        <v>45950</v>
      </c>
      <c r="U263" s="184">
        <f>VLOOKUP($A263,'Plan de acci�n consolidado 2025'!$A$3:$V$504,U$1,0)</f>
        <v>45968</v>
      </c>
      <c r="V263" t="str">
        <f>VLOOKUP($A263,'Plan de acci�n consolidado 2025'!$A$3:$V$504,V$1,0)</f>
        <v>4000-DESPACHO DEL SUPERINTENDENTE DELEGADO PARA ASUNTOS JURISDICCIONALES</v>
      </c>
      <c r="W263"/>
      <c r="X263"/>
    </row>
    <row r="264" spans="1:24" x14ac:dyDescent="0.25">
      <c r="A264" s="31" t="s">
        <v>1092</v>
      </c>
      <c r="B264" t="str">
        <f>VLOOKUP($A264,'Plan de acci�n consolidado 2025'!$A$3:$V$504,B$1,0)</f>
        <v>4000-DESPACHO DEL SUPERINTENDENTE DELEGADO PARA ASUNTOS JURISDICCIONALES</v>
      </c>
      <c r="C264">
        <f>VLOOKUP($A264,'Plan de acci�n consolidado 2025'!$A$3:$V$504,C$1,0)</f>
        <v>1</v>
      </c>
      <c r="D264" t="str">
        <f>VLOOKUP($A264,'Plan de acci�n consolidado 2025'!$A$3:$V$504,D$1,0)</f>
        <v>Actividad sin participación Elimianda</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184">
        <f>VLOOKUP($A264,'Plan de acci�n consolidado 2025'!$A$3:$V$504,T$1,0)</f>
        <v>45971</v>
      </c>
      <c r="U264" s="184">
        <f>VLOOKUP($A264,'Plan de acci�n consolidado 2025'!$A$3:$V$504,U$1,0)</f>
        <v>45975</v>
      </c>
      <c r="V264" t="str">
        <f>VLOOKUP($A264,'Plan de acci�n consolidado 2025'!$A$3:$V$504,V$1,0)</f>
        <v>20-OFICINA DE TECNOLOGÍA E INFORMÁTICA</v>
      </c>
      <c r="W264"/>
      <c r="X264"/>
    </row>
    <row r="265" spans="1:24" x14ac:dyDescent="0.25">
      <c r="A265" s="31" t="s">
        <v>1093</v>
      </c>
      <c r="B265" t="str">
        <f>VLOOKUP($A265,'Plan de acci�n consolidado 2025'!$A$3:$V$504,B$1,0)</f>
        <v>4000-DESPACHO DEL SUPERINTENDENTE DELEGADO PARA ASUNTOS JURISDICCIONALES</v>
      </c>
      <c r="C265">
        <f>VLOOKUP($A265,'Plan de acci�n consolidado 2025'!$A$3:$V$504,C$1,0)</f>
        <v>1</v>
      </c>
      <c r="D265" t="str">
        <f>VLOOKUP($A265,'Plan de acci�n consolidado 2025'!$A$3:$V$504,D$1,0)</f>
        <v>Actividad propia Eliminada</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184">
        <f>VLOOKUP($A265,'Plan de acci�n consolidado 2025'!$A$3:$V$504,T$1,0)</f>
        <v>45979</v>
      </c>
      <c r="U265" s="184">
        <f>VLOOKUP($A265,'Plan de acci�n consolidado 2025'!$A$3:$V$504,U$1,0)</f>
        <v>45996</v>
      </c>
      <c r="V265" t="str">
        <f>VLOOKUP($A265,'Plan de acci�n consolidado 2025'!$A$3:$V$504,V$1,0)</f>
        <v>4000-DESPACHO DEL SUPERINTENDENTE DELEGADO PARA ASUNTOS JURISDICCIONALES;
73-GRUPO DE TRABAJO DE COMUNICACION</v>
      </c>
      <c r="W265"/>
      <c r="X265"/>
    </row>
    <row r="266" spans="1:24" x14ac:dyDescent="0.25">
      <c r="A266" s="31" t="s">
        <v>1094</v>
      </c>
      <c r="B266" t="str">
        <f>VLOOKUP($A266,'Plan de acci�n consolidado 2025'!$A$3:$V$504,B$1,0)</f>
        <v>4000-DESPACHO DEL SUPERINTENDENTE DELEGADO PARA ASUNTOS JURISDICCIONALES</v>
      </c>
      <c r="C266">
        <f>VLOOKUP($A266,'Plan de acci�n consolidado 2025'!$A$3:$V$504,C$1,0)</f>
        <v>1</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84" t="str">
        <f>VLOOKUP($A266,'Plan de acci�n consolidado 2025'!$A$3:$V$504,T$1,0)</f>
        <v>2025-02-03</v>
      </c>
      <c r="U266" s="184" t="str">
        <f>VLOOKUP($A266,'Plan de acci�n consolidado 2025'!$A$3:$V$504,U$1,0)</f>
        <v>2025-12-12</v>
      </c>
      <c r="V266" t="str">
        <f>VLOOKUP($A266,'Plan de acci�n consolidado 2025'!$A$3:$V$504,V$1,0)</f>
        <v>4000-DESPACHO DEL SUPERINTENDENTE DELEGADO PARA ASUNTOS JURISDICCIONALES</v>
      </c>
      <c r="W266"/>
      <c r="X266"/>
    </row>
    <row r="267" spans="1:24" x14ac:dyDescent="0.25">
      <c r="A267" s="31" t="s">
        <v>1096</v>
      </c>
      <c r="B267" t="str">
        <f>VLOOKUP($A267,'Plan de acci�n consolidado 2025'!$A$3:$V$504,B$1,0)</f>
        <v>4000-DESPACHO DEL SUPERINTENDENTE DELEGADO PARA ASUNTOS JURISDICCIONALES</v>
      </c>
      <c r="C267">
        <f>VLOOKUP($A267,'Plan de acci�n consolidado 2025'!$A$3:$V$504,C$1,0)</f>
        <v>1</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84" t="str">
        <f>VLOOKUP($A267,'Plan de acci�n consolidado 2025'!$A$3:$V$504,T$1,0)</f>
        <v>2025-02-03</v>
      </c>
      <c r="U267" s="184" t="str">
        <f>VLOOKUP($A267,'Plan de acci�n consolidado 2025'!$A$3:$V$504,U$1,0)</f>
        <v>2025-12-12</v>
      </c>
      <c r="V267" t="str">
        <f>VLOOKUP($A267,'Plan de acci�n consolidado 2025'!$A$3:$V$504,V$1,0)</f>
        <v>4000-DESPACHO DEL SUPERINTENDENTE DELEGADO PARA ASUNTOS JURISDICCIONALES</v>
      </c>
      <c r="W267"/>
      <c r="X267"/>
    </row>
    <row r="268" spans="1:24" x14ac:dyDescent="0.25">
      <c r="A268" s="31" t="s">
        <v>1350</v>
      </c>
      <c r="B268" t="str">
        <f>VLOOKUP($A268,'Plan de acci�n consolidado 2025'!$A$3:$V$504,B$1,0)</f>
        <v>3000-DESPACHO DEL SUPERINTENDENTE DELEGADO PARA LA PROTECCIÓN DEL CONSUMIDOR</v>
      </c>
      <c r="C268">
        <f>VLOOKUP($A268,'Plan de acci�n consolidado 2025'!$A$3:$V$504,C$1,0)</f>
        <v>4</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84" t="str">
        <f>VLOOKUP($A268,'Plan de acci�n consolidado 2025'!$A$3:$V$504,T$1,0)</f>
        <v>2025-01-15</v>
      </c>
      <c r="U268" s="184" t="str">
        <f>VLOOKUP($A268,'Plan de acci�n consolidado 2025'!$A$3:$V$504,U$1,0)</f>
        <v>2025-12-30</v>
      </c>
      <c r="V268" t="str">
        <f>VLOOKUP($A268,'Plan de acci�n consolidado 2025'!$A$3:$V$504,V$1,0)</f>
        <v>3000-DESPACHO DEL SUPERINTENDENTE DELEGADO PARA LA PROTECCIÓN DEL CONSUMIDOR;
73-GRUPO DE TRABAJO DE COMUNICACION</v>
      </c>
      <c r="W268"/>
      <c r="X268"/>
    </row>
    <row r="269" spans="1:24" x14ac:dyDescent="0.25">
      <c r="A269" s="31" t="s">
        <v>1353</v>
      </c>
      <c r="B269" t="str">
        <f>VLOOKUP($A269,'Plan de acci�n consolidado 2025'!$A$3:$V$504,B$1,0)</f>
        <v>3000-DESPACHO DEL SUPERINTENDENTE DELEGADO PARA LA PROTECCIÓN DEL CONSUMIDOR</v>
      </c>
      <c r="C269">
        <f>VLOOKUP($A269,'Plan de acci�n consolidado 2025'!$A$3:$V$504,C$1,0)</f>
        <v>4</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84" t="str">
        <f>VLOOKUP($A269,'Plan de acci�n consolidado 2025'!$A$3:$V$504,T$1,0)</f>
        <v>2025-01-15</v>
      </c>
      <c r="U269" s="184" t="str">
        <f>VLOOKUP($A269,'Plan de acci�n consolidado 2025'!$A$3:$V$504,U$1,0)</f>
        <v>2025-07-01</v>
      </c>
      <c r="V269" t="str">
        <f>VLOOKUP($A269,'Plan de acci�n consolidado 2025'!$A$3:$V$504,V$1,0)</f>
        <v>3000-DESPACHO DEL SUPERINTENDENTE DELEGADO PARA LA PROTECCIÓN DEL CONSUMIDOR</v>
      </c>
      <c r="W269"/>
      <c r="X269"/>
    </row>
    <row r="270" spans="1:24" x14ac:dyDescent="0.25">
      <c r="A270" s="31" t="s">
        <v>1355</v>
      </c>
      <c r="B270" t="str">
        <f>VLOOKUP($A270,'Plan de acci�n consolidado 2025'!$A$3:$V$504,B$1,0)</f>
        <v>3000-DESPACHO DEL SUPERINTENDENTE DELEGADO PARA LA PROTECCIÓN DEL CONSUMIDOR</v>
      </c>
      <c r="C270">
        <f>VLOOKUP($A270,'Plan de acci�n consolidado 2025'!$A$3:$V$504,C$1,0)</f>
        <v>4</v>
      </c>
      <c r="D270" t="str">
        <f>VLOOKUP($A270,'Plan de acci�n consolidado 2025'!$A$3:$V$504,D$1,0)</f>
        <v>Actividad sin participaci�n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84" t="str">
        <f>VLOOKUP($A270,'Plan de acci�n consolidado 2025'!$A$3:$V$504,T$1,0)</f>
        <v>2025-07-02</v>
      </c>
      <c r="U270" s="184" t="str">
        <f>VLOOKUP($A270,'Plan de acci�n consolidado 2025'!$A$3:$V$504,U$1,0)</f>
        <v>2025-07-31</v>
      </c>
      <c r="V270" t="str">
        <f>VLOOKUP($A270,'Plan de acci�n consolidado 2025'!$A$3:$V$504,V$1,0)</f>
        <v>73-GRUPO DE TRABAJO DE COMUNICACION</v>
      </c>
      <c r="W270"/>
      <c r="X270"/>
    </row>
    <row r="271" spans="1:24" x14ac:dyDescent="0.25">
      <c r="A271" s="31" t="s">
        <v>1357</v>
      </c>
      <c r="B271" t="str">
        <f>VLOOKUP($A271,'Plan de acci�n consolidado 2025'!$A$3:$V$504,B$1,0)</f>
        <v>3000-DESPACHO DEL SUPERINTENDENTE DELEGADO PARA LA PROTECCIÓN DEL CONSUMIDOR</v>
      </c>
      <c r="C271">
        <f>VLOOKUP($A271,'Plan de acci�n consolidado 2025'!$A$3:$V$504,C$1,0)</f>
        <v>4</v>
      </c>
      <c r="D271" t="str">
        <f>VLOOKUP($A271,'Plan de acci�n consolidado 2025'!$A$3:$V$504,D$1,0)</f>
        <v>Actividad sin participaci�n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84" t="str">
        <f>VLOOKUP($A271,'Plan de acci�n consolidado 2025'!$A$3:$V$504,T$1,0)</f>
        <v>2025-08-01</v>
      </c>
      <c r="U271" s="184" t="str">
        <f>VLOOKUP($A271,'Plan de acci�n consolidado 2025'!$A$3:$V$504,U$1,0)</f>
        <v>2025-12-30</v>
      </c>
      <c r="V271" t="str">
        <f>VLOOKUP($A271,'Plan de acci�n consolidado 2025'!$A$3:$V$504,V$1,0)</f>
        <v>73-GRUPO DE TRABAJO DE COMUNICACION</v>
      </c>
      <c r="W271"/>
      <c r="X271"/>
    </row>
    <row r="272" spans="1:24" x14ac:dyDescent="0.25">
      <c r="A272" s="31" t="s">
        <v>1358</v>
      </c>
      <c r="B272" t="str">
        <f>VLOOKUP($A272,'Plan de acci�n consolidado 2025'!$A$3:$V$504,B$1,0)</f>
        <v>3000-DESPACHO DEL SUPERINTENDENTE DELEGADO PARA LA PROTECCIÓN DEL CONSUMIDOR</v>
      </c>
      <c r="C272">
        <f>VLOOKUP($A272,'Plan de acci�n consolidado 2025'!$A$3:$V$504,C$1,0)</f>
        <v>4</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84" t="str">
        <f>VLOOKUP($A272,'Plan de acci�n consolidado 2025'!$A$3:$V$504,T$1,0)</f>
        <v>2025-01-15</v>
      </c>
      <c r="U272" s="184" t="str">
        <f>VLOOKUP($A272,'Plan de acci�n consolidado 2025'!$A$3:$V$504,U$1,0)</f>
        <v>2025-12-15</v>
      </c>
      <c r="V272" t="str">
        <f>VLOOKUP($A272,'Plan de acci�n consolidado 2025'!$A$3:$V$504,V$1,0)</f>
        <v>3000-DESPACHO DEL SUPERINTENDENTE DELEGADO PARA LA PROTECCIÓN DEL CONSUMIDOR;
71-GRUPO DE TRABAJO DE FORMACION;
73-GRUPO DE TRABAJO DE COMUNICACION</v>
      </c>
      <c r="W272"/>
      <c r="X272"/>
    </row>
    <row r="273" spans="1:24" x14ac:dyDescent="0.25">
      <c r="A273" s="31" t="s">
        <v>1361</v>
      </c>
      <c r="B273" t="str">
        <f>VLOOKUP($A273,'Plan de acci�n consolidado 2025'!$A$3:$V$504,B$1,0)</f>
        <v>3000-DESPACHO DEL SUPERINTENDENTE DELEGADO PARA LA PROTECCIÓN DEL CONSUMIDOR</v>
      </c>
      <c r="C273">
        <f>VLOOKUP($A273,'Plan de acci�n consolidado 2025'!$A$3:$V$504,C$1,0)</f>
        <v>4</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84" t="str">
        <f>VLOOKUP($A273,'Plan de acci�n consolidado 2025'!$A$3:$V$504,T$1,0)</f>
        <v>2025-01-15</v>
      </c>
      <c r="U273" s="184" t="str">
        <f>VLOOKUP($A273,'Plan de acci�n consolidado 2025'!$A$3:$V$504,U$1,0)</f>
        <v>2025-03-28</v>
      </c>
      <c r="V273" t="str">
        <f>VLOOKUP($A273,'Plan de acci�n consolidado 2025'!$A$3:$V$504,V$1,0)</f>
        <v>3000-DESPACHO DEL SUPERINTENDENTE DELEGADO PARA LA PROTECCIÓN DEL CONSUMIDOR</v>
      </c>
      <c r="W273"/>
      <c r="X273"/>
    </row>
    <row r="274" spans="1:24" x14ac:dyDescent="0.25">
      <c r="A274" s="31" t="s">
        <v>1363</v>
      </c>
      <c r="B274" t="str">
        <f>VLOOKUP($A274,'Plan de acci�n consolidado 2025'!$A$3:$V$504,B$1,0)</f>
        <v>3000-DESPACHO DEL SUPERINTENDENTE DELEGADO PARA LA PROTECCIÓN DEL CONSUMIDOR</v>
      </c>
      <c r="C274">
        <f>VLOOKUP($A274,'Plan de acci�n consolidado 2025'!$A$3:$V$504,C$1,0)</f>
        <v>4</v>
      </c>
      <c r="D274" t="str">
        <f>VLOOKUP($A274,'Plan de acci�n consolidado 2025'!$A$3:$V$504,D$1,0)</f>
        <v>Actividad sin participaci�n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84" t="str">
        <f>VLOOKUP($A274,'Plan de acci�n consolidado 2025'!$A$3:$V$504,T$1,0)</f>
        <v>2025-03-03</v>
      </c>
      <c r="U274" s="184" t="str">
        <f>VLOOKUP($A274,'Plan de acci�n consolidado 2025'!$A$3:$V$504,U$1,0)</f>
        <v>2025-05-30</v>
      </c>
      <c r="V274" t="str">
        <f>VLOOKUP($A274,'Plan de acci�n consolidado 2025'!$A$3:$V$504,V$1,0)</f>
        <v>71-GRUPO DE TRABAJO DE FORMACION</v>
      </c>
      <c r="W274"/>
      <c r="X274"/>
    </row>
    <row r="275" spans="1:24" x14ac:dyDescent="0.25">
      <c r="A275" s="31" t="s">
        <v>1365</v>
      </c>
      <c r="B275" t="str">
        <f>VLOOKUP($A275,'Plan de acci�n consolidado 2025'!$A$3:$V$504,B$1,0)</f>
        <v>3000-DESPACHO DEL SUPERINTENDENTE DELEGADO PARA LA PROTECCIÓN DEL CONSUMIDOR</v>
      </c>
      <c r="C275">
        <f>VLOOKUP($A275,'Plan de acci�n consolidado 2025'!$A$3:$V$504,C$1,0)</f>
        <v>4</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84" t="str">
        <f>VLOOKUP($A275,'Plan de acci�n consolidado 2025'!$A$3:$V$504,T$1,0)</f>
        <v>2025-04-01</v>
      </c>
      <c r="U275" s="184" t="str">
        <f>VLOOKUP($A275,'Plan de acci�n consolidado 2025'!$A$3:$V$504,U$1,0)</f>
        <v>2025-06-20</v>
      </c>
      <c r="V275" t="str">
        <f>VLOOKUP($A275,'Plan de acci�n consolidado 2025'!$A$3:$V$504,V$1,0)</f>
        <v>3000-DESPACHO DEL SUPERINTENDENTE DELEGADO PARA LA PROTECCIÓN DEL CONSUMIDOR</v>
      </c>
      <c r="W275"/>
      <c r="X275"/>
    </row>
    <row r="276" spans="1:24" x14ac:dyDescent="0.25">
      <c r="A276" s="31" t="s">
        <v>1367</v>
      </c>
      <c r="B276" t="str">
        <f>VLOOKUP($A276,'Plan de acci�n consolidado 2025'!$A$3:$V$504,B$1,0)</f>
        <v>3000-DESPACHO DEL SUPERINTENDENTE DELEGADO PARA LA PROTECCIÓN DEL CONSUMIDOR</v>
      </c>
      <c r="C276">
        <f>VLOOKUP($A276,'Plan de acci�n consolidado 2025'!$A$3:$V$504,C$1,0)</f>
        <v>4</v>
      </c>
      <c r="D276" t="str">
        <f>VLOOKUP($A276,'Plan de acci�n consolidado 2025'!$A$3:$V$504,D$1,0)</f>
        <v>Actividad sin participaci�n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84" t="str">
        <f>VLOOKUP($A276,'Plan de acci�n consolidado 2025'!$A$3:$V$504,T$1,0)</f>
        <v>2025-06-03</v>
      </c>
      <c r="U276" s="184" t="str">
        <f>VLOOKUP($A276,'Plan de acci�n consolidado 2025'!$A$3:$V$504,U$1,0)</f>
        <v>2025-10-17</v>
      </c>
      <c r="V276" t="str">
        <f>VLOOKUP($A276,'Plan de acci�n consolidado 2025'!$A$3:$V$504,V$1,0)</f>
        <v>71-GRUPO DE TRABAJO DE FORMACION</v>
      </c>
      <c r="W276"/>
      <c r="X276"/>
    </row>
    <row r="277" spans="1:24" x14ac:dyDescent="0.25">
      <c r="A277" s="31" t="s">
        <v>1369</v>
      </c>
      <c r="B277" t="str">
        <f>VLOOKUP($A277,'Plan de acci�n consolidado 2025'!$A$3:$V$504,B$1,0)</f>
        <v>3000-DESPACHO DEL SUPERINTENDENTE DELEGADO PARA LA PROTECCIÓN DEL CONSUMIDOR</v>
      </c>
      <c r="C277">
        <f>VLOOKUP($A277,'Plan de acci�n consolidado 2025'!$A$3:$V$504,C$1,0)</f>
        <v>4</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curso revisado / 2 curso a revisar</v>
      </c>
      <c r="T277" s="184" t="str">
        <f>VLOOKUP($A277,'Plan de acci�n consolidado 2025'!$A$3:$V$504,T$1,0)</f>
        <v>2025-09-15</v>
      </c>
      <c r="U277" s="184" t="str">
        <f>VLOOKUP($A277,'Plan de acci�n consolidado 2025'!$A$3:$V$504,U$1,0)</f>
        <v>2025-11-07</v>
      </c>
      <c r="V277" t="str">
        <f>VLOOKUP($A277,'Plan de acci�n consolidado 2025'!$A$3:$V$504,V$1,0)</f>
        <v>3000-DESPACHO DEL SUPERINTENDENTE DELEGADO PARA LA PROTECCIÓN DEL CONSUMIDOR</v>
      </c>
      <c r="W277"/>
      <c r="X277"/>
    </row>
    <row r="278" spans="1:24" x14ac:dyDescent="0.25">
      <c r="A278" s="31" t="s">
        <v>1371</v>
      </c>
      <c r="B278" t="str">
        <f>VLOOKUP($A278,'Plan de acci�n consolidado 2025'!$A$3:$V$504,B$1,0)</f>
        <v>3000-DESPACHO DEL SUPERINTENDENTE DELEGADO PARA LA PROTECCIÓN DEL CONSUMIDOR</v>
      </c>
      <c r="C278">
        <f>VLOOKUP($A278,'Plan de acci�n consolidado 2025'!$A$3:$V$504,C$1,0)</f>
        <v>4</v>
      </c>
      <c r="D278" t="str">
        <f>VLOOKUP($A278,'Plan de acci�n consolidado 2025'!$A$3:$V$504,D$1,0)</f>
        <v>Actividad sin participaci�n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84" t="str">
        <f>VLOOKUP($A278,'Plan de acci�n consolidado 2025'!$A$3:$V$504,T$1,0)</f>
        <v>2025-11-14</v>
      </c>
      <c r="U278" s="184" t="str">
        <f>VLOOKUP($A278,'Plan de acci�n consolidado 2025'!$A$3:$V$504,U$1,0)</f>
        <v>2025-12-15</v>
      </c>
      <c r="V278" t="str">
        <f>VLOOKUP($A278,'Plan de acci�n consolidado 2025'!$A$3:$V$504,V$1,0)</f>
        <v>71-GRUPO DE TRABAJO DE FORMACION;
73-GRUPO DE TRABAJO DE COMUNICACION</v>
      </c>
      <c r="W278"/>
      <c r="X278"/>
    </row>
    <row r="279" spans="1:24" x14ac:dyDescent="0.25">
      <c r="A279" s="31" t="s">
        <v>1374</v>
      </c>
      <c r="B279" t="str">
        <f>VLOOKUP($A279,'Plan de acci�n consolidado 2025'!$A$3:$V$504,B$1,0)</f>
        <v>3000-DESPACHO DEL SUPERINTENDENTE DELEGADO PARA LA PROTECCIÓN DEL CONSUMIDOR</v>
      </c>
      <c r="C279">
        <f>VLOOKUP($A279,'Plan de acci�n consolidado 2025'!$A$3:$V$504,C$1,0)</f>
        <v>4</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84" t="str">
        <f>VLOOKUP($A279,'Plan de acci�n consolidado 2025'!$A$3:$V$504,T$1,0)</f>
        <v>2025-01-15</v>
      </c>
      <c r="U279" s="184" t="str">
        <f>VLOOKUP($A279,'Plan de acci�n consolidado 2025'!$A$3:$V$504,U$1,0)</f>
        <v>2025-12-30</v>
      </c>
      <c r="V279" t="str">
        <f>VLOOKUP($A279,'Plan de acci�n consolidado 2025'!$A$3:$V$504,V$1,0)</f>
        <v>3000-DESPACHO DEL SUPERINTENDENTE DELEGADO PARA LA PROTECCIÓN DEL CONSUMIDOR</v>
      </c>
      <c r="W279"/>
      <c r="X279"/>
    </row>
    <row r="280" spans="1:24" x14ac:dyDescent="0.25">
      <c r="A280" s="31" t="s">
        <v>1376</v>
      </c>
      <c r="B280" t="str">
        <f>VLOOKUP($A280,'Plan de acci�n consolidado 2025'!$A$3:$V$504,B$1,0)</f>
        <v>3000-DESPACHO DEL SUPERINTENDENTE DELEGADO PARA LA PROTECCIÓN DEL CONSUMIDOR</v>
      </c>
      <c r="C280">
        <f>VLOOKUP($A280,'Plan de acci�n consolidado 2025'!$A$3:$V$504,C$1,0)</f>
        <v>4</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84" t="str">
        <f>VLOOKUP($A280,'Plan de acci�n consolidado 2025'!$A$3:$V$504,T$1,0)</f>
        <v>2025-01-15</v>
      </c>
      <c r="U280" s="184" t="str">
        <f>VLOOKUP($A280,'Plan de acci�n consolidado 2025'!$A$3:$V$504,U$1,0)</f>
        <v>2025-02-28</v>
      </c>
      <c r="V280" t="str">
        <f>VLOOKUP($A280,'Plan de acci�n consolidado 2025'!$A$3:$V$504,V$1,0)</f>
        <v>3000-DESPACHO DEL SUPERINTENDENTE DELEGADO PARA LA PROTECCIÓN DEL CONSUMIDOR</v>
      </c>
      <c r="W280"/>
      <c r="X280"/>
    </row>
    <row r="281" spans="1:24" x14ac:dyDescent="0.25">
      <c r="A281" s="31" t="s">
        <v>1378</v>
      </c>
      <c r="B281" t="str">
        <f>VLOOKUP($A281,'Plan de acci�n consolidado 2025'!$A$3:$V$504,B$1,0)</f>
        <v>3000-DESPACHO DEL SUPERINTENDENTE DELEGADO PARA LA PROTECCIÓN DEL CONSUMIDOR</v>
      </c>
      <c r="C281">
        <f>VLOOKUP($A281,'Plan de acci�n consolidado 2025'!$A$3:$V$504,C$1,0)</f>
        <v>4</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84" t="str">
        <f>VLOOKUP($A281,'Plan de acci�n consolidado 2025'!$A$3:$V$504,T$1,0)</f>
        <v>2025-03-03</v>
      </c>
      <c r="U281" s="184" t="str">
        <f>VLOOKUP($A281,'Plan de acci�n consolidado 2025'!$A$3:$V$504,U$1,0)</f>
        <v>2025-12-30</v>
      </c>
      <c r="V281" t="str">
        <f>VLOOKUP($A281,'Plan de acci�n consolidado 2025'!$A$3:$V$504,V$1,0)</f>
        <v>3000-DESPACHO DEL SUPERINTENDENTE DELEGADO PARA LA PROTECCIÓN DEL CONSUMIDOR</v>
      </c>
      <c r="W281"/>
      <c r="X281"/>
    </row>
    <row r="282" spans="1:24" x14ac:dyDescent="0.25">
      <c r="A282" s="31" t="s">
        <v>1379</v>
      </c>
      <c r="B282" t="str">
        <f>VLOOKUP($A282,'Plan de acci�n consolidado 2025'!$A$3:$V$504,B$1,0)</f>
        <v>3000-DESPACHO DEL SUPERINTENDENTE DELEGADO PARA LA PROTECCIÓN DEL CONSUMIDOR</v>
      </c>
      <c r="C282">
        <f>VLOOKUP($A282,'Plan de acci�n consolidado 2025'!$A$3:$V$504,C$1,0)</f>
        <v>4</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84" t="str">
        <f>VLOOKUP($A282,'Plan de acci�n consolidado 2025'!$A$3:$V$504,T$1,0)</f>
        <v>2025-01-15</v>
      </c>
      <c r="U282" s="184" t="str">
        <f>VLOOKUP($A282,'Plan de acci�n consolidado 2025'!$A$3:$V$504,U$1,0)</f>
        <v>2025-12-30</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1382</v>
      </c>
      <c r="B283" t="str">
        <f>VLOOKUP($A283,'Plan de acci�n consolidado 2025'!$A$3:$V$504,B$1,0)</f>
        <v>3000-DESPACHO DEL SUPERINTENDENTE DELEGADO PARA LA PROTECCIÓN DEL CONSUMIDOR</v>
      </c>
      <c r="C283">
        <f>VLOOKUP($A283,'Plan de acci�n consolidado 2025'!$A$3:$V$504,C$1,0)</f>
        <v>4</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84" t="str">
        <f>VLOOKUP($A283,'Plan de acci�n consolidado 2025'!$A$3:$V$504,T$1,0)</f>
        <v>2025-01-15</v>
      </c>
      <c r="U283" s="184" t="str">
        <f>VLOOKUP($A283,'Plan de acci�n consolidado 2025'!$A$3:$V$504,U$1,0)</f>
        <v>2025-02-28</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1385</v>
      </c>
      <c r="B284" t="str">
        <f>VLOOKUP($A284,'Plan de acci�n consolidado 2025'!$A$3:$V$504,B$1,0)</f>
        <v>3000-DESPACHO DEL SUPERINTENDENTE DELEGADO PARA LA PROTECCIÓN DEL CONSUMIDOR</v>
      </c>
      <c r="C284">
        <f>VLOOKUP($A284,'Plan de acci�n consolidado 2025'!$A$3:$V$504,C$1,0)</f>
        <v>4</v>
      </c>
      <c r="D284" t="str">
        <f>VLOOKUP($A284,'Plan de acci�n consolidado 2025'!$A$3:$V$504,D$1,0)</f>
        <v>Actividad sin participaci�n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84" t="str">
        <f>VLOOKUP($A284,'Plan de acci�n consolidado 2025'!$A$3:$V$504,T$1,0)</f>
        <v>2025-03-03</v>
      </c>
      <c r="U284" s="184" t="str">
        <f>VLOOKUP($A284,'Plan de acci�n consolidado 2025'!$A$3:$V$504,U$1,0)</f>
        <v>2025-11-28</v>
      </c>
      <c r="V284" t="str">
        <f>VLOOKUP($A284,'Plan de acci�n consolidado 2025'!$A$3:$V$504,V$1,0)</f>
        <v>73-GRUPO DE TRABAJO DE COMUNICACION</v>
      </c>
      <c r="W284"/>
      <c r="X284"/>
    </row>
    <row r="285" spans="1:24" x14ac:dyDescent="0.25">
      <c r="A285" s="31" t="s">
        <v>1386</v>
      </c>
      <c r="B285" t="str">
        <f>VLOOKUP($A285,'Plan de acci�n consolidado 2025'!$A$3:$V$504,B$1,0)</f>
        <v>3000-DESPACHO DEL SUPERINTENDENTE DELEGADO PARA LA PROTECCIÓN DEL CONSUMIDOR</v>
      </c>
      <c r="C285">
        <f>VLOOKUP($A285,'Plan de acci�n consolidado 2025'!$A$3:$V$504,C$1,0)</f>
        <v>4</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84" t="str">
        <f>VLOOKUP($A285,'Plan de acci�n consolidado 2025'!$A$3:$V$504,T$1,0)</f>
        <v>2025-03-03</v>
      </c>
      <c r="U285" s="184" t="str">
        <f>VLOOKUP($A285,'Plan de acci�n consolidado 2025'!$A$3:$V$504,U$1,0)</f>
        <v>2025-11-28</v>
      </c>
      <c r="V285" t="str">
        <f>VLOOKUP($A285,'Plan de acci�n consolidado 2025'!$A$3:$V$504,V$1,0)</f>
        <v>3000-DESPACHO DEL SUPERINTENDENTE DELEGADO PARA LA PROTECCIÓN DEL CONSUMIDOR</v>
      </c>
      <c r="W285"/>
      <c r="X285"/>
    </row>
    <row r="286" spans="1:24" x14ac:dyDescent="0.25">
      <c r="A286" s="31" t="s">
        <v>1387</v>
      </c>
      <c r="B286" t="str">
        <f>VLOOKUP($A286,'Plan de acci�n consolidado 2025'!$A$3:$V$504,B$1,0)</f>
        <v>3000-DESPACHO DEL SUPERINTENDENTE DELEGADO PARA LA PROTECCIÓN DEL CONSUMIDOR</v>
      </c>
      <c r="C286">
        <f>VLOOKUP($A286,'Plan de acci�n consolidado 2025'!$A$3:$V$504,C$1,0)</f>
        <v>4</v>
      </c>
      <c r="D286" t="str">
        <f>VLOOKUP($A286,'Plan de acci�n consolidado 2025'!$A$3:$V$504,D$1,0)</f>
        <v>Actividad sin participaci�n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84" t="str">
        <f>VLOOKUP($A286,'Plan de acci�n consolidado 2025'!$A$3:$V$504,T$1,0)</f>
        <v>2025-03-03</v>
      </c>
      <c r="U286" s="184" t="str">
        <f>VLOOKUP($A286,'Plan de acci�n consolidado 2025'!$A$3:$V$504,U$1,0)</f>
        <v>2025-12-30</v>
      </c>
      <c r="V286" t="str">
        <f>VLOOKUP($A286,'Plan de acci�n consolidado 2025'!$A$3:$V$504,V$1,0)</f>
        <v>73-GRUPO DE TRABAJO DE COMUNICACION</v>
      </c>
      <c r="W286"/>
      <c r="X286"/>
    </row>
    <row r="287" spans="1:24" x14ac:dyDescent="0.25">
      <c r="A287" s="31" t="s">
        <v>1388</v>
      </c>
      <c r="B287" t="str">
        <f>VLOOKUP($A287,'Plan de acci�n consolidado 2025'!$A$3:$V$504,B$1,0)</f>
        <v>3000-DESPACHO DEL SUPERINTENDENTE DELEGADO PARA LA PROTECCIÓN DEL CONSUMIDOR</v>
      </c>
      <c r="C287">
        <f>VLOOKUP($A287,'Plan de acci�n consolidado 2025'!$A$3:$V$504,C$1,0)</f>
        <v>4</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84" t="str">
        <f>VLOOKUP($A287,'Plan de acci�n consolidado 2025'!$A$3:$V$504,T$1,0)</f>
        <v>2025-01-15</v>
      </c>
      <c r="U287" s="184" t="str">
        <f>VLOOKUP($A287,'Plan de acci�n consolidado 2025'!$A$3:$V$504,U$1,0)</f>
        <v>2025-12-30</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1389</v>
      </c>
      <c r="B288" t="str">
        <f>VLOOKUP($A288,'Plan de acci�n consolidado 2025'!$A$3:$V$504,B$1,0)</f>
        <v>3000-DESPACHO DEL SUPERINTENDENTE DELEGADO PARA LA PROTECCIÓN DEL CONSUMIDOR</v>
      </c>
      <c r="C288">
        <f>VLOOKUP($A288,'Plan de acci�n consolidado 2025'!$A$3:$V$504,C$1,0)</f>
        <v>4</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t="str">
        <f>VLOOKUP($A288,'Plan de acci�n consolidado 2025'!$A$3:$V$504,K$1,0)</f>
        <v>N/A</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184" t="str">
        <f>VLOOKUP($A288,'Plan de acci�n consolidado 2025'!$A$3:$V$504,T$1,0)</f>
        <v>2025-01-15</v>
      </c>
      <c r="U288" s="184" t="str">
        <f>VLOOKUP($A288,'Plan de acci�n consolidado 2025'!$A$3:$V$504,U$1,0)</f>
        <v>2025-02-28</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1390</v>
      </c>
      <c r="B289" t="str">
        <f>VLOOKUP($A289,'Plan de acci�n consolidado 2025'!$A$3:$V$504,B$1,0)</f>
        <v>3000-DESPACHO DEL SUPERINTENDENTE DELEGADO PARA LA PROTECCIÓN DEL CONSUMIDOR</v>
      </c>
      <c r="C289">
        <f>VLOOKUP($A289,'Plan de acci�n consolidado 2025'!$A$3:$V$504,C$1,0)</f>
        <v>4</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t="str">
        <f>VLOOKUP($A289,'Plan de acci�n consolidado 2025'!$A$3:$V$504,K$1,0)</f>
        <v>N/A</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184" t="str">
        <f>VLOOKUP($A289,'Plan de acci�n consolidado 2025'!$A$3:$V$504,T$1,0)</f>
        <v>2025-03-03</v>
      </c>
      <c r="U289" s="184" t="str">
        <f>VLOOKUP($A289,'Plan de acci�n consolidado 2025'!$A$3:$V$504,U$1,0)</f>
        <v>2025-12-30</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870</v>
      </c>
      <c r="B290" t="str">
        <f>VLOOKUP($A290,'Plan de acci�n consolidado 2025'!$A$3:$V$504,B$1,0)</f>
        <v>7000-DESPACHO DEL SUPERINTENDENTE DELEGADO PARA LA PROTECCIÓN DE DATOS PERSONALES</v>
      </c>
      <c r="C290">
        <f>VLOOKUP($A290,'Plan de acci�n consolidado 2025'!$A$3:$V$504,C$1,0)</f>
        <v>2</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84" t="str">
        <f>VLOOKUP($A290,'Plan de acci�n consolidado 2025'!$A$3:$V$504,T$1,0)</f>
        <v>2025-02-03</v>
      </c>
      <c r="U290" s="184" t="str">
        <f>VLOOKUP($A290,'Plan de acci�n consolidado 2025'!$A$3:$V$504,U$1,0)</f>
        <v>2025-11-26</v>
      </c>
      <c r="V290" t="str">
        <f>VLOOKUP($A290,'Plan de acci�n consolidado 2025'!$A$3:$V$504,V$1,0)</f>
        <v>7000-DESPACHO DEL SUPERINTENDENTE DELEGADO PARA LA PROTECCIÓN DE DATOS PERSONALES</v>
      </c>
      <c r="W290"/>
      <c r="X290"/>
    </row>
    <row r="291" spans="1:24" x14ac:dyDescent="0.25">
      <c r="A291" s="31" t="s">
        <v>872</v>
      </c>
      <c r="B291" t="str">
        <f>VLOOKUP($A291,'Plan de acci�n consolidado 2025'!$A$3:$V$504,B$1,0)</f>
        <v>7000-DESPACHO DEL SUPERINTENDENTE DELEGADO PARA LA PROTECCIÓN DE DATOS PERSONALES</v>
      </c>
      <c r="C291">
        <f>VLOOKUP($A291,'Plan de acci�n consolidado 2025'!$A$3:$V$504,C$1,0)</f>
        <v>2</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84" t="str">
        <f>VLOOKUP($A291,'Plan de acci�n consolidado 2025'!$A$3:$V$504,T$1,0)</f>
        <v>2025-02-03</v>
      </c>
      <c r="U291" s="184" t="str">
        <f>VLOOKUP($A291,'Plan de acci�n consolidado 2025'!$A$3:$V$504,U$1,0)</f>
        <v>2025-05-12</v>
      </c>
      <c r="V291" t="str">
        <f>VLOOKUP($A291,'Plan de acci�n consolidado 2025'!$A$3:$V$504,V$1,0)</f>
        <v>7000-DESPACHO DEL SUPERINTENDENTE DELEGADO PARA LA PROTECCIÓN DE DATOS PERSONALES</v>
      </c>
      <c r="W291"/>
      <c r="X291"/>
    </row>
    <row r="292" spans="1:24" x14ac:dyDescent="0.25">
      <c r="A292" s="31" t="s">
        <v>874</v>
      </c>
      <c r="B292" t="str">
        <f>VLOOKUP($A292,'Plan de acci�n consolidado 2025'!$A$3:$V$504,B$1,0)</f>
        <v>7000-DESPACHO DEL SUPERINTENDENTE DELEGADO PARA LA PROTECCIÓN DE DATOS PERSONALES</v>
      </c>
      <c r="C292">
        <f>VLOOKUP($A292,'Plan de acci�n consolidado 2025'!$A$3:$V$504,C$1,0)</f>
        <v>2</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84" t="str">
        <f>VLOOKUP($A292,'Plan de acci�n consolidado 2025'!$A$3:$V$504,T$1,0)</f>
        <v>2025-05-13</v>
      </c>
      <c r="U292" s="184" t="str">
        <f>VLOOKUP($A292,'Plan de acci�n consolidado 2025'!$A$3:$V$504,U$1,0)</f>
        <v>2025-10-17</v>
      </c>
      <c r="V292" t="str">
        <f>VLOOKUP($A292,'Plan de acci�n consolidado 2025'!$A$3:$V$504,V$1,0)</f>
        <v>7000-DESPACHO DEL SUPERINTENDENTE DELEGADO PARA LA PROTECCIÓN DE DATOS PERSONALES</v>
      </c>
      <c r="W292"/>
      <c r="X292"/>
    </row>
    <row r="293" spans="1:24" x14ac:dyDescent="0.25">
      <c r="A293" s="31" t="s">
        <v>876</v>
      </c>
      <c r="B293" t="str">
        <f>VLOOKUP($A293,'Plan de acci�n consolidado 2025'!$A$3:$V$504,B$1,0)</f>
        <v>7000-DESPACHO DEL SUPERINTENDENTE DELEGADO PARA LA PROTECCIÓN DE DATOS PERSONALES</v>
      </c>
      <c r="C293">
        <f>VLOOKUP($A293,'Plan de acci�n consolidado 2025'!$A$3:$V$504,C$1,0)</f>
        <v>2</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84" t="str">
        <f>VLOOKUP($A293,'Plan de acci�n consolidado 2025'!$A$3:$V$504,T$1,0)</f>
        <v>2025-10-17</v>
      </c>
      <c r="U293" s="184" t="str">
        <f>VLOOKUP($A293,'Plan de acci�n consolidado 2025'!$A$3:$V$504,U$1,0)</f>
        <v>2025-11-26</v>
      </c>
      <c r="V293" t="str">
        <f>VLOOKUP($A293,'Plan de acci�n consolidado 2025'!$A$3:$V$504,V$1,0)</f>
        <v>7000-DESPACHO DEL SUPERINTENDENTE DELEGADO PARA LA PROTECCIÓN DE DATOS PERSONALES</v>
      </c>
      <c r="W293"/>
      <c r="X293"/>
    </row>
    <row r="294" spans="1:24" x14ac:dyDescent="0.25">
      <c r="A294" s="31" t="s">
        <v>877</v>
      </c>
      <c r="B294" t="str">
        <f>VLOOKUP($A294,'Plan de acci�n consolidado 2025'!$A$3:$V$504,B$1,0)</f>
        <v>7000-DESPACHO DEL SUPERINTENDENTE DELEGADO PARA LA PROTECCIÓN DE DATOS PERSONALES</v>
      </c>
      <c r="C294">
        <f>VLOOKUP($A294,'Plan de acci�n consolidado 2025'!$A$3:$V$504,C$1,0)</f>
        <v>2</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84" t="str">
        <f>VLOOKUP($A294,'Plan de acci�n consolidado 2025'!$A$3:$V$504,T$1,0)</f>
        <v>2025-03-04</v>
      </c>
      <c r="U294" s="184" t="str">
        <f>VLOOKUP($A294,'Plan de acci�n consolidado 2025'!$A$3:$V$504,U$1,0)</f>
        <v>2025-11-28</v>
      </c>
      <c r="V294" t="str">
        <f>VLOOKUP($A294,'Plan de acci�n consolidado 2025'!$A$3:$V$504,V$1,0)</f>
        <v>7000-DESPACHO DEL SUPERINTENDENTE DELEGADO PARA LA PROTECCIÓN DE DATOS PERSONALES</v>
      </c>
      <c r="W294"/>
      <c r="X294"/>
    </row>
    <row r="295" spans="1:24" x14ac:dyDescent="0.25">
      <c r="A295" s="31" t="s">
        <v>879</v>
      </c>
      <c r="B295" t="str">
        <f>VLOOKUP($A295,'Plan de acci�n consolidado 2025'!$A$3:$V$504,B$1,0)</f>
        <v>7000-DESPACHO DEL SUPERINTENDENTE DELEGADO PARA LA PROTECCIÓN DE DATOS PERSONALES</v>
      </c>
      <c r="C295">
        <f>VLOOKUP($A295,'Plan de acci�n consolidado 2025'!$A$3:$V$504,C$1,0)</f>
        <v>2</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84" t="str">
        <f>VLOOKUP($A295,'Plan de acci�n consolidado 2025'!$A$3:$V$504,T$1,0)</f>
        <v>2025-03-04</v>
      </c>
      <c r="U295" s="184" t="str">
        <f>VLOOKUP($A295,'Plan de acci�n consolidado 2025'!$A$3:$V$504,U$1,0)</f>
        <v>2025-10-31</v>
      </c>
      <c r="V295" t="str">
        <f>VLOOKUP($A295,'Plan de acci�n consolidado 2025'!$A$3:$V$504,V$1,0)</f>
        <v>7000-DESPACHO DEL SUPERINTENDENTE DELEGADO PARA LA PROTECCIÓN DE DATOS PERSONALES</v>
      </c>
      <c r="W295"/>
      <c r="X295"/>
    </row>
    <row r="296" spans="1:24" x14ac:dyDescent="0.25">
      <c r="A296" s="31" t="s">
        <v>880</v>
      </c>
      <c r="B296" t="str">
        <f>VLOOKUP($A296,'Plan de acci�n consolidado 2025'!$A$3:$V$504,B$1,0)</f>
        <v>7000-DESPACHO DEL SUPERINTENDENTE DELEGADO PARA LA PROTECCIÓN DE DATOS PERSONALES</v>
      </c>
      <c r="C296">
        <f>VLOOKUP($A296,'Plan de acci�n consolidado 2025'!$A$3:$V$504,C$1,0)</f>
        <v>2</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84" t="str">
        <f>VLOOKUP($A296,'Plan de acci�n consolidado 2025'!$A$3:$V$504,T$1,0)</f>
        <v>2025-07-01</v>
      </c>
      <c r="U296" s="184" t="str">
        <f>VLOOKUP($A296,'Plan de acci�n consolidado 2025'!$A$3:$V$504,U$1,0)</f>
        <v>2025-11-28</v>
      </c>
      <c r="V296" t="str">
        <f>VLOOKUP($A296,'Plan de acci�n consolidado 2025'!$A$3:$V$504,V$1,0)</f>
        <v>7000-DESPACHO DEL SUPERINTENDENTE DELEGADO PARA LA PROTECCIÓN DE DATOS PERSONALES</v>
      </c>
      <c r="W296"/>
      <c r="X296"/>
    </row>
    <row r="297" spans="1:24" x14ac:dyDescent="0.25">
      <c r="A297" s="31" t="s">
        <v>881</v>
      </c>
      <c r="B297" t="str">
        <f>VLOOKUP($A297,'Plan de acci�n consolidado 2025'!$A$3:$V$504,B$1,0)</f>
        <v>7000-DESPACHO DEL SUPERINTENDENTE DELEGADO PARA LA PROTECCIÓN DE DATOS PERSONALES</v>
      </c>
      <c r="C297">
        <f>VLOOKUP($A297,'Plan de acci�n consolidado 2025'!$A$3:$V$504,C$1,0)</f>
        <v>2</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84" t="str">
        <f>VLOOKUP($A297,'Plan de acci�n consolidado 2025'!$A$3:$V$504,T$1,0)</f>
        <v>2025-04-01</v>
      </c>
      <c r="U297" s="184" t="str">
        <f>VLOOKUP($A297,'Plan de acci�n consolidado 2025'!$A$3:$V$504,U$1,0)</f>
        <v>2025-08-28</v>
      </c>
      <c r="V297" t="str">
        <f>VLOOKUP($A297,'Plan de acci�n consolidado 2025'!$A$3:$V$504,V$1,0)</f>
        <v>7000-DESPACHO DEL SUPERINTENDENTE DELEGADO PARA LA PROTECCIÓN DE DATOS PERSONALES</v>
      </c>
      <c r="W297"/>
      <c r="X297"/>
    </row>
    <row r="298" spans="1:24" x14ac:dyDescent="0.25">
      <c r="A298" s="31" t="s">
        <v>883</v>
      </c>
      <c r="B298" t="str">
        <f>VLOOKUP($A298,'Plan de acci�n consolidado 2025'!$A$3:$V$504,B$1,0)</f>
        <v>7000-DESPACHO DEL SUPERINTENDENTE DELEGADO PARA LA PROTECCIÓN DE DATOS PERSONALES</v>
      </c>
      <c r="C298">
        <f>VLOOKUP($A298,'Plan de acci�n consolidado 2025'!$A$3:$V$504,C$1,0)</f>
        <v>2</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84" t="str">
        <f>VLOOKUP($A298,'Plan de acci�n consolidado 2025'!$A$3:$V$504,T$1,0)</f>
        <v>2025-04-01</v>
      </c>
      <c r="U298" s="184" t="str">
        <f>VLOOKUP($A298,'Plan de acci�n consolidado 2025'!$A$3:$V$504,U$1,0)</f>
        <v>2025-06-27</v>
      </c>
      <c r="V298" t="str">
        <f>VLOOKUP($A298,'Plan de acci�n consolidado 2025'!$A$3:$V$504,V$1,0)</f>
        <v>7000-DESPACHO DEL SUPERINTENDENTE DELEGADO PARA LA PROTECCIÓN DE DATOS PERSONALES</v>
      </c>
      <c r="W298"/>
      <c r="X298"/>
    </row>
    <row r="299" spans="1:24" x14ac:dyDescent="0.25">
      <c r="A299" s="31" t="s">
        <v>885</v>
      </c>
      <c r="B299" t="str">
        <f>VLOOKUP($A299,'Plan de acci�n consolidado 2025'!$A$3:$V$504,B$1,0)</f>
        <v>7000-DESPACHO DEL SUPERINTENDENTE DELEGADO PARA LA PROTECCIÓN DE DATOS PERSONALES</v>
      </c>
      <c r="C299">
        <f>VLOOKUP($A299,'Plan de acci�n consolidado 2025'!$A$3:$V$504,C$1,0)</f>
        <v>2</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84" t="str">
        <f>VLOOKUP($A299,'Plan de acci�n consolidado 2025'!$A$3:$V$504,T$1,0)</f>
        <v>2025-07-01</v>
      </c>
      <c r="U299" s="184" t="str">
        <f>VLOOKUP($A299,'Plan de acci�n consolidado 2025'!$A$3:$V$504,U$1,0)</f>
        <v>2025-08-28</v>
      </c>
      <c r="V299" t="str">
        <f>VLOOKUP($A299,'Plan de acci�n consolidado 2025'!$A$3:$V$504,V$1,0)</f>
        <v>7000-DESPACHO DEL SUPERINTENDENTE DELEGADO PARA LA PROTECCIÓN DE DATOS PERSONALES</v>
      </c>
      <c r="W299"/>
      <c r="X299"/>
    </row>
    <row r="300" spans="1:24" x14ac:dyDescent="0.25">
      <c r="A300" s="31" t="s">
        <v>886</v>
      </c>
      <c r="B300" t="str">
        <f>VLOOKUP($A300,'Plan de acci�n consolidado 2025'!$A$3:$V$504,B$1,0)</f>
        <v>7000-DESPACHO DEL SUPERINTENDENTE DELEGADO PARA LA PROTECCIÓN DE DATOS PERSONALES</v>
      </c>
      <c r="C300">
        <f>VLOOKUP($A300,'Plan de acci�n consolidado 2025'!$A$3:$V$504,C$1,0)</f>
        <v>2</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84" t="str">
        <f>VLOOKUP($A300,'Plan de acci�n consolidado 2025'!$A$3:$V$504,T$1,0)</f>
        <v>2025-02-04</v>
      </c>
      <c r="U300" s="184" t="str">
        <f>VLOOKUP($A300,'Plan de acci�n consolidado 2025'!$A$3:$V$504,U$1,0)</f>
        <v>2025-11-28</v>
      </c>
      <c r="V300" t="str">
        <f>VLOOKUP($A300,'Plan de acci�n consolidado 2025'!$A$3:$V$504,V$1,0)</f>
        <v>7000-DESPACHO DEL SUPERINTENDENTE DELEGADO PARA LA PROTECCIÓN DE DATOS PERSONALES;
73-GRUPO DE TRABAJO DE COMUNICACION</v>
      </c>
      <c r="W300"/>
      <c r="X300"/>
    </row>
    <row r="301" spans="1:24" x14ac:dyDescent="0.25">
      <c r="A301" s="31" t="s">
        <v>889</v>
      </c>
      <c r="B301" t="str">
        <f>VLOOKUP($A301,'Plan de acci�n consolidado 2025'!$A$3:$V$504,B$1,0)</f>
        <v>7000-DESPACHO DEL SUPERINTENDENTE DELEGADO PARA LA PROTECCIÓN DE DATOS PERSONALES</v>
      </c>
      <c r="C301">
        <f>VLOOKUP($A301,'Plan de acci�n consolidado 2025'!$A$3:$V$504,C$1,0)</f>
        <v>2</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84" t="str">
        <f>VLOOKUP($A301,'Plan de acci�n consolidado 2025'!$A$3:$V$504,T$1,0)</f>
        <v>2025-02-04</v>
      </c>
      <c r="U301" s="184" t="str">
        <f>VLOOKUP($A301,'Plan de acci�n consolidado 2025'!$A$3:$V$504,U$1,0)</f>
        <v>2025-08-29</v>
      </c>
      <c r="V301" t="str">
        <f>VLOOKUP($A301,'Plan de acci�n consolidado 2025'!$A$3:$V$504,V$1,0)</f>
        <v>7000-DESPACHO DEL SUPERINTENDENTE DELEGADO PARA LA PROTECCIÓN DE DATOS PERSONALES</v>
      </c>
      <c r="W301"/>
      <c r="X301"/>
    </row>
    <row r="302" spans="1:24" x14ac:dyDescent="0.25">
      <c r="A302" s="31" t="s">
        <v>891</v>
      </c>
      <c r="B302" t="str">
        <f>VLOOKUP($A302,'Plan de acci�n consolidado 2025'!$A$3:$V$504,B$1,0)</f>
        <v>7000-DESPACHO DEL SUPERINTENDENTE DELEGADO PARA LA PROTECCIÓN DE DATOS PERSONALES</v>
      </c>
      <c r="C302">
        <f>VLOOKUP($A302,'Plan de acci�n consolidado 2025'!$A$3:$V$504,C$1,0)</f>
        <v>2</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84" t="str">
        <f>VLOOKUP($A302,'Plan de acci�n consolidado 2025'!$A$3:$V$504,T$1,0)</f>
        <v>2025-09-01</v>
      </c>
      <c r="U302" s="184" t="str">
        <f>VLOOKUP($A302,'Plan de acci�n consolidado 2025'!$A$3:$V$504,U$1,0)</f>
        <v>2025-09-25</v>
      </c>
      <c r="V302" t="str">
        <f>VLOOKUP($A302,'Plan de acci�n consolidado 2025'!$A$3:$V$504,V$1,0)</f>
        <v>7000-DESPACHO DEL SUPERINTENDENTE DELEGADO PARA LA PROTECCIÓN DE DATOS PERSONALES</v>
      </c>
      <c r="W302"/>
      <c r="X302"/>
    </row>
    <row r="303" spans="1:24" x14ac:dyDescent="0.25">
      <c r="A303" s="31" t="s">
        <v>893</v>
      </c>
      <c r="B303" t="str">
        <f>VLOOKUP($A303,'Plan de acci�n consolidado 2025'!$A$3:$V$504,B$1,0)</f>
        <v>7000-DESPACHO DEL SUPERINTENDENTE DELEGADO PARA LA PROTECCIÓN DE DATOS PERSONALES</v>
      </c>
      <c r="C303">
        <f>VLOOKUP($A303,'Plan de acci�n consolidado 2025'!$A$3:$V$504,C$1,0)</f>
        <v>2</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84" t="str">
        <f>VLOOKUP($A303,'Plan de acci�n consolidado 2025'!$A$3:$V$504,T$1,0)</f>
        <v>2025-09-26</v>
      </c>
      <c r="U303" s="184" t="str">
        <f>VLOOKUP($A303,'Plan de acci�n consolidado 2025'!$A$3:$V$504,U$1,0)</f>
        <v>2025-10-14</v>
      </c>
      <c r="V303" t="str">
        <f>VLOOKUP($A303,'Plan de acci�n consolidado 2025'!$A$3:$V$504,V$1,0)</f>
        <v>7000-DESPACHO DEL SUPERINTENDENTE DELEGADO PARA LA PROTECCIÓN DE DATOS PERSONALES</v>
      </c>
      <c r="W303"/>
      <c r="X303"/>
    </row>
    <row r="304" spans="1:24" x14ac:dyDescent="0.25">
      <c r="A304" s="31" t="s">
        <v>895</v>
      </c>
      <c r="B304" t="str">
        <f>VLOOKUP($A304,'Plan de acci�n consolidado 2025'!$A$3:$V$504,B$1,0)</f>
        <v>7000-DESPACHO DEL SUPERINTENDENTE DELEGADO PARA LA PROTECCIÓN DE DATOS PERSONALES</v>
      </c>
      <c r="C304">
        <f>VLOOKUP($A304,'Plan de acci�n consolidado 2025'!$A$3:$V$504,C$1,0)</f>
        <v>2</v>
      </c>
      <c r="D304" t="str">
        <f>VLOOKUP($A304,'Plan de acci�n consolidado 2025'!$A$3:$V$504,D$1,0)</f>
        <v>Actividad sin participaci�n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84" t="str">
        <f>VLOOKUP($A304,'Plan de acci�n consolidado 2025'!$A$3:$V$504,T$1,0)</f>
        <v>2025-10-15</v>
      </c>
      <c r="U304" s="184" t="str">
        <f>VLOOKUP($A304,'Plan de acci�n consolidado 2025'!$A$3:$V$504,U$1,0)</f>
        <v>2025-10-22</v>
      </c>
      <c r="V304" t="str">
        <f>VLOOKUP($A304,'Plan de acci�n consolidado 2025'!$A$3:$V$504,V$1,0)</f>
        <v>73-GRUPO DE TRABAJO DE COMUNICACION</v>
      </c>
      <c r="W304"/>
      <c r="X304"/>
    </row>
    <row r="305" spans="1:24" x14ac:dyDescent="0.25">
      <c r="A305" s="31" t="s">
        <v>897</v>
      </c>
      <c r="B305" t="str">
        <f>VLOOKUP($A305,'Plan de acci�n consolidado 2025'!$A$3:$V$504,B$1,0)</f>
        <v>7000-DESPACHO DEL SUPERINTENDENTE DELEGADO PARA LA PROTECCIÓN DE DATOS PERSONALES</v>
      </c>
      <c r="C305">
        <f>VLOOKUP($A305,'Plan de acci�n consolidado 2025'!$A$3:$V$504,C$1,0)</f>
        <v>2</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84" t="str">
        <f>VLOOKUP($A305,'Plan de acci�n consolidado 2025'!$A$3:$V$504,T$1,0)</f>
        <v>2025-10-23</v>
      </c>
      <c r="U305" s="184" t="str">
        <f>VLOOKUP($A305,'Plan de acci�n consolidado 2025'!$A$3:$V$504,U$1,0)</f>
        <v>2025-11-28</v>
      </c>
      <c r="V305" t="str">
        <f>VLOOKUP($A305,'Plan de acci�n consolidado 2025'!$A$3:$V$504,V$1,0)</f>
        <v>7000-DESPACHO DEL SUPERINTENDENTE DELEGADO PARA LA PROTECCIÓN DE DATOS PERSONALES;
73-GRUPO DE TRABAJO DE COMUNICACION</v>
      </c>
      <c r="W305"/>
      <c r="X305"/>
    </row>
    <row r="306" spans="1:24" x14ac:dyDescent="0.25">
      <c r="A306" s="31" t="s">
        <v>899</v>
      </c>
      <c r="B306" t="str">
        <f>VLOOKUP($A306,'Plan de acci�n consolidado 2025'!$A$3:$V$504,B$1,0)</f>
        <v>7000-DESPACHO DEL SUPERINTENDENTE DELEGADO PARA LA PROTECCIÓN DE DATOS PERSONALES</v>
      </c>
      <c r="C306">
        <f>VLOOKUP($A306,'Plan de acci�n consolidado 2025'!$A$3:$V$504,C$1,0)</f>
        <v>2</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84" t="str">
        <f>VLOOKUP($A306,'Plan de acci�n consolidado 2025'!$A$3:$V$504,T$1,0)</f>
        <v>2025-02-03</v>
      </c>
      <c r="U306" s="184" t="str">
        <f>VLOOKUP($A306,'Plan de acci�n consolidado 2025'!$A$3:$V$504,U$1,0)</f>
        <v>2025-07-30</v>
      </c>
      <c r="V306" t="str">
        <f>VLOOKUP($A306,'Plan de acci�n consolidado 2025'!$A$3:$V$504,V$1,0)</f>
        <v>7000-DESPACHO DEL SUPERINTENDENTE DELEGADO PARA LA PROTECCIÓN DE DATOS PERSONALES;
73-GRUPO DE TRABAJO DE COMUNICACION</v>
      </c>
      <c r="W306"/>
      <c r="X306"/>
    </row>
    <row r="307" spans="1:24" x14ac:dyDescent="0.25">
      <c r="A307" s="31" t="s">
        <v>901</v>
      </c>
      <c r="B307" t="str">
        <f>VLOOKUP($A307,'Plan de acci�n consolidado 2025'!$A$3:$V$504,B$1,0)</f>
        <v>7000-DESPACHO DEL SUPERINTENDENTE DELEGADO PARA LA PROTECCIÓN DE DATOS PERSONALES</v>
      </c>
      <c r="C307">
        <f>VLOOKUP($A307,'Plan de acci�n consolidado 2025'!$A$3:$V$504,C$1,0)</f>
        <v>2</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84" t="str">
        <f>VLOOKUP($A307,'Plan de acci�n consolidado 2025'!$A$3:$V$504,T$1,0)</f>
        <v>2025-02-03</v>
      </c>
      <c r="U307" s="184" t="str">
        <f>VLOOKUP($A307,'Plan de acci�n consolidado 2025'!$A$3:$V$504,U$1,0)</f>
        <v>2025-03-20</v>
      </c>
      <c r="V307" t="str">
        <f>VLOOKUP($A307,'Plan de acci�n consolidado 2025'!$A$3:$V$504,V$1,0)</f>
        <v>7000-DESPACHO DEL SUPERINTENDENTE DELEGADO PARA LA PROTECCIÓN DE DATOS PERSONALES</v>
      </c>
      <c r="W307"/>
      <c r="X307"/>
    </row>
    <row r="308" spans="1:24" x14ac:dyDescent="0.25">
      <c r="A308" s="31" t="s">
        <v>903</v>
      </c>
      <c r="B308" t="str">
        <f>VLOOKUP($A308,'Plan de acci�n consolidado 2025'!$A$3:$V$504,B$1,0)</f>
        <v>7000-DESPACHO DEL SUPERINTENDENTE DELEGADO PARA LA PROTECCIÓN DE DATOS PERSONALES</v>
      </c>
      <c r="C308">
        <f>VLOOKUP($A308,'Plan de acci�n consolidado 2025'!$A$3:$V$504,C$1,0)</f>
        <v>2</v>
      </c>
      <c r="D308" t="str">
        <f>VLOOKUP($A308,'Plan de acci�n consolidado 2025'!$A$3:$V$504,D$1,0)</f>
        <v>Actividad sin participaci�n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84" t="str">
        <f>VLOOKUP($A308,'Plan de acci�n consolidado 2025'!$A$3:$V$504,T$1,0)</f>
        <v>2025-03-21</v>
      </c>
      <c r="U308" s="184" t="str">
        <f>VLOOKUP($A308,'Plan de acci�n consolidado 2025'!$A$3:$V$504,U$1,0)</f>
        <v>2025-05-05</v>
      </c>
      <c r="V308" t="str">
        <f>VLOOKUP($A308,'Plan de acci�n consolidado 2025'!$A$3:$V$504,V$1,0)</f>
        <v>73-GRUPO DE TRABAJO DE COMUNICACION</v>
      </c>
      <c r="W308"/>
      <c r="X308"/>
    </row>
    <row r="309" spans="1:24" x14ac:dyDescent="0.25">
      <c r="A309" s="31" t="s">
        <v>905</v>
      </c>
      <c r="B309" t="str">
        <f>VLOOKUP($A309,'Plan de acci�n consolidado 2025'!$A$3:$V$504,B$1,0)</f>
        <v>7000-DESPACHO DEL SUPERINTENDENTE DELEGADO PARA LA PROTECCIÓN DE DATOS PERSONALES</v>
      </c>
      <c r="C309">
        <f>VLOOKUP($A309,'Plan de acci�n consolidado 2025'!$A$3:$V$504,C$1,0)</f>
        <v>2</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84" t="str">
        <f>VLOOKUP($A309,'Plan de acci�n consolidado 2025'!$A$3:$V$504,T$1,0)</f>
        <v>2025-05-06</v>
      </c>
      <c r="U309" s="184" t="str">
        <f>VLOOKUP($A309,'Plan de acci�n consolidado 2025'!$A$3:$V$504,U$1,0)</f>
        <v>2025-05-08</v>
      </c>
      <c r="V309" t="str">
        <f>VLOOKUP($A309,'Plan de acci�n consolidado 2025'!$A$3:$V$504,V$1,0)</f>
        <v>7000-DESPACHO DEL SUPERINTENDENTE DELEGADO PARA LA PROTECCIÓN DE DATOS PERSONALES</v>
      </c>
      <c r="W309"/>
      <c r="X309"/>
    </row>
    <row r="310" spans="1:24" x14ac:dyDescent="0.25">
      <c r="A310" s="31" t="s">
        <v>907</v>
      </c>
      <c r="B310" t="str">
        <f>VLOOKUP($A310,'Plan de acci�n consolidado 2025'!$A$3:$V$504,B$1,0)</f>
        <v>7000-DESPACHO DEL SUPERINTENDENTE DELEGADO PARA LA PROTECCIÓN DE DATOS PERSONALES</v>
      </c>
      <c r="C310">
        <f>VLOOKUP($A310,'Plan de acci�n consolidado 2025'!$A$3:$V$504,C$1,0)</f>
        <v>2</v>
      </c>
      <c r="D310" t="str">
        <f>VLOOKUP($A310,'Plan de acci�n consolidado 2025'!$A$3:$V$504,D$1,0)</f>
        <v>Actividad sin participaci�n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84" t="str">
        <f>VLOOKUP($A310,'Plan de acci�n consolidado 2025'!$A$3:$V$504,T$1,0)</f>
        <v>2025-05-09</v>
      </c>
      <c r="U310" s="184" t="str">
        <f>VLOOKUP($A310,'Plan de acci�n consolidado 2025'!$A$3:$V$504,U$1,0)</f>
        <v>2025-07-30</v>
      </c>
      <c r="V310" t="str">
        <f>VLOOKUP($A310,'Plan de acci�n consolidado 2025'!$A$3:$V$504,V$1,0)</f>
        <v>73-GRUPO DE TRABAJO DE COMUNICACION</v>
      </c>
      <c r="W310"/>
      <c r="X310"/>
    </row>
    <row r="311" spans="1:24" x14ac:dyDescent="0.25">
      <c r="A311" s="31" t="s">
        <v>1216</v>
      </c>
      <c r="B311" t="str">
        <f>VLOOKUP($A311,'Plan de acci�n consolidado 2025'!$A$3:$V$504,B$1,0)</f>
        <v>130-DIRECCIÓN FINANCIERA</v>
      </c>
      <c r="C311">
        <f>VLOOKUP($A311,'Plan de acci�n consolidado 2025'!$A$3:$V$504,C$1,0)</f>
        <v>1</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84" t="str">
        <f>VLOOKUP($A311,'Plan de acci�n consolidado 2025'!$A$3:$V$504,T$1,0)</f>
        <v>2025-02-17</v>
      </c>
      <c r="U311" s="184" t="str">
        <f>VLOOKUP($A311,'Plan de acci�n consolidado 2025'!$A$3:$V$504,U$1,0)</f>
        <v>2025-11-17</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1219</v>
      </c>
      <c r="B312" t="str">
        <f>VLOOKUP($A312,'Plan de acci�n consolidado 2025'!$A$3:$V$504,B$1,0)</f>
        <v>130-DIRECCIÓN FINANCIERA</v>
      </c>
      <c r="C312">
        <f>VLOOKUP($A312,'Plan de acci�n consolidado 2025'!$A$3:$V$504,C$1,0)</f>
        <v>1</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84" t="str">
        <f>VLOOKUP($A312,'Plan de acci�n consolidado 2025'!$A$3:$V$504,T$1,0)</f>
        <v>2025-02-17</v>
      </c>
      <c r="U312" s="184" t="str">
        <f>VLOOKUP($A312,'Plan de acci�n consolidado 2025'!$A$3:$V$504,U$1,0)</f>
        <v>2025-11-17</v>
      </c>
      <c r="V312" t="str">
        <f>VLOOKUP($A312,'Plan de acci�n consolidado 2025'!$A$3:$V$504,V$1,0)</f>
        <v>100-SECRETARIA GENERAL;
130-DIRECCIÓN FINANCIERA</v>
      </c>
      <c r="W312"/>
      <c r="X312"/>
    </row>
    <row r="313" spans="1:24" x14ac:dyDescent="0.25">
      <c r="A313" s="31" t="s">
        <v>1221</v>
      </c>
      <c r="B313" t="str">
        <f>VLOOKUP($A313,'Plan de acci�n consolidado 2025'!$A$3:$V$504,B$1,0)</f>
        <v>130-DIRECCIÓN FINANCIERA</v>
      </c>
      <c r="C313">
        <f>VLOOKUP($A313,'Plan de acci�n consolidado 2025'!$A$3:$V$504,C$1,0)</f>
        <v>1</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presentar en comité directivo el estudio de análisis de nuevas fuentes de ingreso (Documento de estudio con identificación de nuevas fuentes de ingresos y Acta del Comité Directivo)</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socializado / 1 estudio programado</v>
      </c>
      <c r="T313" s="184" t="str">
        <f>VLOOKUP($A313,'Plan de acci�n consolidado 2025'!$A$3:$V$504,T$1,0)</f>
        <v>2025-02-17</v>
      </c>
      <c r="U313" s="184" t="str">
        <f>VLOOKUP($A313,'Plan de acci�n consolidado 2025'!$A$3:$V$504,U$1,0)</f>
        <v>2025-09-30</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1224</v>
      </c>
      <c r="B314" t="str">
        <f>VLOOKUP($A314,'Plan de acci�n consolidado 2025'!$A$3:$V$504,B$1,0)</f>
        <v>130-DIRECCIÓN FINANCIERA</v>
      </c>
      <c r="C314">
        <f>VLOOKUP($A314,'Plan de acci�n consolidado 2025'!$A$3:$V$504,C$1,0)</f>
        <v>1</v>
      </c>
      <c r="D314" t="str">
        <f>VLOOKUP($A314,'Plan de acci�n consolidado 2025'!$A$3:$V$504,D$1,0)</f>
        <v>Actividad sin participaci�n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84" t="str">
        <f>VLOOKUP($A314,'Plan de acci�n consolidado 2025'!$A$3:$V$504,T$1,0)</f>
        <v>2025-02-17</v>
      </c>
      <c r="U314" s="184" t="str">
        <f>VLOOKUP($A314,'Plan de acci�n consolidado 2025'!$A$3:$V$504,U$1,0)</f>
        <v>2025-10-31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1226</v>
      </c>
      <c r="B315" t="str">
        <f>VLOOKUP($A315,'Plan de acci�n consolidado 2025'!$A$3:$V$504,B$1,0)</f>
        <v>130-DIRECCIÓN FINANCIERA</v>
      </c>
      <c r="C315">
        <f>VLOOKUP($A315,'Plan de acci�n consolidado 2025'!$A$3:$V$504,C$1,0)</f>
        <v>1</v>
      </c>
      <c r="D315" t="str">
        <f>VLOOKUP($A315,'Plan de acci�n consolidado 2025'!$A$3:$V$504,D$1,0)</f>
        <v>Actividad propia</v>
      </c>
      <c r="E315" t="str">
        <f>VLOOKUP($A315,'Plan de acci�n consolidado 2025'!$A$3:$V$504,E$1,0)</f>
        <v>130.1.4</v>
      </c>
      <c r="F315" t="str">
        <f>VLOOKUP($A315,'Plan de acci�n consolidado 2025'!$A$3:$V$504,F$1,0)</f>
        <v>N/A</v>
      </c>
      <c r="G315" t="str">
        <f>VLOOKUP($A315,'Plan de acci�n consolidado 2025'!$A$3:$V$504,G$1,0)</f>
        <v>N/A</v>
      </c>
      <c r="H315" t="str">
        <f>VLOOKUP($A315,'Plan de acci�n consolidado 2025'!$A$3:$V$504,H$1,0)</f>
        <v>N/A</v>
      </c>
      <c r="I315" t="str">
        <f>VLOOKUP($A315,'Plan de acci�n consolidado 2025'!$A$3:$V$504,I$1,0)</f>
        <v>N/A</v>
      </c>
      <c r="J315" t="str">
        <f>VLOOKUP($A315,'Plan de acci�n consolidado 2025'!$A$3:$V$504,J$1,0)</f>
        <v>N/A</v>
      </c>
      <c r="K315" t="str">
        <f>VLOOKUP($A315,'Plan de acci�n consolidado 2025'!$A$3:$V$504,K$1,0)</f>
        <v>N/A</v>
      </c>
      <c r="L315" t="str">
        <f>VLOOKUP($A315,'Plan de acci�n consolidado 2025'!$A$3:$V$504,L$1,0)</f>
        <v>N/A</v>
      </c>
      <c r="M315" t="str">
        <f>VLOOKUP($A315,'Plan de acci�n consolidado 2025'!$A$3:$V$504,M$1,0)</f>
        <v>N/A</v>
      </c>
      <c r="N315" t="str">
        <f>VLOOKUP($A315,'Plan de acci�n consolidado 2025'!$A$3:$V$504,N$1,0)</f>
        <v>N/A</v>
      </c>
      <c r="O315" t="str">
        <f>VLOOKUP($A315,'Plan de acci�n consolidado 2025'!$A$3:$V$504,O$1,0)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2025'!$A$3:$V$504,P$1,0)</f>
        <v>30</v>
      </c>
      <c r="Q315">
        <f>VLOOKUP($A315,'Plan de acci�n consolidado 2025'!$A$3:$V$504,Q$1,0)</f>
        <v>1</v>
      </c>
      <c r="R315" t="str">
        <f>VLOOKUP($A315,'Plan de acci�n consolidado 2025'!$A$3:$V$504,R$1,0)</f>
        <v>Númerica</v>
      </c>
      <c r="S315" t="str">
        <f>VLOOKUP($A315,'Plan de acci�n consolidado 2025'!$A$3:$V$504,S$1,0)</f>
        <v># de soportes presentados / 1 soporte a presentar</v>
      </c>
      <c r="T315" s="184" t="str">
        <f>VLOOKUP($A315,'Plan de acci�n consolidado 2025'!$A$3:$V$504,T$1,0)</f>
        <v>2025-02-17</v>
      </c>
      <c r="U315" s="184" t="str">
        <f>VLOOKUP($A315,'Plan de acci�n consolidado 2025'!$A$3:$V$504,U$1,0)</f>
        <v>2025-05-30</v>
      </c>
      <c r="V315" t="str">
        <f>VLOOKUP($A315,'Plan de acci�n consolidado 2025'!$A$3:$V$504,V$1,0)</f>
        <v>130-DIRECCIÓN FINANCIERA;
11-GRUPO DE TRABAJO DE COBRO COACTIVO</v>
      </c>
      <c r="W315"/>
      <c r="X315"/>
    </row>
    <row r="316" spans="1:24" x14ac:dyDescent="0.25">
      <c r="A316" s="31" t="s">
        <v>1228</v>
      </c>
      <c r="B316" t="str">
        <f>VLOOKUP($A316,'Plan de acci�n consolidado 2025'!$A$3:$V$504,B$1,0)</f>
        <v>130-DIRECCIÓN FINANCIERA</v>
      </c>
      <c r="C316">
        <f>VLOOKUP($A316,'Plan de acci�n consolidado 2025'!$A$3:$V$504,C$1,0)</f>
        <v>1</v>
      </c>
      <c r="D316" t="str">
        <f>VLOOKUP($A316,'Plan de acci�n consolidado 2025'!$A$3:$V$504,D$1,0)</f>
        <v>Actividad propia</v>
      </c>
      <c r="E316" t="str">
        <f>VLOOKUP($A316,'Plan de acci�n consolidado 2025'!$A$3:$V$504,E$1,0)</f>
        <v>130.1.5</v>
      </c>
      <c r="F316" t="str">
        <f>VLOOKUP($A316,'Plan de acci�n consolidado 2025'!$A$3:$V$504,F$1,0)</f>
        <v>N/A</v>
      </c>
      <c r="G316" t="str">
        <f>VLOOKUP($A316,'Plan de acci�n consolidado 2025'!$A$3:$V$504,G$1,0)</f>
        <v>N/A</v>
      </c>
      <c r="H316" t="str">
        <f>VLOOKUP($A316,'Plan de acci�n consolidado 2025'!$A$3:$V$504,H$1,0)</f>
        <v>N/A</v>
      </c>
      <c r="I316" t="str">
        <f>VLOOKUP($A316,'Plan de acci�n consolidado 2025'!$A$3:$V$504,I$1,0)</f>
        <v>N/A</v>
      </c>
      <c r="J316" t="str">
        <f>VLOOKUP($A316,'Plan de acci�n consolidado 2025'!$A$3:$V$504,J$1,0)</f>
        <v>N/A</v>
      </c>
      <c r="K316" t="str">
        <f>VLOOKUP($A316,'Plan de acci�n consolidado 2025'!$A$3:$V$504,K$1,0)</f>
        <v>N/A</v>
      </c>
      <c r="L316" t="str">
        <f>VLOOKUP($A316,'Plan de acci�n consolidado 2025'!$A$3:$V$504,L$1,0)</f>
        <v>N/A</v>
      </c>
      <c r="M316" t="str">
        <f>VLOOKUP($A316,'Plan de acci�n consolidado 2025'!$A$3:$V$504,M$1,0)</f>
        <v>N/A</v>
      </c>
      <c r="N316" t="str">
        <f>VLOOKUP($A316,'Plan de acci�n consolidado 2025'!$A$3:$V$504,N$1,0)</f>
        <v>N/A</v>
      </c>
      <c r="O316" t="str">
        <f>VLOOKUP($A316,'Plan de acci�n consolidado 2025'!$A$3:$V$504,O$1,0)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16">
        <f>VLOOKUP($A316,'Plan de acci�n consolidado 2025'!$A$3:$V$504,P$1,0)</f>
        <v>30</v>
      </c>
      <c r="Q316">
        <f>VLOOKUP($A316,'Plan de acci�n consolidado 2025'!$A$3:$V$504,Q$1,0)</f>
        <v>2</v>
      </c>
      <c r="R316" t="str">
        <f>VLOOKUP($A316,'Plan de acci�n consolidado 2025'!$A$3:$V$504,R$1,0)</f>
        <v>Númerica</v>
      </c>
      <c r="S316" t="str">
        <f>VLOOKUP($A316,'Plan de acci�n consolidado 2025'!$A$3:$V$504,S$1,0)</f>
        <v># de lineamiento socializados / 2 lineamiento programado</v>
      </c>
      <c r="T316" s="184" t="str">
        <f>VLOOKUP($A316,'Plan de acci�n consolidado 2025'!$A$3:$V$504,T$1,0)</f>
        <v>2025-06-02</v>
      </c>
      <c r="U316" s="184" t="str">
        <f>VLOOKUP($A316,'Plan de acci�n consolidado 2025'!$A$3:$V$504,U$1,0)</f>
        <v>2025-11-17</v>
      </c>
      <c r="V316" t="str">
        <f>VLOOKUP($A316,'Plan de acci�n consolidado 2025'!$A$3:$V$504,V$1,0)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1392</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84" t="str">
        <f>VLOOKUP($A317,'Plan de acci�n consolidado 2025'!$A$3:$V$504,T$1,0)</f>
        <v>2025-03-03</v>
      </c>
      <c r="U317" s="184" t="str">
        <f>VLOOKUP($A317,'Plan de acci�n consolidado 2025'!$A$3:$V$504,U$1,0)</f>
        <v>2025-12-16</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1395</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84" t="str">
        <f>VLOOKUP($A318,'Plan de acci�n consolidado 2025'!$A$3:$V$504,T$1,0)</f>
        <v>2025-03-03</v>
      </c>
      <c r="U318" s="184" t="str">
        <f>VLOOKUP($A318,'Plan de acci�n consolidado 2025'!$A$3:$V$504,U$1,0)</f>
        <v>2025-03-31</v>
      </c>
      <c r="V318" t="str">
        <f>VLOOKUP($A318,'Plan de acci�n consolidado 2025'!$A$3:$V$504,V$1,0)</f>
        <v>100-SECRETARIA GENERAL;
141-GRUPO DE TRABAJO DE GESTIÓN DOCUMENTAL Y ARCHIVO;
20-OFICINA DE TECNOLOGÍA E INFORMÁTICA;
72-GRUPO DE TRABAJO DE ATENCION AL CIUDADANO</v>
      </c>
      <c r="W318"/>
      <c r="X318"/>
    </row>
    <row r="319" spans="1:24" x14ac:dyDescent="0.25">
      <c r="A319" s="31" t="s">
        <v>1398</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84" t="str">
        <f>VLOOKUP($A319,'Plan de acci�n consolidado 2025'!$A$3:$V$504,T$1,0)</f>
        <v>2025-04-01</v>
      </c>
      <c r="U319" s="184" t="str">
        <f>VLOOKUP($A319,'Plan de acci�n consolidado 2025'!$A$3:$V$504,U$1,0)</f>
        <v>2025-04-30</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1400</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84" t="str">
        <f>VLOOKUP($A320,'Plan de acci�n consolidado 2025'!$A$3:$V$504,T$1,0)</f>
        <v>2025-05-02</v>
      </c>
      <c r="U320" s="184" t="str">
        <f>VLOOKUP($A320,'Plan de acci�n consolidado 2025'!$A$3:$V$504,U$1,0)</f>
        <v>2025-12-16</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1401</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84" t="str">
        <f>VLOOKUP($A321,'Plan de acci�n consolidado 2025'!$A$3:$V$504,T$1,0)</f>
        <v>2025-02-03</v>
      </c>
      <c r="U321" s="184" t="str">
        <f>VLOOKUP($A321,'Plan de acci�n consolidado 2025'!$A$3:$V$504,U$1,0)</f>
        <v>2025-12-16</v>
      </c>
      <c r="V321" t="str">
        <f>VLOOKUP($A321,'Plan de acci�n consolidado 2025'!$A$3:$V$504,V$1,0)</f>
        <v>100-SECRETARIA GENERAL;
20-OFICINA DE TECNOLOGÍA E INFORMÁTICA;
73-GRUPO DE TRABAJO DE COMUNICACION</v>
      </c>
      <c r="W321"/>
      <c r="X321"/>
    </row>
    <row r="322" spans="1:24" x14ac:dyDescent="0.25">
      <c r="A322" s="31" t="s">
        <v>1404</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84" t="str">
        <f>VLOOKUP($A322,'Plan de acci�n consolidado 2025'!$A$3:$V$504,T$1,0)</f>
        <v>2025-02-03</v>
      </c>
      <c r="U322" s="184" t="str">
        <f>VLOOKUP($A322,'Plan de acci�n consolidado 2025'!$A$3:$V$504,U$1,0)</f>
        <v>2025-02-21</v>
      </c>
      <c r="V322" t="str">
        <f>VLOOKUP($A322,'Plan de acci�n consolidado 2025'!$A$3:$V$504,V$1,0)</f>
        <v>100-SECRETARIA GENERAL;
20-OFICINA DE TECNOLOGÍA E INFORMÁTICA</v>
      </c>
      <c r="W322"/>
      <c r="X322"/>
    </row>
    <row r="323" spans="1:24" x14ac:dyDescent="0.25">
      <c r="A323" s="31" t="s">
        <v>1407</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84" t="str">
        <f>VLOOKUP($A323,'Plan de acci�n consolidado 2025'!$A$3:$V$504,T$1,0)</f>
        <v>2025-02-17</v>
      </c>
      <c r="U323" s="184" t="str">
        <f>VLOOKUP($A323,'Plan de acci�n consolidado 2025'!$A$3:$V$504,U$1,0)</f>
        <v>2025-03-14</v>
      </c>
      <c r="V323" t="str">
        <f>VLOOKUP($A323,'Plan de acci�n consolidado 2025'!$A$3:$V$504,V$1,0)</f>
        <v>100-SECRETARIA GENERAL;
20-OFICINA DE TECNOLOGÍA E INFORMÁTICA;
73-GRUPO DE TRABAJO DE COMUNICACION</v>
      </c>
      <c r="W323"/>
      <c r="X323"/>
    </row>
    <row r="324" spans="1:24" x14ac:dyDescent="0.25">
      <c r="A324" s="31" t="s">
        <v>1409</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84" t="str">
        <f>VLOOKUP($A324,'Plan de acci�n consolidado 2025'!$A$3:$V$504,T$1,0)</f>
        <v>2025-03-17</v>
      </c>
      <c r="U324" s="184" t="str">
        <f>VLOOKUP($A324,'Plan de acci�n consolidado 2025'!$A$3:$V$504,U$1,0)</f>
        <v>2025-12-16</v>
      </c>
      <c r="V324" t="str">
        <f>VLOOKUP($A324,'Plan de acci�n consolidado 2025'!$A$3:$V$504,V$1,0)</f>
        <v>100-SECRETARIA GENERAL;
20-OFICINA DE TECNOLOGÍA E INFORMÁTICA;
73-GRUPO DE TRABAJO DE COMUNICACION</v>
      </c>
      <c r="W324"/>
      <c r="X324"/>
    </row>
    <row r="325" spans="1:24" x14ac:dyDescent="0.25">
      <c r="A325" s="31" t="s">
        <v>1410</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84" t="str">
        <f>VLOOKUP($A325,'Plan de acci�n consolidado 2025'!$A$3:$V$504,T$1,0)</f>
        <v>2025-01-27</v>
      </c>
      <c r="U325" s="184" t="str">
        <f>VLOOKUP($A325,'Plan de acci�n consolidado 2025'!$A$3:$V$504,U$1,0)</f>
        <v>2025-12-16</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1412</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84" t="str">
        <f>VLOOKUP($A326,'Plan de acci�n consolidado 2025'!$A$3:$V$504,T$1,0)</f>
        <v>2025-01-27</v>
      </c>
      <c r="U326" s="184" t="str">
        <f>VLOOKUP($A326,'Plan de acci�n consolidado 2025'!$A$3:$V$504,U$1,0)</f>
        <v>2025-11-28</v>
      </c>
      <c r="V326" t="str">
        <f>VLOOKUP($A326,'Plan de acci�n consolidado 2025'!$A$3:$V$504,V$1,0)</f>
        <v>100-SECRETARIA GENERAL</v>
      </c>
      <c r="W326"/>
      <c r="X326"/>
    </row>
    <row r="327" spans="1:24" x14ac:dyDescent="0.25">
      <c r="A327" s="31" t="s">
        <v>1414</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84" t="str">
        <f>VLOOKUP($A327,'Plan de acci�n consolidado 2025'!$A$3:$V$504,T$1,0)</f>
        <v>2025-01-27</v>
      </c>
      <c r="U327" s="184" t="str">
        <f>VLOOKUP($A327,'Plan de acci�n consolidado 2025'!$A$3:$V$504,U$1,0)</f>
        <v>2025-12-16</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1415</v>
      </c>
      <c r="B328" t="str">
        <f>VLOOKUP($A328,'Plan de acci�n consolidado 2025'!$A$3:$V$504,B$1,0)</f>
        <v>100-SECRETARIA GENERAL</v>
      </c>
      <c r="C328">
        <f>VLOOKUP($A328,'Plan de acci�n consolidado 2025'!$A$3:$V$504,C$1,0)</f>
        <v>2</v>
      </c>
      <c r="D328" t="str">
        <f>VLOOKUP($A328,'Plan de acci�n consolidado 2025'!$A$3:$V$504,D$1,0)</f>
        <v>Actividad propia Eliminada</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184">
        <f>VLOOKUP($A328,'Plan de acci�n consolidado 2025'!$A$3:$V$504,T$1,0)</f>
        <v>45964</v>
      </c>
      <c r="U328" s="184">
        <f>VLOOKUP($A328,'Plan de acci�n consolidado 2025'!$A$3:$V$504,U$1,0)</f>
        <v>46007</v>
      </c>
      <c r="V328" t="str">
        <f>VLOOKUP($A328,'Plan de acci�n consolidado 2025'!$A$3:$V$504,V$1,0)</f>
        <v>100-SECRETARIA GENERAL</v>
      </c>
      <c r="W328"/>
      <c r="X328"/>
    </row>
    <row r="329" spans="1:24" x14ac:dyDescent="0.25">
      <c r="A329" s="31" t="s">
        <v>1417</v>
      </c>
      <c r="B329" t="str">
        <f>VLOOKUP($A329,'Plan de acci�n consolidado 2025'!$A$3:$V$504,B$1,0)</f>
        <v>100-SECRETARIA GENERAL</v>
      </c>
      <c r="C329">
        <f>VLOOKUP($A329,'Plan de acci�n consolidado 2025'!$A$3:$V$504,C$1,0)</f>
        <v>2</v>
      </c>
      <c r="D329" t="str">
        <f>VLOOKUP($A329,'Plan de acci�n consolidado 2025'!$A$3:$V$504,D$1,0)</f>
        <v>Actividad propia Eliminada</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184">
        <f>VLOOKUP($A329,'Plan de acci�n consolidado 2025'!$A$3:$V$504,T$1,0)</f>
        <v>45866</v>
      </c>
      <c r="U329" s="184">
        <f>VLOOKUP($A329,'Plan de acci�n consolidado 2025'!$A$3:$V$504,U$1,0)</f>
        <v>46007</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1419</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84" t="str">
        <f>VLOOKUP($A330,'Plan de acci�n consolidado 2025'!$A$3:$V$504,T$1,0)</f>
        <v>2025-01-27</v>
      </c>
      <c r="U330" s="184" t="str">
        <f>VLOOKUP($A330,'Plan de acci�n consolidado 2025'!$A$3:$V$504,U$1,0)</f>
        <v>2025-12-19</v>
      </c>
      <c r="V330" t="str">
        <f>VLOOKUP($A330,'Plan de acci�n consolidado 2025'!$A$3:$V$504,V$1,0)</f>
        <v>100-SECRETARIA GENERAL</v>
      </c>
      <c r="W330"/>
      <c r="X330"/>
    </row>
    <row r="331" spans="1:24" x14ac:dyDescent="0.25">
      <c r="A331" s="31" t="s">
        <v>1421</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84" t="str">
        <f>VLOOKUP($A331,'Plan de acci�n consolidado 2025'!$A$3:$V$504,T$1,0)</f>
        <v>2025-01-27</v>
      </c>
      <c r="U331" s="184" t="str">
        <f>VLOOKUP($A331,'Plan de acci�n consolidado 2025'!$A$3:$V$504,U$1,0)</f>
        <v>2025-02-28</v>
      </c>
      <c r="V331" t="str">
        <f>VLOOKUP($A331,'Plan de acci�n consolidado 2025'!$A$3:$V$504,V$1,0)</f>
        <v>100-SECRETARIA GENERAL</v>
      </c>
      <c r="W331"/>
      <c r="X331"/>
    </row>
    <row r="332" spans="1:24" x14ac:dyDescent="0.25">
      <c r="A332" s="31" t="s">
        <v>1423</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84" t="str">
        <f>VLOOKUP($A332,'Plan de acci�n consolidado 2025'!$A$3:$V$504,T$1,0)</f>
        <v>2025-03-03</v>
      </c>
      <c r="U332" s="184" t="str">
        <f>VLOOKUP($A332,'Plan de acci�n consolidado 2025'!$A$3:$V$504,U$1,0)</f>
        <v>2025-07-25</v>
      </c>
      <c r="V332" t="str">
        <f>VLOOKUP($A332,'Plan de acci�n consolidado 2025'!$A$3:$V$504,V$1,0)</f>
        <v>100-SECRETARIA GENERAL</v>
      </c>
      <c r="W332"/>
      <c r="X332"/>
    </row>
    <row r="333" spans="1:24" x14ac:dyDescent="0.25">
      <c r="A333" s="31" t="s">
        <v>1424</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84" t="str">
        <f>VLOOKUP($A333,'Plan de acci�n consolidado 2025'!$A$3:$V$504,T$1,0)</f>
        <v>2025-03-03</v>
      </c>
      <c r="U333" s="184" t="str">
        <f>VLOOKUP($A333,'Plan de acci�n consolidado 2025'!$A$3:$V$504,U$1,0)</f>
        <v>2025-12-19</v>
      </c>
      <c r="V333" t="str">
        <f>VLOOKUP($A333,'Plan de acci�n consolidado 2025'!$A$3:$V$504,V$1,0)</f>
        <v>100-SECRETARIA GENERAL</v>
      </c>
      <c r="W333"/>
      <c r="X333"/>
    </row>
    <row r="334" spans="1:24" x14ac:dyDescent="0.25">
      <c r="A334" s="31" t="s">
        <v>1425</v>
      </c>
      <c r="B334" t="str">
        <f>VLOOKUP($A334,'Plan de acci�n consolidado 2025'!$A$3:$V$504,B$1,0)</f>
        <v>100-SECRETARIA GENERAL</v>
      </c>
      <c r="C334">
        <f>VLOOKUP($A334,'Plan de acci�n consolidado 2025'!$A$3:$V$504,C$1,0)</f>
        <v>2</v>
      </c>
      <c r="D334" t="str">
        <f>VLOOKUP($A334,'Plan de acci�n consolidado 2025'!$A$3:$V$504,D$1,0)</f>
        <v>Actividad propia Eliminada</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184">
        <f>VLOOKUP($A334,'Plan de acci�n consolidado 2025'!$A$3:$V$504,T$1,0)</f>
        <v>45736</v>
      </c>
      <c r="U334" s="184">
        <f>VLOOKUP($A334,'Plan de acci�n consolidado 2025'!$A$3:$V$504,U$1,0)</f>
        <v>45898</v>
      </c>
      <c r="V334" t="str">
        <f>VLOOKUP($A334,'Plan de acci�n consolidado 2025'!$A$3:$V$504,V$1,0)</f>
        <v>100-SECRETARIA GENERAL</v>
      </c>
      <c r="W334"/>
      <c r="X334"/>
    </row>
    <row r="335" spans="1:24" x14ac:dyDescent="0.25">
      <c r="A335" s="31" t="s">
        <v>1426</v>
      </c>
      <c r="B335" t="str">
        <f>VLOOKUP($A335,'Plan de acci�n consolidado 2025'!$A$3:$V$504,B$1,0)</f>
        <v>100-SECRETARIA GENERAL</v>
      </c>
      <c r="C335">
        <f>VLOOKUP($A335,'Plan de acci�n consolidado 2025'!$A$3:$V$504,C$1,0)</f>
        <v>2</v>
      </c>
      <c r="D335" t="str">
        <f>VLOOKUP($A335,'Plan de acci�n consolidado 2025'!$A$3:$V$504,D$1,0)</f>
        <v>Actividad propia Eliminada</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184">
        <f>VLOOKUP($A335,'Plan de acci�n consolidado 2025'!$A$3:$V$504,T$1,0)</f>
        <v>45832</v>
      </c>
      <c r="U335" s="184">
        <f>VLOOKUP($A335,'Plan de acci�n consolidado 2025'!$A$3:$V$504,U$1,0)</f>
        <v>46010</v>
      </c>
      <c r="V335" t="str">
        <f>VLOOKUP($A335,'Plan de acci�n consolidado 2025'!$A$3:$V$504,V$1,0)</f>
        <v>100-SECRETARIA GENERAL</v>
      </c>
      <c r="W335"/>
      <c r="X335"/>
    </row>
    <row r="336" spans="1:24" x14ac:dyDescent="0.25">
      <c r="A336" s="31" t="s">
        <v>1006</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84" t="str">
        <f>VLOOKUP($A336,'Plan de acci�n consolidado 2025'!$A$3:$V$504,T$1,0)</f>
        <v>2025-01-02</v>
      </c>
      <c r="U336" s="184" t="str">
        <f>VLOOKUP($A336,'Plan de acci�n consolidado 2025'!$A$3:$V$504,U$1,0)</f>
        <v>2025-12-31</v>
      </c>
      <c r="V336" t="str">
        <f>VLOOKUP($A336,'Plan de acci�n consolidado 2025'!$A$3:$V$504,V$1,0)</f>
        <v>2000-DESPACHO DEL SUPERINTENDENTE DELEGADO PARA LA PROPIEDAD INDUSTRIAL</v>
      </c>
      <c r="W336"/>
      <c r="X336"/>
    </row>
    <row r="337" spans="1:24" x14ac:dyDescent="0.25">
      <c r="A337" s="31" t="s">
        <v>1008</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84" t="str">
        <f>VLOOKUP($A337,'Plan de acci�n consolidado 2025'!$A$3:$V$504,T$1,0)</f>
        <v>2025-01-02</v>
      </c>
      <c r="U337" s="184" t="str">
        <f>VLOOKUP($A337,'Plan de acci�n consolidado 2025'!$A$3:$V$504,U$1,0)</f>
        <v>2025-12-31</v>
      </c>
      <c r="V337" t="str">
        <f>VLOOKUP($A337,'Plan de acci�n consolidado 2025'!$A$3:$V$504,V$1,0)</f>
        <v>2000-DESPACHO DEL SUPERINTENDENTE DELEGADO PARA LA PROPIEDAD INDUSTRIAL</v>
      </c>
      <c r="W337"/>
      <c r="X337"/>
    </row>
    <row r="338" spans="1:24" x14ac:dyDescent="0.25">
      <c r="A338" s="31" t="s">
        <v>1009</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84" t="str">
        <f>VLOOKUP($A338,'Plan de acci�n consolidado 2025'!$A$3:$V$504,T$1,0)</f>
        <v>2025-03-03</v>
      </c>
      <c r="U338" s="184" t="str">
        <f>VLOOKUP($A338,'Plan de acci�n consolidado 2025'!$A$3:$V$504,U$1,0)</f>
        <v>2025-10-31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x14ac:dyDescent="0.25">
      <c r="A339" s="31" t="s">
        <v>1012</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84" t="str">
        <f>VLOOKUP($A339,'Plan de acci�n consolidado 2025'!$A$3:$V$504,T$1,0)</f>
        <v>2025-03-03</v>
      </c>
      <c r="U339" s="184" t="str">
        <f>VLOOKUP($A339,'Plan de acci�n consolidado 2025'!$A$3:$V$504,U$1,0)</f>
        <v>2025-03-31</v>
      </c>
      <c r="V339" t="str">
        <f>VLOOKUP($A339,'Plan de acci�n consolidado 2025'!$A$3:$V$504,V$1,0)</f>
        <v>2023-GRUPO DE TRABAJO DE CENTRO DE INFORMACIÓN TECNOLÓGICA Y APOYO A LA GESTIÓN DE PROPIEDAD LA INDUSTRIAL</v>
      </c>
      <c r="W339"/>
      <c r="X339"/>
    </row>
    <row r="340" spans="1:24" x14ac:dyDescent="0.25">
      <c r="A340" s="31" t="s">
        <v>1014</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84" t="str">
        <f>VLOOKUP($A340,'Plan de acci�n consolidado 2025'!$A$3:$V$504,T$1,0)</f>
        <v>2025-04-01</v>
      </c>
      <c r="U340" s="184" t="str">
        <f>VLOOKUP($A340,'Plan de acci�n consolidado 2025'!$A$3:$V$504,U$1,0)</f>
        <v>2025-05-30</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x14ac:dyDescent="0.25">
      <c r="A341" s="31" t="s">
        <v>1016</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84" t="str">
        <f>VLOOKUP($A341,'Plan de acci�n consolidado 2025'!$A$3:$V$504,T$1,0)</f>
        <v>2025-06-03</v>
      </c>
      <c r="U341" s="184" t="str">
        <f>VLOOKUP($A341,'Plan de acci�n consolidado 2025'!$A$3:$V$504,U$1,0)</f>
        <v>2025-08-29</v>
      </c>
      <c r="V341" t="str">
        <f>VLOOKUP($A341,'Plan de acci�n consolidado 2025'!$A$3:$V$504,V$1,0)</f>
        <v>2023-GRUPO DE TRABAJO DE CENTRO DE INFORMACIÓN TECNOLÓGICA Y APOYO A LA GESTIÓN DE PROPIEDAD LA INDUSTRIAL</v>
      </c>
      <c r="W341"/>
      <c r="X341"/>
    </row>
    <row r="342" spans="1:24" x14ac:dyDescent="0.25">
      <c r="A342" s="31" t="s">
        <v>1018</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84" t="str">
        <f>VLOOKUP($A342,'Plan de acci�n consolidado 2025'!$A$3:$V$504,T$1,0)</f>
        <v>2025-09-01</v>
      </c>
      <c r="U342" s="184" t="str">
        <f>VLOOKUP($A342,'Plan de acci�n consolidado 2025'!$A$3:$V$504,U$1,0)</f>
        <v>2025-10-31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1" t="s">
        <v>1019</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84" t="str">
        <f>VLOOKUP($A343,'Plan de acci�n consolidado 2025'!$A$3:$V$504,T$1,0)</f>
        <v>2025-02-03</v>
      </c>
      <c r="U343" s="184" t="str">
        <f>VLOOKUP($A343,'Plan de acci�n consolidado 2025'!$A$3:$V$504,U$1,0)</f>
        <v>2025-11-28</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1023</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84" t="str">
        <f>VLOOKUP($A344,'Plan de acci�n consolidado 2025'!$A$3:$V$504,T$1,0)</f>
        <v>2025-02-03</v>
      </c>
      <c r="U344" s="184" t="str">
        <f>VLOOKUP($A344,'Plan de acci�n consolidado 2025'!$A$3:$V$504,U$1,0)</f>
        <v>2025-02-28</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1025</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84" t="str">
        <f>VLOOKUP($A345,'Plan de acci�n consolidado 2025'!$A$3:$V$504,T$1,0)</f>
        <v>2025-03-03</v>
      </c>
      <c r="U345" s="184" t="str">
        <f>VLOOKUP($A345,'Plan de acci�n consolidado 2025'!$A$3:$V$504,U$1,0)</f>
        <v>2025-10-31</v>
      </c>
      <c r="V345" t="str">
        <f>VLOOKUP($A345,'Plan de acci�n consolidado 2025'!$A$3:$V$504,V$1,0)</f>
        <v>2000-DESPACHO DEL SUPERINTENDENTE DELEGADO PARA LA PROPIEDAD INDUSTRIAL</v>
      </c>
      <c r="W345"/>
      <c r="X345"/>
    </row>
    <row r="346" spans="1:24" x14ac:dyDescent="0.25">
      <c r="A346" s="31" t="s">
        <v>1027</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84" t="str">
        <f>VLOOKUP($A346,'Plan de acci�n consolidado 2025'!$A$3:$V$504,T$1,0)</f>
        <v>2025-11-04</v>
      </c>
      <c r="U346" s="184" t="str">
        <f>VLOOKUP($A346,'Plan de acci�n consolidado 2025'!$A$3:$V$504,U$1,0)</f>
        <v>2025-11-28</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1029</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84" t="str">
        <f>VLOOKUP($A347,'Plan de acci�n consolidado 2025'!$A$3:$V$504,T$1,0)</f>
        <v>2025-01-20</v>
      </c>
      <c r="U347" s="184" t="str">
        <f>VLOOKUP($A347,'Plan de acci�n consolidado 2025'!$A$3:$V$504,U$1,0)</f>
        <v>2025-11-28</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1031</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84" t="str">
        <f>VLOOKUP($A348,'Plan de acci�n consolidado 2025'!$A$3:$V$504,T$1,0)</f>
        <v>2025-01-20</v>
      </c>
      <c r="U348" s="184" t="str">
        <f>VLOOKUP($A348,'Plan de acci�n consolidado 2025'!$A$3:$V$504,U$1,0)</f>
        <v>2025-02-28</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x14ac:dyDescent="0.25">
      <c r="A349" s="31" t="s">
        <v>1034</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84" t="str">
        <f>VLOOKUP($A349,'Plan de acci�n consolidado 2025'!$A$3:$V$504,T$1,0)</f>
        <v>2025-01-20</v>
      </c>
      <c r="U349" s="184" t="str">
        <f>VLOOKUP($A349,'Plan de acci�n consolidado 2025'!$A$3:$V$504,U$1,0)</f>
        <v>2025-02-28</v>
      </c>
      <c r="V349" t="str">
        <f>VLOOKUP($A349,'Plan de acci�n consolidado 2025'!$A$3:$V$504,V$1,0)</f>
        <v>10-OFICINA  ASESORA JURÍDICA</v>
      </c>
      <c r="W349"/>
      <c r="X349"/>
    </row>
    <row r="350" spans="1:24" x14ac:dyDescent="0.25">
      <c r="A350" s="31" t="s">
        <v>1037</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84" t="str">
        <f>VLOOKUP($A350,'Plan de acci�n consolidado 2025'!$A$3:$V$504,T$1,0)</f>
        <v>2025-03-03</v>
      </c>
      <c r="U350" s="184" t="str">
        <f>VLOOKUP($A350,'Plan de acci�n consolidado 2025'!$A$3:$V$504,U$1,0)</f>
        <v>2025-04-30</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x14ac:dyDescent="0.25">
      <c r="A351" s="31" t="s">
        <v>1038</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84" t="str">
        <f>VLOOKUP($A351,'Plan de acci�n consolidado 2025'!$A$3:$V$504,T$1,0)</f>
        <v>2025-05-05</v>
      </c>
      <c r="U351" s="184" t="str">
        <f>VLOOKUP($A351,'Plan de acci�n consolidado 2025'!$A$3:$V$504,U$1,0)</f>
        <v>2025-11-28</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x14ac:dyDescent="0.25">
      <c r="A352" s="31" t="s">
        <v>1039</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84" t="str">
        <f>VLOOKUP($A352,'Plan de acci�n consolidado 2025'!$A$3:$V$504,T$1,0)</f>
        <v>2025-01-07</v>
      </c>
      <c r="U352" s="184" t="str">
        <f>VLOOKUP($A352,'Plan de acci�n consolidado 2025'!$A$3:$V$504,U$1,0)</f>
        <v>2025-11-28</v>
      </c>
      <c r="V352" t="str">
        <f>VLOOKUP($A352,'Plan de acci�n consolidado 2025'!$A$3:$V$504,V$1,0)</f>
        <v>20-OFICINA DE TECNOLOGÍA E INFORMÁTICA;
2000-DESPACHO DEL SUPERINTENDENTE DELEGADO PARA LA PROPIEDAD INDUSTRIAL</v>
      </c>
      <c r="W352"/>
      <c r="X352"/>
    </row>
    <row r="353" spans="1:24" x14ac:dyDescent="0.25">
      <c r="A353" s="31" t="s">
        <v>1042</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84" t="str">
        <f>VLOOKUP($A353,'Plan de acci�n consolidado 2025'!$A$3:$V$504,T$1,0)</f>
        <v>2025-01-07</v>
      </c>
      <c r="U353" s="184" t="str">
        <f>VLOOKUP($A353,'Plan de acci�n consolidado 2025'!$A$3:$V$504,U$1,0)</f>
        <v>2025-11-28</v>
      </c>
      <c r="V353" t="str">
        <f>VLOOKUP($A353,'Plan de acci�n consolidado 2025'!$A$3:$V$504,V$1,0)</f>
        <v>20-OFICINA DE TECNOLOGÍA E INFORMÁTICA;
2000-DESPACHO DEL SUPERINTENDENTE DELEGADO PARA LA PROPIEDAD INDUSTRIAL</v>
      </c>
      <c r="W353"/>
      <c r="X353"/>
    </row>
    <row r="354" spans="1:24" x14ac:dyDescent="0.25">
      <c r="A354" s="31" t="s">
        <v>1044</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84" t="str">
        <f>VLOOKUP($A354,'Plan de acci�n consolidado 2025'!$A$3:$V$504,T$1,0)</f>
        <v>2025-04-01</v>
      </c>
      <c r="U354" s="184" t="str">
        <f>VLOOKUP($A354,'Plan de acci�n consolidado 2025'!$A$3:$V$504,U$1,0)</f>
        <v>2025-11-28</v>
      </c>
      <c r="V354" t="str">
        <f>VLOOKUP($A354,'Plan de acci�n consolidado 2025'!$A$3:$V$504,V$1,0)</f>
        <v>20-OFICINA DE TECNOLOGÍA E INFORMÁTICA;
2000-DESPACHO DEL SUPERINTENDENTE DELEGADO PARA LA PROPIEDAD INDUSTRIAL</v>
      </c>
      <c r="W354"/>
      <c r="X354"/>
    </row>
    <row r="355" spans="1:24" x14ac:dyDescent="0.25">
      <c r="A355" s="31" t="s">
        <v>1045</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84" t="str">
        <f>VLOOKUP($A355,'Plan de acci�n consolidado 2025'!$A$3:$V$504,T$1,0)</f>
        <v>2025-01-20</v>
      </c>
      <c r="U355" s="184" t="str">
        <f>VLOOKUP($A355,'Plan de acci�n consolidado 2025'!$A$3:$V$504,U$1,0)</f>
        <v>2025-07-18</v>
      </c>
      <c r="V355" t="str">
        <f>VLOOKUP($A355,'Plan de acci�n consolidado 2025'!$A$3:$V$504,V$1,0)</f>
        <v>2000-DESPACHO DEL SUPERINTENDENTE DELEGADO PARA LA PROPIEDAD INDUSTRIAL;
2010-DIRECCION DE SIGNOS DISTINTIVOS;
2020-DIRECCIÓN DE NUEVAS CREACIONES</v>
      </c>
      <c r="W355"/>
      <c r="X355"/>
    </row>
    <row r="356" spans="1:24" x14ac:dyDescent="0.25">
      <c r="A356" s="31" t="s">
        <v>1047</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84" t="str">
        <f>VLOOKUP($A356,'Plan de acci�n consolidado 2025'!$A$3:$V$504,T$1,0)</f>
        <v>2025-01-20</v>
      </c>
      <c r="U356" s="184" t="str">
        <f>VLOOKUP($A356,'Plan de acci�n consolidado 2025'!$A$3:$V$504,U$1,0)</f>
        <v>2025-05-30</v>
      </c>
      <c r="V356" t="str">
        <f>VLOOKUP($A356,'Plan de acci�n consolidado 2025'!$A$3:$V$504,V$1,0)</f>
        <v>2010-DIRECCION DE SIGNOS DISTINTIVOS;
2020-DIRECCIÓN DE NUEVAS CREACIONES</v>
      </c>
      <c r="W356"/>
      <c r="X356"/>
    </row>
    <row r="357" spans="1:24" x14ac:dyDescent="0.25">
      <c r="A357" s="31" t="s">
        <v>1050</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84" t="str">
        <f>VLOOKUP($A357,'Plan de acci�n consolidado 2025'!$A$3:$V$504,T$1,0)</f>
        <v>2025-01-20</v>
      </c>
      <c r="U357" s="184" t="str">
        <f>VLOOKUP($A357,'Plan de acci�n consolidado 2025'!$A$3:$V$504,U$1,0)</f>
        <v>2025-05-30</v>
      </c>
      <c r="V357" t="str">
        <f>VLOOKUP($A357,'Plan de acci�n consolidado 2025'!$A$3:$V$504,V$1,0)</f>
        <v>2010-DIRECCION DE SIGNOS DISTINTIVOS;
2020-DIRECCIÓN DE NUEVAS CREACIONES</v>
      </c>
      <c r="W357"/>
      <c r="X357"/>
    </row>
    <row r="358" spans="1:24" x14ac:dyDescent="0.25">
      <c r="A358" s="31" t="s">
        <v>1052</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84" t="str">
        <f>VLOOKUP($A358,'Plan de acci�n consolidado 2025'!$A$3:$V$504,T$1,0)</f>
        <v>2025-06-03</v>
      </c>
      <c r="U358" s="184" t="str">
        <f>VLOOKUP($A358,'Plan de acci�n consolidado 2025'!$A$3:$V$504,U$1,0)</f>
        <v>2025-06-27</v>
      </c>
      <c r="V358" t="str">
        <f>VLOOKUP($A358,'Plan de acci�n consolidado 2025'!$A$3:$V$504,V$1,0)</f>
        <v>2000-DESPACHO DEL SUPERINTENDENTE DELEGADO PARA LA PROPIEDAD INDUSTRIAL</v>
      </c>
      <c r="W358"/>
      <c r="X358"/>
    </row>
    <row r="359" spans="1:24" x14ac:dyDescent="0.25">
      <c r="A359" s="31" t="s">
        <v>1053</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84" t="str">
        <f>VLOOKUP($A359,'Plan de acci�n consolidado 2025'!$A$3:$V$504,T$1,0)</f>
        <v>2025-07-01</v>
      </c>
      <c r="U359" s="184" t="str">
        <f>VLOOKUP($A359,'Plan de acci�n consolidado 2025'!$A$3:$V$504,U$1,0)</f>
        <v>2025-07-18</v>
      </c>
      <c r="V359" t="str">
        <f>VLOOKUP($A359,'Plan de acci�n consolidado 2025'!$A$3:$V$504,V$1,0)</f>
        <v>2000-DESPACHO DEL SUPERINTENDENTE DELEGADO PARA LA PROPIEDAD INDUSTRIAL</v>
      </c>
      <c r="W359"/>
      <c r="X359"/>
    </row>
    <row r="360" spans="1:24" x14ac:dyDescent="0.25">
      <c r="A360" s="31" t="s">
        <v>523</v>
      </c>
      <c r="B360" t="str">
        <f>VLOOKUP($A360,'Plan de acci�n consolidado 2025'!$A$3:$V$504,B$1,0)</f>
        <v>50-OFICINA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84" t="str">
        <f>VLOOKUP($A360,'Plan de acci�n consolidado 2025'!$A$3:$V$504,T$1,0)</f>
        <v>2025-01-02</v>
      </c>
      <c r="U360" s="184" t="str">
        <f>VLOOKUP($A360,'Plan de acci�n consolidado 2025'!$A$3:$V$504,U$1,0)</f>
        <v>2025-12-31</v>
      </c>
      <c r="V360" t="str">
        <f>VLOOKUP($A360,'Plan de acci�n consolidado 2025'!$A$3:$V$504,V$1,0)</f>
        <v>50-OFICINA DE CONTROL INTERNO</v>
      </c>
      <c r="W360"/>
      <c r="X360"/>
    </row>
    <row r="361" spans="1:24" x14ac:dyDescent="0.25">
      <c r="A361" s="31" t="s">
        <v>527</v>
      </c>
      <c r="B361" t="str">
        <f>VLOOKUP($A361,'Plan de acci�n consolidado 2025'!$A$3:$V$504,B$1,0)</f>
        <v>50-OFICINA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84" t="str">
        <f>VLOOKUP($A361,'Plan de acci�n consolidado 2025'!$A$3:$V$504,T$1,0)</f>
        <v>2025-01-02</v>
      </c>
      <c r="U361" s="184" t="str">
        <f>VLOOKUP($A361,'Plan de acci�n consolidado 2025'!$A$3:$V$504,U$1,0)</f>
        <v>2025-12-31</v>
      </c>
      <c r="V361" t="str">
        <f>VLOOKUP($A361,'Plan de acci�n consolidado 2025'!$A$3:$V$504,V$1,0)</f>
        <v>50-OFICINA DE CONTROL INTERNO</v>
      </c>
      <c r="W361"/>
      <c r="X361"/>
    </row>
    <row r="362" spans="1:24" x14ac:dyDescent="0.25">
      <c r="A362" s="31" t="s">
        <v>528</v>
      </c>
      <c r="B362" t="str">
        <f>VLOOKUP($A362,'Plan de acci�n consolidado 2025'!$A$3:$V$504,B$1,0)</f>
        <v>50-OFICINA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84" t="str">
        <f>VLOOKUP($A362,'Plan de acci�n consolidado 2025'!$A$3:$V$504,T$1,0)</f>
        <v>2025-06-03</v>
      </c>
      <c r="U362" s="184" t="str">
        <f>VLOOKUP($A362,'Plan de acci�n consolidado 2025'!$A$3:$V$504,U$1,0)</f>
        <v>2025-12-31</v>
      </c>
      <c r="V362" t="str">
        <f>VLOOKUP($A362,'Plan de acci�n consolidado 2025'!$A$3:$V$504,V$1,0)</f>
        <v>50-OFICINA DE CONTROL INTERNO</v>
      </c>
      <c r="W362"/>
      <c r="X362"/>
    </row>
    <row r="363" spans="1:24" x14ac:dyDescent="0.25">
      <c r="A363" s="31" t="s">
        <v>530</v>
      </c>
      <c r="B363" t="str">
        <f>VLOOKUP($A363,'Plan de acci�n consolidado 2025'!$A$3:$V$504,B$1,0)</f>
        <v>50-OFICINA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84" t="str">
        <f>VLOOKUP($A363,'Plan de acci�n consolidado 2025'!$A$3:$V$504,T$1,0)</f>
        <v>2025-04-01</v>
      </c>
      <c r="U363" s="184" t="str">
        <f>VLOOKUP($A363,'Plan de acci�n consolidado 2025'!$A$3:$V$504,U$1,0)</f>
        <v>2025-07-31</v>
      </c>
      <c r="V363" t="str">
        <f>VLOOKUP($A363,'Plan de acci�n consolidado 2025'!$A$3:$V$504,V$1,0)</f>
        <v>50-OFICINA DE CONTROL INTERNO</v>
      </c>
      <c r="W363"/>
      <c r="X363"/>
    </row>
    <row r="364" spans="1:24" x14ac:dyDescent="0.25">
      <c r="A364" s="31" t="s">
        <v>532</v>
      </c>
      <c r="B364" t="str">
        <f>VLOOKUP($A364,'Plan de acci�n consolidado 2025'!$A$3:$V$504,B$1,0)</f>
        <v>50-OFICINA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84" t="str">
        <f>VLOOKUP($A364,'Plan de acci�n consolidado 2025'!$A$3:$V$504,T$1,0)</f>
        <v>2025-04-01</v>
      </c>
      <c r="U364" s="184" t="str">
        <f>VLOOKUP($A364,'Plan de acci�n consolidado 2025'!$A$3:$V$504,U$1,0)</f>
        <v>2025-07-31</v>
      </c>
      <c r="V364" t="str">
        <f>VLOOKUP($A364,'Plan de acci�n consolidado 2025'!$A$3:$V$504,V$1,0)</f>
        <v>50-OFICINA DE CONTROL INTERNO</v>
      </c>
      <c r="W364"/>
      <c r="X364"/>
    </row>
    <row r="365" spans="1:24" x14ac:dyDescent="0.25">
      <c r="A365" s="31" t="s">
        <v>533</v>
      </c>
      <c r="B365" t="str">
        <f>VLOOKUP($A365,'Plan de acci�n consolidado 2025'!$A$3:$V$504,B$1,0)</f>
        <v>50-OFICINA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84" t="str">
        <f>VLOOKUP($A365,'Plan de acci�n consolidado 2025'!$A$3:$V$504,T$1,0)</f>
        <v>2025-04-01</v>
      </c>
      <c r="U365" s="184" t="str">
        <f>VLOOKUP($A365,'Plan de acci�n consolidado 2025'!$A$3:$V$504,U$1,0)</f>
        <v>2025-07-31</v>
      </c>
      <c r="V365" t="str">
        <f>VLOOKUP($A365,'Plan de acci�n consolidado 2025'!$A$3:$V$504,V$1,0)</f>
        <v>50-OFICINA DE CONTROL INTERNO</v>
      </c>
      <c r="W365"/>
      <c r="X365"/>
    </row>
    <row r="366" spans="1:24" x14ac:dyDescent="0.25">
      <c r="A366" s="31" t="s">
        <v>534</v>
      </c>
      <c r="B366" t="str">
        <f>VLOOKUP($A366,'Plan de acci�n consolidado 2025'!$A$3:$V$504,B$1,0)</f>
        <v>50-OFICINA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84" t="str">
        <f>VLOOKUP($A366,'Plan de acci�n consolidado 2025'!$A$3:$V$504,T$1,0)</f>
        <v>2025-02-19</v>
      </c>
      <c r="U366" s="184" t="str">
        <f>VLOOKUP($A366,'Plan de acci�n consolidado 2025'!$A$3:$V$504,U$1,0)</f>
        <v>2025-08-04</v>
      </c>
      <c r="V366" t="str">
        <f>VLOOKUP($A366,'Plan de acci�n consolidado 2025'!$A$3:$V$504,V$1,0)</f>
        <v>50-OFICINA DE CONTROL INTERNO</v>
      </c>
      <c r="W366"/>
      <c r="X366"/>
    </row>
    <row r="367" spans="1:24" x14ac:dyDescent="0.25">
      <c r="A367" s="31" t="s">
        <v>536</v>
      </c>
      <c r="B367" t="str">
        <f>VLOOKUP($A367,'Plan de acci�n consolidado 2025'!$A$3:$V$504,B$1,0)</f>
        <v>50-OFICINA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84" t="str">
        <f>VLOOKUP($A367,'Plan de acci�n consolidado 2025'!$A$3:$V$504,T$1,0)</f>
        <v>2025-02-19</v>
      </c>
      <c r="U367" s="184" t="str">
        <f>VLOOKUP($A367,'Plan de acci�n consolidado 2025'!$A$3:$V$504,U$1,0)</f>
        <v>2025-08-04</v>
      </c>
      <c r="V367" t="str">
        <f>VLOOKUP($A367,'Plan de acci�n consolidado 2025'!$A$3:$V$504,V$1,0)</f>
        <v>50-OFICINA DE CONTROL INTERNO</v>
      </c>
      <c r="W367"/>
      <c r="X367"/>
    </row>
    <row r="368" spans="1:24" x14ac:dyDescent="0.25">
      <c r="A368" s="31" t="s">
        <v>538</v>
      </c>
      <c r="B368" t="str">
        <f>VLOOKUP($A368,'Plan de acci�n consolidado 2025'!$A$3:$V$504,B$1,0)</f>
        <v>50-OFICINA DE CONTROL INTERNO</v>
      </c>
      <c r="C368">
        <f>VLOOKUP($A368,'Plan de acci�n consolidado 2025'!$A$3:$V$504,C$1,0)</f>
        <v>4</v>
      </c>
      <c r="D368" t="str">
        <f>VLOOKUP($A368,'Plan de acci�n consolidado 2025'!$A$3:$V$504,D$1,0)</f>
        <v>Actividad propia Eliminada</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184">
        <f>VLOOKUP($A368,'Plan de acci�n consolidado 2025'!$A$3:$V$504,T$1,0)</f>
        <v>45707</v>
      </c>
      <c r="U368" s="184">
        <f>VLOOKUP($A368,'Plan de acci�n consolidado 2025'!$A$3:$V$504,U$1,0)</f>
        <v>46010</v>
      </c>
      <c r="V368" t="str">
        <f>VLOOKUP($A368,'Plan de acci�n consolidado 2025'!$A$3:$V$504,V$1,0)</f>
        <v>50-OFICINA DE CONTROL INTERNO</v>
      </c>
      <c r="W368"/>
      <c r="X368"/>
    </row>
    <row r="369" spans="1:24" x14ac:dyDescent="0.25">
      <c r="A369" s="31" t="s">
        <v>539</v>
      </c>
      <c r="B369" t="str">
        <f>VLOOKUP($A369,'Plan de acci�n consolidado 2025'!$A$3:$V$504,B$1,0)</f>
        <v>50-OFICINA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84" t="str">
        <f>VLOOKUP($A369,'Plan de acci�n consolidado 2025'!$A$3:$V$504,T$1,0)</f>
        <v>2025-02-19</v>
      </c>
      <c r="U369" s="184" t="str">
        <f>VLOOKUP($A369,'Plan de acci�n consolidado 2025'!$A$3:$V$504,U$1,0)</f>
        <v>2025-08-04</v>
      </c>
      <c r="V369" t="str">
        <f>VLOOKUP($A369,'Plan de acci�n consolidado 2025'!$A$3:$V$504,V$1,0)</f>
        <v>50-OFICINA DE CONTROL INTERNO</v>
      </c>
      <c r="W369"/>
      <c r="X369"/>
    </row>
    <row r="370" spans="1:24" x14ac:dyDescent="0.25">
      <c r="A370" s="31" t="s">
        <v>944</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84" t="str">
        <f>VLOOKUP($A370,'Plan de acci�n consolidado 2025'!$A$3:$V$504,T$1,0)</f>
        <v>2025-01-15</v>
      </c>
      <c r="U370" s="184" t="str">
        <f>VLOOKUP($A370,'Plan de acci�n consolidado 2025'!$A$3:$V$504,U$1,0)</f>
        <v>2025-11-14</v>
      </c>
      <c r="V370" t="str">
        <f>VLOOKUP($A370,'Plan de acci�n consolidado 2025'!$A$3:$V$504,V$1,0)</f>
        <v>72-GRUPO DE TRABAJO DE ATENCION AL CIUDADANO</v>
      </c>
      <c r="W370"/>
      <c r="X370"/>
    </row>
    <row r="371" spans="1:24" x14ac:dyDescent="0.25">
      <c r="A371" s="31" t="s">
        <v>946</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84" t="str">
        <f>VLOOKUP($A371,'Plan de acci�n consolidado 2025'!$A$3:$V$504,T$1,0)</f>
        <v>2025-01-15</v>
      </c>
      <c r="U371" s="184" t="str">
        <f>VLOOKUP($A371,'Plan de acci�n consolidado 2025'!$A$3:$V$504,U$1,0)</f>
        <v>2025-02-18</v>
      </c>
      <c r="V371" t="str">
        <f>VLOOKUP($A371,'Plan de acci�n consolidado 2025'!$A$3:$V$504,V$1,0)</f>
        <v>72-GRUPO DE TRABAJO DE ATENCION AL CIUDADANO</v>
      </c>
      <c r="W371"/>
      <c r="X371"/>
    </row>
    <row r="372" spans="1:24" x14ac:dyDescent="0.25">
      <c r="A372" s="31" t="s">
        <v>948</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84" t="str">
        <f>VLOOKUP($A372,'Plan de acci�n consolidado 2025'!$A$3:$V$504,T$1,0)</f>
        <v>2025-02-19</v>
      </c>
      <c r="U372" s="184" t="str">
        <f>VLOOKUP($A372,'Plan de acci�n consolidado 2025'!$A$3:$V$504,U$1,0)</f>
        <v>2025-02-28</v>
      </c>
      <c r="V372" t="str">
        <f>VLOOKUP($A372,'Plan de acci�n consolidado 2025'!$A$3:$V$504,V$1,0)</f>
        <v>72-GRUPO DE TRABAJO DE ATENCION AL CIUDADANO</v>
      </c>
      <c r="W372"/>
      <c r="X372"/>
    </row>
    <row r="373" spans="1:24" x14ac:dyDescent="0.25">
      <c r="A373" s="31" t="s">
        <v>950</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84" t="str">
        <f>VLOOKUP($A373,'Plan de acci�n consolidado 2025'!$A$3:$V$504,T$1,0)</f>
        <v>2025-03-03</v>
      </c>
      <c r="U373" s="184" t="str">
        <f>VLOOKUP($A373,'Plan de acci�n consolidado 2025'!$A$3:$V$504,U$1,0)</f>
        <v>2025-09-30</v>
      </c>
      <c r="V373" t="str">
        <f>VLOOKUP($A373,'Plan de acci�n consolidado 2025'!$A$3:$V$504,V$1,0)</f>
        <v>72-GRUPO DE TRABAJO DE ATENCION AL CIUDADANO</v>
      </c>
      <c r="W373"/>
      <c r="X373"/>
    </row>
    <row r="374" spans="1:24" x14ac:dyDescent="0.25">
      <c r="A374" s="31" t="s">
        <v>952</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84" t="str">
        <f>VLOOKUP($A374,'Plan de acci�n consolidado 2025'!$A$3:$V$504,T$1,0)</f>
        <v>2025-04-01</v>
      </c>
      <c r="U374" s="184" t="str">
        <f>VLOOKUP($A374,'Plan de acci�n consolidado 2025'!$A$3:$V$504,U$1,0)</f>
        <v>2025-10-31</v>
      </c>
      <c r="V374" t="str">
        <f>VLOOKUP($A374,'Plan de acci�n consolidado 2025'!$A$3:$V$504,V$1,0)</f>
        <v>72-GRUPO DE TRABAJO DE ATENCION AL CIUDADANO</v>
      </c>
      <c r="W374"/>
      <c r="X374"/>
    </row>
    <row r="375" spans="1:24" x14ac:dyDescent="0.25">
      <c r="A375" s="31" t="s">
        <v>954</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84" t="str">
        <f>VLOOKUP($A375,'Plan de acci�n consolidado 2025'!$A$3:$V$504,T$1,0)</f>
        <v>2025-04-07</v>
      </c>
      <c r="U375" s="184" t="str">
        <f>VLOOKUP($A375,'Plan de acci�n consolidado 2025'!$A$3:$V$504,U$1,0)</f>
        <v>2025-09-30</v>
      </c>
      <c r="V375" t="str">
        <f>VLOOKUP($A375,'Plan de acci�n consolidado 2025'!$A$3:$V$504,V$1,0)</f>
        <v>72-GRUPO DE TRABAJO DE ATENCION AL CIUDADANO</v>
      </c>
      <c r="W375"/>
      <c r="X375"/>
    </row>
    <row r="376" spans="1:24" x14ac:dyDescent="0.25">
      <c r="A376" s="31" t="s">
        <v>956</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84" t="str">
        <f>VLOOKUP($A376,'Plan de acci�n consolidado 2025'!$A$3:$V$504,T$1,0)</f>
        <v>2025-05-02</v>
      </c>
      <c r="U376" s="184" t="str">
        <f>VLOOKUP($A376,'Plan de acci�n consolidado 2025'!$A$3:$V$504,U$1,0)</f>
        <v>2025-09-30</v>
      </c>
      <c r="V376" t="str">
        <f>VLOOKUP($A376,'Plan de acci�n consolidado 2025'!$A$3:$V$504,V$1,0)</f>
        <v>72-GRUPO DE TRABAJO DE ATENCION AL CIUDADANO</v>
      </c>
      <c r="W376"/>
      <c r="X376"/>
    </row>
    <row r="377" spans="1:24" x14ac:dyDescent="0.25">
      <c r="A377" s="31" t="s">
        <v>958</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84" t="str">
        <f>VLOOKUP($A377,'Plan de acci�n consolidado 2025'!$A$3:$V$504,T$1,0)</f>
        <v>2025-05-02</v>
      </c>
      <c r="U377" s="184" t="str">
        <f>VLOOKUP($A377,'Plan de acci�n consolidado 2025'!$A$3:$V$504,U$1,0)</f>
        <v>2025-09-30</v>
      </c>
      <c r="V377" t="str">
        <f>VLOOKUP($A377,'Plan de acci�n consolidado 2025'!$A$3:$V$504,V$1,0)</f>
        <v>72-GRUPO DE TRABAJO DE ATENCION AL CIUDADANO</v>
      </c>
      <c r="W377"/>
      <c r="X377"/>
    </row>
    <row r="378" spans="1:24" x14ac:dyDescent="0.25">
      <c r="A378" s="31" t="s">
        <v>959</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84" t="str">
        <f>VLOOKUP($A378,'Plan de acci�n consolidado 2025'!$A$3:$V$504,T$1,0)</f>
        <v>2025-10-01</v>
      </c>
      <c r="U378" s="184" t="str">
        <f>VLOOKUP($A378,'Plan de acci�n consolidado 2025'!$A$3:$V$504,U$1,0)</f>
        <v>2025-11-14</v>
      </c>
      <c r="V378" t="str">
        <f>VLOOKUP($A378,'Plan de acci�n consolidado 2025'!$A$3:$V$504,V$1,0)</f>
        <v>72-GRUPO DE TRABAJO DE ATENCION AL CIUDADANO</v>
      </c>
      <c r="W378"/>
      <c r="X378"/>
    </row>
    <row r="379" spans="1:24" x14ac:dyDescent="0.25">
      <c r="A379" s="31" t="s">
        <v>961</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84" t="str">
        <f>VLOOKUP($A379,'Plan de acci�n consolidado 2025'!$A$3:$V$504,T$1,0)</f>
        <v>2025-02-03</v>
      </c>
      <c r="U379" s="184" t="str">
        <f>VLOOKUP($A379,'Plan de acci�n consolidado 2025'!$A$3:$V$504,U$1,0)</f>
        <v>2025-12-31</v>
      </c>
      <c r="V379" t="str">
        <f>VLOOKUP($A379,'Plan de acci�n consolidado 2025'!$A$3:$V$504,V$1,0)</f>
        <v>72-GRUPO DE TRABAJO DE ATENCION AL CIUDADANO</v>
      </c>
      <c r="W379"/>
      <c r="X379"/>
    </row>
    <row r="380" spans="1:24" x14ac:dyDescent="0.25">
      <c r="A380" s="31" t="s">
        <v>963</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84" t="str">
        <f>VLOOKUP($A380,'Plan de acci�n consolidado 2025'!$A$3:$V$504,T$1,0)</f>
        <v>2025-02-03</v>
      </c>
      <c r="U380" s="184" t="str">
        <f>VLOOKUP($A380,'Plan de acci�n consolidado 2025'!$A$3:$V$504,U$1,0)</f>
        <v>2025-03-31</v>
      </c>
      <c r="V380" t="str">
        <f>VLOOKUP($A380,'Plan de acci�n consolidado 2025'!$A$3:$V$504,V$1,0)</f>
        <v>72-GRUPO DE TRABAJO DE ATENCION AL CIUDADANO</v>
      </c>
      <c r="W380"/>
      <c r="X380"/>
    </row>
    <row r="381" spans="1:24" x14ac:dyDescent="0.25">
      <c r="A381" s="31" t="s">
        <v>965</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84" t="str">
        <f>VLOOKUP($A381,'Plan de acci�n consolidado 2025'!$A$3:$V$504,T$1,0)</f>
        <v>2025-04-01</v>
      </c>
      <c r="U381" s="184" t="str">
        <f>VLOOKUP($A381,'Plan de acci�n consolidado 2025'!$A$3:$V$504,U$1,0)</f>
        <v>2025-12-31</v>
      </c>
      <c r="V381" t="str">
        <f>VLOOKUP($A381,'Plan de acci�n consolidado 2025'!$A$3:$V$504,V$1,0)</f>
        <v>72-GRUPO DE TRABAJO DE ATENCION AL CIUDADANO</v>
      </c>
      <c r="W381"/>
      <c r="X381"/>
    </row>
    <row r="382" spans="1:24" x14ac:dyDescent="0.25">
      <c r="A382" s="31" t="s">
        <v>966</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84" t="str">
        <f>VLOOKUP($A382,'Plan de acci�n consolidado 2025'!$A$3:$V$504,T$1,0)</f>
        <v>2025-12-01</v>
      </c>
      <c r="U382" s="184" t="str">
        <f>VLOOKUP($A382,'Plan de acci�n consolidado 2025'!$A$3:$V$504,U$1,0)</f>
        <v>2025-12-31</v>
      </c>
      <c r="V382" t="str">
        <f>VLOOKUP($A382,'Plan de acci�n consolidado 2025'!$A$3:$V$504,V$1,0)</f>
        <v>72-GRUPO DE TRABAJO DE ATENCION AL CIUDADANO</v>
      </c>
      <c r="W382"/>
      <c r="X382"/>
    </row>
    <row r="383" spans="1:24" x14ac:dyDescent="0.25">
      <c r="A383" s="31" t="s">
        <v>968</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84" t="str">
        <f>VLOOKUP($A383,'Plan de acci�n consolidado 2025'!$A$3:$V$504,T$1,0)</f>
        <v>2025-02-03</v>
      </c>
      <c r="U383" s="184" t="str">
        <f>VLOOKUP($A383,'Plan de acci�n consolidado 2025'!$A$3:$V$504,U$1,0)</f>
        <v>2025-11-28</v>
      </c>
      <c r="V383" t="str">
        <f>VLOOKUP($A383,'Plan de acci�n consolidado 2025'!$A$3:$V$504,V$1,0)</f>
        <v>142-GRUPO DE TRABAJO DE SERVICIOS ADMINISTRATIVOS Y RECURSOS FÍSICOS;
20-OFICINA DE TECNOLOGÍA E INFORMÁTICA;
72-GRUPO DE TRABAJO DE ATENCION AL CIUDADANO</v>
      </c>
      <c r="W383"/>
      <c r="X383"/>
    </row>
    <row r="384" spans="1:24" x14ac:dyDescent="0.25">
      <c r="A384" s="31" t="s">
        <v>970</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84" t="str">
        <f>VLOOKUP($A384,'Plan de acci�n consolidado 2025'!$A$3:$V$504,T$1,0)</f>
        <v>2025-02-03</v>
      </c>
      <c r="U384" s="184" t="str">
        <f>VLOOKUP($A384,'Plan de acci�n consolidado 2025'!$A$3:$V$504,U$1,0)</f>
        <v>2025-03-14</v>
      </c>
      <c r="V384" t="str">
        <f>VLOOKUP($A384,'Plan de acci�n consolidado 2025'!$A$3:$V$504,V$1,0)</f>
        <v>72-GRUPO DE TRABAJO DE ATENCION AL CIUDADANO</v>
      </c>
      <c r="W384"/>
      <c r="X384"/>
    </row>
    <row r="385" spans="1:24" x14ac:dyDescent="0.25">
      <c r="A385" s="31" t="s">
        <v>972</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84" t="str">
        <f>VLOOKUP($A385,'Plan de acci�n consolidado 2025'!$A$3:$V$504,T$1,0)</f>
        <v>2025-03-18</v>
      </c>
      <c r="U385" s="184" t="str">
        <f>VLOOKUP($A385,'Plan de acci�n consolidado 2025'!$A$3:$V$504,U$1,0)</f>
        <v>2025-08-29</v>
      </c>
      <c r="V385" t="str">
        <f>VLOOKUP($A385,'Plan de acci�n consolidado 2025'!$A$3:$V$504,V$1,0)</f>
        <v>142-GRUPO DE TRABAJO DE SERVICIOS ADMINISTRATIVOS Y RECURSOS FÍSICOS;
72-GRUPO DE TRABAJO DE ATENCION AL CIUDADANO</v>
      </c>
      <c r="W385"/>
      <c r="X385"/>
    </row>
    <row r="386" spans="1:24" x14ac:dyDescent="0.25">
      <c r="A386" s="31" t="s">
        <v>975</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84" t="str">
        <f>VLOOKUP($A386,'Plan de acci�n consolidado 2025'!$A$3:$V$504,T$1,0)</f>
        <v>2025-04-01</v>
      </c>
      <c r="U386" s="184" t="str">
        <f>VLOOKUP($A386,'Plan de acci�n consolidado 2025'!$A$3:$V$504,U$1,0)</f>
        <v>2025-06-04</v>
      </c>
      <c r="V386" t="str">
        <f>VLOOKUP($A386,'Plan de acci�n consolidado 2025'!$A$3:$V$504,V$1,0)</f>
        <v>72-GRUPO DE TRABAJO DE ATENCION AL CIUDADANO</v>
      </c>
      <c r="W386"/>
      <c r="X386"/>
    </row>
    <row r="387" spans="1:24" x14ac:dyDescent="0.25">
      <c r="A387" s="31" t="s">
        <v>977</v>
      </c>
      <c r="B387" t="str">
        <f>VLOOKUP($A387,'Plan de acci�n consolidado 2025'!$A$3:$V$504,B$1,0)</f>
        <v>72-GRUPO DE TRABAJO DE ATENCION AL CIUDADANO</v>
      </c>
      <c r="C387">
        <f>VLOOKUP($A387,'Plan de acci�n consolidado 2025'!$A$3:$V$504,C$1,0)</f>
        <v>2</v>
      </c>
      <c r="D387" t="str">
        <f>VLOOKUP($A387,'Plan de acci�n consolidado 2025'!$A$3:$V$504,D$1,0)</f>
        <v>Actividad propia Eliminada</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184">
        <f>VLOOKUP($A387,'Plan de acci�n consolidado 2025'!$A$3:$V$504,T$1,0)</f>
        <v>45811</v>
      </c>
      <c r="U387" s="184">
        <f>VLOOKUP($A387,'Plan de acci�n consolidado 2025'!$A$3:$V$504,U$1,0)</f>
        <v>45989</v>
      </c>
      <c r="V387" t="str">
        <f>VLOOKUP($A387,'Plan de acci�n consolidado 2025'!$A$3:$V$504,V$1,0)</f>
        <v>20-OFICINA DE TECNOLOGÍA E INFORMÁTICA;
72-GRUPO DE TRABAJO DE ATENCION AL CIUDADANO</v>
      </c>
      <c r="W387"/>
      <c r="X387"/>
    </row>
    <row r="388" spans="1:24" x14ac:dyDescent="0.25">
      <c r="A388" s="31" t="s">
        <v>980</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84" t="str">
        <f>VLOOKUP($A388,'Plan de acci�n consolidado 2025'!$A$3:$V$504,T$1,0)</f>
        <v>2025-06-20</v>
      </c>
      <c r="U388" s="184" t="str">
        <f>VLOOKUP($A388,'Plan de acci�n consolidado 2025'!$A$3:$V$504,U$1,0)</f>
        <v>2025-11-28</v>
      </c>
      <c r="V388" t="str">
        <f>VLOOKUP($A388,'Plan de acci�n consolidado 2025'!$A$3:$V$504,V$1,0)</f>
        <v>20-OFICINA DE TECNOLOGÍA E INFORMÁTICA;
72-GRUPO DE TRABAJO DE ATENCION AL CIUDADANO</v>
      </c>
      <c r="W388"/>
      <c r="X388"/>
    </row>
    <row r="389" spans="1:24" x14ac:dyDescent="0.25">
      <c r="A389" s="31" t="s">
        <v>982</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84" t="str">
        <f>VLOOKUP($A389,'Plan de acci�n consolidado 2025'!$A$3:$V$504,T$1,0)</f>
        <v>2025-01-15</v>
      </c>
      <c r="U389" s="184" t="str">
        <f>VLOOKUP($A389,'Plan de acci�n consolidado 2025'!$A$3:$V$504,U$1,0)</f>
        <v>2025-12-15</v>
      </c>
      <c r="V389" t="str">
        <f>VLOOKUP($A389,'Plan de acci�n consolidado 2025'!$A$3:$V$504,V$1,0)</f>
        <v>72-GRUPO DE TRABAJO DE ATENCION AL CIUDADANO</v>
      </c>
      <c r="W389"/>
      <c r="X389"/>
    </row>
    <row r="390" spans="1:24" x14ac:dyDescent="0.25">
      <c r="A390" s="31" t="s">
        <v>984</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84" t="str">
        <f>VLOOKUP($A390,'Plan de acci�n consolidado 2025'!$A$3:$V$504,T$1,0)</f>
        <v>2025-01-15</v>
      </c>
      <c r="U390" s="184" t="str">
        <f>VLOOKUP($A390,'Plan de acci�n consolidado 2025'!$A$3:$V$504,U$1,0)</f>
        <v>2025-02-18</v>
      </c>
      <c r="V390" t="str">
        <f>VLOOKUP($A390,'Plan de acci�n consolidado 2025'!$A$3:$V$504,V$1,0)</f>
        <v>72-GRUPO DE TRABAJO DE ATENCION AL CIUDADANO</v>
      </c>
      <c r="W390"/>
      <c r="X390"/>
    </row>
    <row r="391" spans="1:24" x14ac:dyDescent="0.25">
      <c r="A391" s="31" t="s">
        <v>986</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84" t="str">
        <f>VLOOKUP($A391,'Plan de acci�n consolidado 2025'!$A$3:$V$504,T$1,0)</f>
        <v>2025-02-19</v>
      </c>
      <c r="U391" s="184" t="str">
        <f>VLOOKUP($A391,'Plan de acci�n consolidado 2025'!$A$3:$V$504,U$1,0)</f>
        <v>2025-02-28</v>
      </c>
      <c r="V391" t="str">
        <f>VLOOKUP($A391,'Plan de acci�n consolidado 2025'!$A$3:$V$504,V$1,0)</f>
        <v>72-GRUPO DE TRABAJO DE ATENCION AL CIUDADANO</v>
      </c>
      <c r="W391"/>
      <c r="X391"/>
    </row>
    <row r="392" spans="1:24" x14ac:dyDescent="0.25">
      <c r="A392" s="31" t="s">
        <v>988</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84" t="str">
        <f>VLOOKUP($A392,'Plan de acci�n consolidado 2025'!$A$3:$V$504,T$1,0)</f>
        <v>2025-03-03</v>
      </c>
      <c r="U392" s="184" t="str">
        <f>VLOOKUP($A392,'Plan de acci�n consolidado 2025'!$A$3:$V$504,U$1,0)</f>
        <v>2025-11-14</v>
      </c>
      <c r="V392" t="str">
        <f>VLOOKUP($A392,'Plan de acci�n consolidado 2025'!$A$3:$V$504,V$1,0)</f>
        <v>72-GRUPO DE TRABAJO DE ATENCION AL CIUDADANO</v>
      </c>
      <c r="W392"/>
      <c r="X392"/>
    </row>
    <row r="393" spans="1:24" x14ac:dyDescent="0.25">
      <c r="A393" s="31" t="s">
        <v>989</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84" t="str">
        <f>VLOOKUP($A393,'Plan de acci�n consolidado 2025'!$A$3:$V$504,T$1,0)</f>
        <v>2025-12-01</v>
      </c>
      <c r="U393" s="184" t="str">
        <f>VLOOKUP($A393,'Plan de acci�n consolidado 2025'!$A$3:$V$504,U$1,0)</f>
        <v>2025-12-15</v>
      </c>
      <c r="V393" t="str">
        <f>VLOOKUP($A393,'Plan de acci�n consolidado 2025'!$A$3:$V$504,V$1,0)</f>
        <v>72-GRUPO DE TRABAJO DE ATENCION AL CIUDADANO</v>
      </c>
      <c r="W393"/>
      <c r="X393"/>
    </row>
    <row r="394" spans="1:24" x14ac:dyDescent="0.25">
      <c r="A394" s="31" t="s">
        <v>910</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84" t="str">
        <f>VLOOKUP($A394,'Plan de acci�n consolidado 2025'!$A$3:$V$504,T$1,0)</f>
        <v>2025-02-04</v>
      </c>
      <c r="U394" s="184" t="str">
        <f>VLOOKUP($A394,'Plan de acci�n consolidado 2025'!$A$3:$V$504,U$1,0)</f>
        <v>2025-12-16</v>
      </c>
      <c r="V394" t="str">
        <f>VLOOKUP($A394,'Plan de acci�n consolidado 2025'!$A$3:$V$504,V$1,0)</f>
        <v>7100-DIRECCIÓN DE INVESTIGACIONES DE PROTECCIÓN DE DATOS PERSONALES;
73-GRUPO DE TRABAJO DE COMUNICACION</v>
      </c>
      <c r="W394"/>
      <c r="X394"/>
    </row>
    <row r="395" spans="1:24" x14ac:dyDescent="0.25">
      <c r="A395" s="31" t="s">
        <v>913</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84" t="str">
        <f>VLOOKUP($A395,'Plan de acci�n consolidado 2025'!$A$3:$V$504,T$1,0)</f>
        <v>2025-02-04</v>
      </c>
      <c r="U395" s="184" t="str">
        <f>VLOOKUP($A395,'Plan de acci�n consolidado 2025'!$A$3:$V$504,U$1,0)</f>
        <v>2025-02-07</v>
      </c>
      <c r="V395" t="str">
        <f>VLOOKUP($A395,'Plan de acci�n consolidado 2025'!$A$3:$V$504,V$1,0)</f>
        <v>7100-DIRECCIÓN DE INVESTIGACIONES DE PROTECCIÓN DE DATOS PERSONALES</v>
      </c>
      <c r="W395"/>
      <c r="X395"/>
    </row>
    <row r="396" spans="1:24" x14ac:dyDescent="0.25">
      <c r="A396" s="31" t="s">
        <v>915</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84" t="str">
        <f>VLOOKUP($A396,'Plan de acci�n consolidado 2025'!$A$3:$V$504,T$1,0)</f>
        <v>2025-02-11</v>
      </c>
      <c r="U396" s="184" t="str">
        <f>VLOOKUP($A396,'Plan de acci�n consolidado 2025'!$A$3:$V$504,U$1,0)</f>
        <v>2025-11-28</v>
      </c>
      <c r="V396" t="str">
        <f>VLOOKUP($A396,'Plan de acci�n consolidado 2025'!$A$3:$V$504,V$1,0)</f>
        <v>7100-DIRECCIÓN DE INVESTIGACIONES DE PROTECCIÓN DE DATOS PERSONALES;
73-GRUPO DE TRABAJO DE COMUNICACION</v>
      </c>
      <c r="W396"/>
      <c r="X396"/>
    </row>
    <row r="397" spans="1:24" x14ac:dyDescent="0.25">
      <c r="A397" s="31" t="s">
        <v>916</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84" t="str">
        <f>VLOOKUP($A397,'Plan de acci�n consolidado 2025'!$A$3:$V$504,T$1,0)</f>
        <v>2025-02-11</v>
      </c>
      <c r="U397" s="184" t="str">
        <f>VLOOKUP($A397,'Plan de acci�n consolidado 2025'!$A$3:$V$504,U$1,0)</f>
        <v>2025-12-16</v>
      </c>
      <c r="V397" t="str">
        <f>VLOOKUP($A397,'Plan de acci�n consolidado 2025'!$A$3:$V$504,V$1,0)</f>
        <v>7100-DIRECCIÓN DE INVESTIGACIONES DE PROTECCIÓN DE DATOS PERSONALES</v>
      </c>
      <c r="W397"/>
      <c r="X397"/>
    </row>
    <row r="398" spans="1:24" x14ac:dyDescent="0.25">
      <c r="A398" s="31" t="s">
        <v>918</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84" t="str">
        <f>VLOOKUP($A398,'Plan de acci�n consolidado 2025'!$A$3:$V$504,T$1,0)</f>
        <v>2025-02-03</v>
      </c>
      <c r="U398" s="184" t="str">
        <f>VLOOKUP($A398,'Plan de acci�n consolidado 2025'!$A$3:$V$504,U$1,0)</f>
        <v>2025-09-30</v>
      </c>
      <c r="V398" t="str">
        <f>VLOOKUP($A398,'Plan de acci�n consolidado 2025'!$A$3:$V$504,V$1,0)</f>
        <v>7100-DIRECCIÓN DE INVESTIGACIONES DE PROTECCIÓN DE DATOS PERSONALES</v>
      </c>
      <c r="W398"/>
      <c r="X398"/>
    </row>
    <row r="399" spans="1:24" x14ac:dyDescent="0.25">
      <c r="A399" s="31" t="s">
        <v>920</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84" t="str">
        <f>VLOOKUP($A399,'Plan de acci�n consolidado 2025'!$A$3:$V$504,T$1,0)</f>
        <v>2025-02-03</v>
      </c>
      <c r="U399" s="184" t="str">
        <f>VLOOKUP($A399,'Plan de acci�n consolidado 2025'!$A$3:$V$504,U$1,0)</f>
        <v>2025-03-17</v>
      </c>
      <c r="V399" t="str">
        <f>VLOOKUP($A399,'Plan de acci�n consolidado 2025'!$A$3:$V$504,V$1,0)</f>
        <v>7100-DIRECCIÓN DE INVESTIGACIONES DE PROTECCIÓN DE DATOS PERSONALES</v>
      </c>
      <c r="W399"/>
      <c r="X399"/>
    </row>
    <row r="400" spans="1:24" x14ac:dyDescent="0.25">
      <c r="A400" s="31" t="s">
        <v>922</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84" t="str">
        <f>VLOOKUP($A400,'Plan de acci�n consolidado 2025'!$A$3:$V$504,T$1,0)</f>
        <v>2025-03-18</v>
      </c>
      <c r="U400" s="184" t="str">
        <f>VLOOKUP($A400,'Plan de acci�n consolidado 2025'!$A$3:$V$504,U$1,0)</f>
        <v>2025-05-29</v>
      </c>
      <c r="V400" t="str">
        <f>VLOOKUP($A400,'Plan de acci�n consolidado 2025'!$A$3:$V$504,V$1,0)</f>
        <v>7100-DIRECCIÓN DE INVESTIGACIONES DE PROTECCIÓN DE DATOS PERSONALES</v>
      </c>
      <c r="W400"/>
      <c r="X400"/>
    </row>
    <row r="401" spans="1:24" x14ac:dyDescent="0.25">
      <c r="A401" s="31" t="s">
        <v>923</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84" t="str">
        <f>VLOOKUP($A401,'Plan de acci�n consolidado 2025'!$A$3:$V$504,T$1,0)</f>
        <v>2025-06-03</v>
      </c>
      <c r="U401" s="184" t="str">
        <f>VLOOKUP($A401,'Plan de acci�n consolidado 2025'!$A$3:$V$504,U$1,0)</f>
        <v>2025-07-11</v>
      </c>
      <c r="V401" t="str">
        <f>VLOOKUP($A401,'Plan de acci�n consolidado 2025'!$A$3:$V$504,V$1,0)</f>
        <v>7100-DIRECCIÓN DE INVESTIGACIONES DE PROTECCIÓN DE DATOS PERSONALES</v>
      </c>
      <c r="W401"/>
      <c r="X401"/>
    </row>
    <row r="402" spans="1:24" x14ac:dyDescent="0.25">
      <c r="A402" s="31" t="s">
        <v>924</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84" t="str">
        <f>VLOOKUP($A402,'Plan de acci�n consolidado 2025'!$A$3:$V$504,T$1,0)</f>
        <v>2025-07-14</v>
      </c>
      <c r="U402" s="184" t="str">
        <f>VLOOKUP($A402,'Plan de acci�n consolidado 2025'!$A$3:$V$504,U$1,0)</f>
        <v>2025-08-29</v>
      </c>
      <c r="V402" t="str">
        <f>VLOOKUP($A402,'Plan de acci�n consolidado 2025'!$A$3:$V$504,V$1,0)</f>
        <v>7100-DIRECCIÓN DE INVESTIGACIONES DE PROTECCIÓN DE DATOS PERSONALES</v>
      </c>
      <c r="W402"/>
      <c r="X402"/>
    </row>
    <row r="403" spans="1:24" x14ac:dyDescent="0.25">
      <c r="A403" s="31" t="s">
        <v>926</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84" t="str">
        <f>VLOOKUP($A403,'Plan de acci�n consolidado 2025'!$A$3:$V$504,T$1,0)</f>
        <v>2025-09-01</v>
      </c>
      <c r="U403" s="184" t="str">
        <f>VLOOKUP($A403,'Plan de acci�n consolidado 2025'!$A$3:$V$504,U$1,0)</f>
        <v>2025-09-30</v>
      </c>
      <c r="V403" t="str">
        <f>VLOOKUP($A403,'Plan de acci�n consolidado 2025'!$A$3:$V$504,V$1,0)</f>
        <v>7100-DIRECCIÓN DE INVESTIGACIONES DE PROTECCIÓN DE DATOS PERSONALES</v>
      </c>
      <c r="W403"/>
      <c r="X403"/>
    </row>
    <row r="404" spans="1:24" x14ac:dyDescent="0.25">
      <c r="A404" s="31" t="s">
        <v>1193</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84" t="str">
        <f>VLOOKUP($A404,'Plan de acci�n consolidado 2025'!$A$3:$V$504,T$1,0)</f>
        <v>2025-02-03</v>
      </c>
      <c r="U404" s="184" t="str">
        <f>VLOOKUP($A404,'Plan de acci�n consolidado 2025'!$A$3:$V$504,U$1,0)</f>
        <v>2025-12-19</v>
      </c>
      <c r="V404" t="str">
        <f>VLOOKUP($A404,'Plan de acci�n consolidado 2025'!$A$3:$V$504,V$1,0)</f>
        <v>71-GRUPO DE TRABAJO DE FORMACION</v>
      </c>
      <c r="W404"/>
      <c r="X404"/>
    </row>
    <row r="405" spans="1:24" x14ac:dyDescent="0.25">
      <c r="A405" s="31" t="s">
        <v>1195</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84" t="str">
        <f>VLOOKUP($A405,'Plan de acci�n consolidado 2025'!$A$3:$V$504,T$1,0)</f>
        <v>2025-02-03</v>
      </c>
      <c r="U405" s="184" t="str">
        <f>VLOOKUP($A405,'Plan de acci�n consolidado 2025'!$A$3:$V$504,U$1,0)</f>
        <v>2025-03-28</v>
      </c>
      <c r="V405" t="str">
        <f>VLOOKUP($A405,'Plan de acci�n consolidado 2025'!$A$3:$V$504,V$1,0)</f>
        <v>71-GRUPO DE TRABAJO DE FORMACION</v>
      </c>
      <c r="W405"/>
      <c r="X405"/>
    </row>
    <row r="406" spans="1:24" x14ac:dyDescent="0.25">
      <c r="A406" s="31" t="s">
        <v>1197</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84" t="str">
        <f>VLOOKUP($A406,'Plan de acci�n consolidado 2025'!$A$3:$V$504,T$1,0)</f>
        <v>2025-04-01</v>
      </c>
      <c r="U406" s="184" t="str">
        <f>VLOOKUP($A406,'Plan de acci�n consolidado 2025'!$A$3:$V$504,U$1,0)</f>
        <v>2025-12-05</v>
      </c>
      <c r="V406" t="str">
        <f>VLOOKUP($A406,'Plan de acci�n consolidado 2025'!$A$3:$V$504,V$1,0)</f>
        <v>71-GRUPO DE TRABAJO DE FORMACION</v>
      </c>
      <c r="W406"/>
      <c r="X406"/>
    </row>
    <row r="407" spans="1:24" x14ac:dyDescent="0.25">
      <c r="A407" s="31" t="s">
        <v>1198</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84" t="str">
        <f>VLOOKUP($A407,'Plan de acci�n consolidado 2025'!$A$3:$V$504,T$1,0)</f>
        <v>2025-04-01</v>
      </c>
      <c r="U407" s="184" t="str">
        <f>VLOOKUP($A407,'Plan de acci�n consolidado 2025'!$A$3:$V$504,U$1,0)</f>
        <v>2025-12-19</v>
      </c>
      <c r="V407" t="str">
        <f>VLOOKUP($A407,'Plan de acci�n consolidado 2025'!$A$3:$V$504,V$1,0)</f>
        <v>71-GRUPO DE TRABAJO DE FORMACION</v>
      </c>
      <c r="W407"/>
      <c r="X407"/>
    </row>
    <row r="408" spans="1:24" x14ac:dyDescent="0.25">
      <c r="A408" s="31" t="s">
        <v>1200</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84" t="str">
        <f>VLOOKUP($A408,'Plan de acci�n consolidado 2025'!$A$3:$V$504,T$1,0)</f>
        <v>2025-02-03</v>
      </c>
      <c r="U408" s="184" t="str">
        <f>VLOOKUP($A408,'Plan de acci�n consolidado 2025'!$A$3:$V$504,U$1,0)</f>
        <v>2025-11-28</v>
      </c>
      <c r="V408" t="str">
        <f>VLOOKUP($A408,'Plan de acci�n consolidado 2025'!$A$3:$V$504,V$1,0)</f>
        <v>71-GRUPO DE TRABAJO DE FORMACION</v>
      </c>
      <c r="W408"/>
      <c r="X408"/>
    </row>
    <row r="409" spans="1:24" x14ac:dyDescent="0.25">
      <c r="A409" s="31" t="s">
        <v>1202</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84" t="str">
        <f>VLOOKUP($A409,'Plan de acci�n consolidado 2025'!$A$3:$V$504,T$1,0)</f>
        <v>2025-02-03</v>
      </c>
      <c r="U409" s="184" t="str">
        <f>VLOOKUP($A409,'Plan de acci�n consolidado 2025'!$A$3:$V$504,U$1,0)</f>
        <v>2025-03-31</v>
      </c>
      <c r="V409" t="str">
        <f>VLOOKUP($A409,'Plan de acci�n consolidado 2025'!$A$3:$V$504,V$1,0)</f>
        <v>71-GRUPO DE TRABAJO DE FORMACION</v>
      </c>
      <c r="W409"/>
      <c r="X409"/>
    </row>
    <row r="410" spans="1:24" x14ac:dyDescent="0.25">
      <c r="A410" s="31" t="s">
        <v>1204</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84" t="str">
        <f>VLOOKUP($A410,'Plan de acci�n consolidado 2025'!$A$3:$V$504,T$1,0)</f>
        <v>2025-04-01</v>
      </c>
      <c r="U410" s="184" t="str">
        <f>VLOOKUP($A410,'Plan de acci�n consolidado 2025'!$A$3:$V$504,U$1,0)</f>
        <v>2025-11-28</v>
      </c>
      <c r="V410" t="str">
        <f>VLOOKUP($A410,'Plan de acci�n consolidado 2025'!$A$3:$V$504,V$1,0)</f>
        <v>71-GRUPO DE TRABAJO DE FORMACION</v>
      </c>
      <c r="W410"/>
      <c r="X410"/>
    </row>
    <row r="411" spans="1:24" x14ac:dyDescent="0.25">
      <c r="A411" s="31" t="s">
        <v>1206</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84" t="str">
        <f>VLOOKUP($A411,'Plan de acci�n consolidado 2025'!$A$3:$V$504,T$1,0)</f>
        <v>2025-04-01</v>
      </c>
      <c r="U411" s="184" t="str">
        <f>VLOOKUP($A411,'Plan de acci�n consolidado 2025'!$A$3:$V$504,U$1,0)</f>
        <v>2025-11-28</v>
      </c>
      <c r="V411" t="str">
        <f>VLOOKUP($A411,'Plan de acci�n consolidado 2025'!$A$3:$V$504,V$1,0)</f>
        <v>71-GRUPO DE TRABAJO DE FORMACION</v>
      </c>
      <c r="W411"/>
      <c r="X411"/>
    </row>
    <row r="412" spans="1:24" x14ac:dyDescent="0.25">
      <c r="A412" s="31" t="s">
        <v>1207</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84" t="str">
        <f>VLOOKUP($A412,'Plan de acci�n consolidado 2025'!$A$3:$V$504,T$1,0)</f>
        <v>2025-02-17</v>
      </c>
      <c r="U412" s="184" t="str">
        <f>VLOOKUP($A412,'Plan de acci�n consolidado 2025'!$A$3:$V$504,U$1,0)</f>
        <v>2025-12-12</v>
      </c>
      <c r="V412" t="str">
        <f>VLOOKUP($A412,'Plan de acci�n consolidado 2025'!$A$3:$V$504,V$1,0)</f>
        <v>71-GRUPO DE TRABAJO DE FORMACION</v>
      </c>
      <c r="W412"/>
      <c r="X412"/>
    </row>
    <row r="413" spans="1:24" x14ac:dyDescent="0.25">
      <c r="A413" s="31" t="s">
        <v>1208</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84" t="str">
        <f>VLOOKUP($A413,'Plan de acci�n consolidado 2025'!$A$3:$V$504,T$1,0)</f>
        <v>2025-02-17</v>
      </c>
      <c r="U413" s="184" t="str">
        <f>VLOOKUP($A413,'Plan de acci�n consolidado 2025'!$A$3:$V$504,U$1,0)</f>
        <v>2025-07-15</v>
      </c>
      <c r="V413" t="str">
        <f>VLOOKUP($A413,'Plan de acci�n consolidado 2025'!$A$3:$V$504,V$1,0)</f>
        <v>71-GRUPO DE TRABAJO DE FORMACION</v>
      </c>
      <c r="W413"/>
      <c r="X413"/>
    </row>
    <row r="414" spans="1:24" x14ac:dyDescent="0.25">
      <c r="A414" s="31" t="s">
        <v>1209</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84" t="str">
        <f>VLOOKUP($A414,'Plan de acci�n consolidado 2025'!$A$3:$V$504,T$1,0)</f>
        <v>2025-03-17</v>
      </c>
      <c r="U414" s="184" t="str">
        <f>VLOOKUP($A414,'Plan de acci�n consolidado 2025'!$A$3:$V$504,U$1,0)</f>
        <v>2025-07-31</v>
      </c>
      <c r="V414" t="str">
        <f>VLOOKUP($A414,'Plan de acci�n consolidado 2025'!$A$3:$V$504,V$1,0)</f>
        <v>71-GRUPO DE TRABAJO DE FORMACION</v>
      </c>
      <c r="W414"/>
      <c r="X414"/>
    </row>
    <row r="415" spans="1:24" x14ac:dyDescent="0.25">
      <c r="A415" s="31" t="s">
        <v>1210</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84" t="str">
        <f>VLOOKUP($A415,'Plan de acci�n consolidado 2025'!$A$3:$V$504,T$1,0)</f>
        <v>2025-04-01</v>
      </c>
      <c r="U415" s="184" t="str">
        <f>VLOOKUP($A415,'Plan de acci�n consolidado 2025'!$A$3:$V$504,U$1,0)</f>
        <v>2025-12-05</v>
      </c>
      <c r="V415" t="str">
        <f>VLOOKUP($A415,'Plan de acci�n consolidado 2025'!$A$3:$V$504,V$1,0)</f>
        <v>71-GRUPO DE TRABAJO DE FORMACION</v>
      </c>
      <c r="W415"/>
      <c r="X415"/>
    </row>
    <row r="416" spans="1:24" x14ac:dyDescent="0.25">
      <c r="A416" s="31" t="s">
        <v>1211</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84" t="str">
        <f>VLOOKUP($A416,'Plan de acci�n consolidado 2025'!$A$3:$V$504,T$1,0)</f>
        <v>2025-12-01</v>
      </c>
      <c r="U416" s="184" t="str">
        <f>VLOOKUP($A416,'Plan de acci�n consolidado 2025'!$A$3:$V$504,U$1,0)</f>
        <v>2025-12-12</v>
      </c>
      <c r="V416" t="str">
        <f>VLOOKUP($A416,'Plan de acci�n consolidado 2025'!$A$3:$V$504,V$1,0)</f>
        <v>71-GRUPO DE TRABAJO DE FORMACION</v>
      </c>
      <c r="W416"/>
      <c r="X416"/>
    </row>
    <row r="417" spans="1:24" x14ac:dyDescent="0.25">
      <c r="A417" s="31" t="s">
        <v>1212</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84" t="str">
        <f>VLOOKUP($A417,'Plan de acci�n consolidado 2025'!$A$3:$V$504,T$1,0)</f>
        <v>2025-03-01</v>
      </c>
      <c r="U417" s="184" t="str">
        <f>VLOOKUP($A417,'Plan de acci�n consolidado 2025'!$A$3:$V$504,U$1,0)</f>
        <v>2025-12-12</v>
      </c>
      <c r="V417" t="str">
        <f>VLOOKUP($A417,'Plan de acci�n consolidado 2025'!$A$3:$V$504,V$1,0)</f>
        <v>71-GRUPO DE TRABAJO DE FORMACION</v>
      </c>
      <c r="W417"/>
      <c r="X417"/>
    </row>
    <row r="418" spans="1:24" x14ac:dyDescent="0.25">
      <c r="A418" s="31" t="s">
        <v>1213</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84" t="str">
        <f>VLOOKUP($A418,'Plan de acci�n consolidado 2025'!$A$3:$V$504,T$1,0)</f>
        <v>2025-03-01</v>
      </c>
      <c r="U418" s="184" t="str">
        <f>VLOOKUP($A418,'Plan de acci�n consolidado 2025'!$A$3:$V$504,U$1,0)</f>
        <v>2025-12-12</v>
      </c>
      <c r="V418" t="str">
        <f>VLOOKUP($A418,'Plan de acci�n consolidado 2025'!$A$3:$V$504,V$1,0)</f>
        <v>71-GRUPO DE TRABAJO DE FORMACION</v>
      </c>
      <c r="W418"/>
      <c r="X418"/>
    </row>
    <row r="419" spans="1:24" x14ac:dyDescent="0.25">
      <c r="A419" s="31" t="s">
        <v>1214</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84" t="str">
        <f>VLOOKUP($A419,'Plan de acci�n consolidado 2025'!$A$3:$V$504,T$1,0)</f>
        <v>2025-12-01</v>
      </c>
      <c r="U419" s="184" t="str">
        <f>VLOOKUP($A419,'Plan de acci�n consolidado 2025'!$A$3:$V$504,U$1,0)</f>
        <v>2025-12-12</v>
      </c>
      <c r="V419" t="str">
        <f>VLOOKUP($A419,'Plan de acci�n consolidado 2025'!$A$3:$V$504,V$1,0)</f>
        <v>71-GRUPO DE TRABAJO DE FORMACION</v>
      </c>
      <c r="W419"/>
      <c r="X419"/>
    </row>
    <row r="420" spans="1:24" x14ac:dyDescent="0.25">
      <c r="A420" s="31" t="s">
        <v>1294</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84" t="str">
        <f>VLOOKUP($A420,'Plan de acci�n consolidado 2025'!$A$3:$V$504,T$1,0)</f>
        <v>2025-01-13</v>
      </c>
      <c r="U420" s="184" t="str">
        <f>VLOOKUP($A420,'Plan de acci�n consolidado 2025'!$A$3:$V$504,U$1,0)</f>
        <v>2025-12-31</v>
      </c>
      <c r="V420" t="str">
        <f>VLOOKUP($A420,'Plan de acci�n consolidado 2025'!$A$3:$V$504,V$1,0)</f>
        <v>3000-DESPACHO DEL SUPERINTENDENTE DELEGADO PARA LA PROTECCIÓN DEL CONSUMIDOR;
3003-GRUPO DE TRABAJO DE APOYO A LA RED NACIONAL DE PROTECCIÓN  AL CONSUMIDOR</v>
      </c>
      <c r="W420"/>
      <c r="X420"/>
    </row>
    <row r="421" spans="1:24" x14ac:dyDescent="0.25">
      <c r="A421" s="31" t="s">
        <v>1297</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84" t="str">
        <f>VLOOKUP($A421,'Plan de acci�n consolidado 2025'!$A$3:$V$504,T$1,0)</f>
        <v>2025-01-13</v>
      </c>
      <c r="U421" s="184" t="str">
        <f>VLOOKUP($A421,'Plan de acci�n consolidado 2025'!$A$3:$V$504,U$1,0)</f>
        <v>2025-02-03</v>
      </c>
      <c r="V421" t="str">
        <f>VLOOKUP($A421,'Plan de acci�n consolidado 2025'!$A$3:$V$504,V$1,0)</f>
        <v>3003-GRUPO DE TRABAJO DE APOYO A LA RED NACIONAL DE PROTECCIÓN  AL CONSUMIDOR</v>
      </c>
      <c r="W421"/>
      <c r="X421"/>
    </row>
    <row r="422" spans="1:24" x14ac:dyDescent="0.25">
      <c r="A422" s="31" t="s">
        <v>1299</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84" t="str">
        <f>VLOOKUP($A422,'Plan de acci�n consolidado 2025'!$A$3:$V$504,T$1,0)</f>
        <v>2025-02-03</v>
      </c>
      <c r="U422" s="184" t="str">
        <f>VLOOKUP($A422,'Plan de acci�n consolidado 2025'!$A$3:$V$504,U$1,0)</f>
        <v>2025-02-28</v>
      </c>
      <c r="V422" t="str">
        <f>VLOOKUP($A422,'Plan de acci�n consolidado 2025'!$A$3:$V$504,V$1,0)</f>
        <v>3000-DESPACHO DEL SUPERINTENDENTE DELEGADO PARA LA PROTECCIÓN DEL CONSUMIDOR</v>
      </c>
      <c r="W422"/>
      <c r="X422"/>
    </row>
    <row r="423" spans="1:24" x14ac:dyDescent="0.25">
      <c r="A423" s="31" t="s">
        <v>1302</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84" t="str">
        <f>VLOOKUP($A423,'Plan de acci�n consolidado 2025'!$A$3:$V$504,T$1,0)</f>
        <v>2025-02-03</v>
      </c>
      <c r="U423" s="184" t="str">
        <f>VLOOKUP($A423,'Plan de acci�n consolidado 2025'!$A$3:$V$504,U$1,0)</f>
        <v>2025-12-31</v>
      </c>
      <c r="V423" t="str">
        <f>VLOOKUP($A423,'Plan de acci�n consolidado 2025'!$A$3:$V$504,V$1,0)</f>
        <v>3003-GRUPO DE TRABAJO DE APOYO A LA RED NACIONAL DE PROTECCIÓN  AL CONSUMIDOR</v>
      </c>
      <c r="W423"/>
      <c r="X423"/>
    </row>
    <row r="424" spans="1:24" x14ac:dyDescent="0.25">
      <c r="A424" s="31" t="s">
        <v>1303</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84" t="str">
        <f>VLOOKUP($A424,'Plan de acci�n consolidado 2025'!$A$3:$V$504,T$1,0)</f>
        <v>2025-02-03</v>
      </c>
      <c r="U424" s="184" t="str">
        <f>VLOOKUP($A424,'Plan de acci�n consolidado 2025'!$A$3:$V$504,U$1,0)</f>
        <v>2025-12-31</v>
      </c>
      <c r="V424" t="str">
        <f>VLOOKUP($A424,'Plan de acci�n consolidado 2025'!$A$3:$V$504,V$1,0)</f>
        <v>3003-GRUPO DE TRABAJO DE APOYO A LA RED NACIONAL DE PROTECCIÓN  AL CONSUMIDOR</v>
      </c>
      <c r="W424"/>
      <c r="X424"/>
    </row>
    <row r="425" spans="1:24" x14ac:dyDescent="0.25">
      <c r="A425" s="31" t="s">
        <v>1305</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84" t="str">
        <f>VLOOKUP($A425,'Plan de acci�n consolidado 2025'!$A$3:$V$504,T$1,0)</f>
        <v>2025-02-03</v>
      </c>
      <c r="U425" s="184" t="str">
        <f>VLOOKUP($A425,'Plan de acci�n consolidado 2025'!$A$3:$V$504,U$1,0)</f>
        <v>2025-12-31</v>
      </c>
      <c r="V425" t="str">
        <f>VLOOKUP($A425,'Plan de acci�n consolidado 2025'!$A$3:$V$504,V$1,0)</f>
        <v>3003-GRUPO DE TRABAJO DE APOYO A LA RED NACIONAL DE PROTECCIÓN  AL CONSUMIDOR</v>
      </c>
      <c r="W425"/>
      <c r="X425"/>
    </row>
    <row r="426" spans="1:24" x14ac:dyDescent="0.25">
      <c r="A426" s="31" t="s">
        <v>1307</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84" t="str">
        <f>VLOOKUP($A426,'Plan de acci�n consolidado 2025'!$A$3:$V$504,T$1,0)</f>
        <v>2025-02-03</v>
      </c>
      <c r="U426" s="184" t="str">
        <f>VLOOKUP($A426,'Plan de acci�n consolidado 2025'!$A$3:$V$504,U$1,0)</f>
        <v>2025-12-31</v>
      </c>
      <c r="V426" t="str">
        <f>VLOOKUP($A426,'Plan de acci�n consolidado 2025'!$A$3:$V$504,V$1,0)</f>
        <v>3003-GRUPO DE TRABAJO DE APOYO A LA RED NACIONAL DE PROTECCIÓN  AL CONSUMIDOR</v>
      </c>
      <c r="W426"/>
      <c r="X426"/>
    </row>
    <row r="427" spans="1:24" x14ac:dyDescent="0.25">
      <c r="A427" s="31" t="s">
        <v>1309</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84" t="str">
        <f>VLOOKUP($A427,'Plan de acci�n consolidado 2025'!$A$3:$V$504,T$1,0)</f>
        <v>2025-02-03</v>
      </c>
      <c r="U427" s="184" t="str">
        <f>VLOOKUP($A427,'Plan de acci�n consolidado 2025'!$A$3:$V$504,U$1,0)</f>
        <v>2025-12-31</v>
      </c>
      <c r="V427" t="str">
        <f>VLOOKUP($A427,'Plan de acci�n consolidado 2025'!$A$3:$V$504,V$1,0)</f>
        <v>3003-GRUPO DE TRABAJO DE APOYO A LA RED NACIONAL DE PROTECCIÓN  AL CONSUMIDOR</v>
      </c>
      <c r="W427"/>
      <c r="X427"/>
    </row>
    <row r="428" spans="1:24" x14ac:dyDescent="0.25">
      <c r="A428" s="31" t="s">
        <v>1310</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84" t="str">
        <f>VLOOKUP($A428,'Plan de acci�n consolidado 2025'!$A$3:$V$504,T$1,0)</f>
        <v>2025-02-03</v>
      </c>
      <c r="U428" s="184" t="str">
        <f>VLOOKUP($A428,'Plan de acci�n consolidado 2025'!$A$3:$V$504,U$1,0)</f>
        <v>2025-12-31</v>
      </c>
      <c r="V428" t="str">
        <f>VLOOKUP($A428,'Plan de acci�n consolidado 2025'!$A$3:$V$504,V$1,0)</f>
        <v>3003-GRUPO DE TRABAJO DE APOYO A LA RED NACIONAL DE PROTECCIÓN  AL CONSUMIDOR</v>
      </c>
      <c r="W428"/>
      <c r="X428"/>
    </row>
    <row r="429" spans="1:24" x14ac:dyDescent="0.25">
      <c r="A429" s="31" t="s">
        <v>1312</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84" t="str">
        <f>VLOOKUP($A429,'Plan de acci�n consolidado 2025'!$A$3:$V$504,T$1,0)</f>
        <v>2025-02-03</v>
      </c>
      <c r="U429" s="184" t="str">
        <f>VLOOKUP($A429,'Plan de acci�n consolidado 2025'!$A$3:$V$504,U$1,0)</f>
        <v>2025-02-28</v>
      </c>
      <c r="V429" t="str">
        <f>VLOOKUP($A429,'Plan de acci�n consolidado 2025'!$A$3:$V$504,V$1,0)</f>
        <v>3003-GRUPO DE TRABAJO DE APOYO A LA RED NACIONAL DE PROTECCIÓN  AL CONSUMIDOR</v>
      </c>
      <c r="W429"/>
      <c r="X429"/>
    </row>
    <row r="430" spans="1:24" x14ac:dyDescent="0.25">
      <c r="A430" s="31" t="s">
        <v>1314</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84" t="str">
        <f>VLOOKUP($A430,'Plan de acci�n consolidado 2025'!$A$3:$V$504,T$1,0)</f>
        <v>2025-02-03</v>
      </c>
      <c r="U430" s="184" t="str">
        <f>VLOOKUP($A430,'Plan de acci�n consolidado 2025'!$A$3:$V$504,U$1,0)</f>
        <v>2025-12-31</v>
      </c>
      <c r="V430" t="str">
        <f>VLOOKUP($A430,'Plan de acci�n consolidado 2025'!$A$3:$V$504,V$1,0)</f>
        <v>3003-GRUPO DE TRABAJO DE APOYO A LA RED NACIONAL DE PROTECCIÓN  AL CONSUMIDOR</v>
      </c>
      <c r="W430"/>
      <c r="X430"/>
    </row>
    <row r="431" spans="1:24" x14ac:dyDescent="0.25">
      <c r="A431" s="31" t="s">
        <v>1316</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84" t="str">
        <f>VLOOKUP($A431,'Plan de acci�n consolidado 2025'!$A$3:$V$504,T$1,0)</f>
        <v>2025-02-03</v>
      </c>
      <c r="U431" s="184" t="str">
        <f>VLOOKUP($A431,'Plan de acci�n consolidado 2025'!$A$3:$V$504,U$1,0)</f>
        <v>2025-12-19</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x14ac:dyDescent="0.25">
      <c r="A432" s="31" t="s">
        <v>1318</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84" t="str">
        <f>VLOOKUP($A432,'Plan de acci�n consolidado 2025'!$A$3:$V$504,T$1,0)</f>
        <v>2025-02-03</v>
      </c>
      <c r="U432" s="184" t="str">
        <f>VLOOKUP($A432,'Plan de acci�n consolidado 2025'!$A$3:$V$504,U$1,0)</f>
        <v>2025-12-19</v>
      </c>
      <c r="V432" t="str">
        <f>VLOOKUP($A432,'Plan de acci�n consolidado 2025'!$A$3:$V$504,V$1,0)</f>
        <v>3003-GRUPO DE TRABAJO DE APOYO A LA RED NACIONAL DE PROTECCIÓN  AL CONSUMIDOR</v>
      </c>
      <c r="W432"/>
      <c r="X432"/>
    </row>
    <row r="433" spans="1:24" x14ac:dyDescent="0.25">
      <c r="A433" s="31" t="s">
        <v>1320</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84" t="str">
        <f>VLOOKUP($A433,'Plan de acci�n consolidado 2025'!$A$3:$V$504,T$1,0)</f>
        <v>2025-02-03</v>
      </c>
      <c r="U433" s="184" t="str">
        <f>VLOOKUP($A433,'Plan de acci�n consolidado 2025'!$A$3:$V$504,U$1,0)</f>
        <v>2025-12-19</v>
      </c>
      <c r="V433" t="str">
        <f>VLOOKUP($A433,'Plan de acci�n consolidado 2025'!$A$3:$V$504,V$1,0)</f>
        <v>142-GRUPO DE TRABAJO DE SERVICIOS ADMINISTRATIVOS Y RECURSOS FÍSICOS;
3003-GRUPO DE TRABAJO DE APOYO A LA RED NACIONAL DE PROTECCIÓN  AL CONSUMIDOR</v>
      </c>
      <c r="W433"/>
      <c r="X433"/>
    </row>
    <row r="434" spans="1:24" x14ac:dyDescent="0.25">
      <c r="A434" s="31" t="s">
        <v>1323</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84" t="str">
        <f>VLOOKUP($A434,'Plan de acci�n consolidado 2025'!$A$3:$V$504,T$1,0)</f>
        <v>2025-02-03</v>
      </c>
      <c r="U434" s="184" t="str">
        <f>VLOOKUP($A434,'Plan de acci�n consolidado 2025'!$A$3:$V$504,U$1,0)</f>
        <v>2025-12-19</v>
      </c>
      <c r="V434" t="str">
        <f>VLOOKUP($A434,'Plan de acci�n consolidado 2025'!$A$3:$V$504,V$1,0)</f>
        <v>3003-GRUPO DE TRABAJO DE APOYO A LA RED NACIONAL DE PROTECCIÓN  AL CONSUMIDOR;
73-GRUPO DE TRABAJO DE COMUNICACION</v>
      </c>
      <c r="W434"/>
      <c r="X434"/>
    </row>
    <row r="435" spans="1:24" x14ac:dyDescent="0.25">
      <c r="A435" s="31" t="s">
        <v>1325</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84" t="str">
        <f>VLOOKUP($A435,'Plan de acci�n consolidado 2025'!$A$3:$V$504,T$1,0)</f>
        <v>2025-02-03</v>
      </c>
      <c r="U435" s="184" t="str">
        <f>VLOOKUP($A435,'Plan de acci�n consolidado 2025'!$A$3:$V$504,U$1,0)</f>
        <v>2025-12-15</v>
      </c>
      <c r="V435" t="str">
        <f>VLOOKUP($A435,'Plan de acci�n consolidado 2025'!$A$3:$V$504,V$1,0)</f>
        <v>3003-GRUPO DE TRABAJO DE APOYO A LA RED NACIONAL DE PROTECCIÓN  AL CONSUMIDOR;
71-GRUPO DE TRABAJO DE FORMACION</v>
      </c>
      <c r="W435"/>
      <c r="X435"/>
    </row>
    <row r="436" spans="1:24" x14ac:dyDescent="0.25">
      <c r="A436" s="31" t="s">
        <v>1327</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84" t="str">
        <f>VLOOKUP($A436,'Plan de acci�n consolidado 2025'!$A$3:$V$504,T$1,0)</f>
        <v>2025-02-03</v>
      </c>
      <c r="U436" s="184" t="str">
        <f>VLOOKUP($A436,'Plan de acci�n consolidado 2025'!$A$3:$V$504,U$1,0)</f>
        <v>2025-03-31</v>
      </c>
      <c r="V436" t="str">
        <f>VLOOKUP($A436,'Plan de acci�n consolidado 2025'!$A$3:$V$504,V$1,0)</f>
        <v>3003-GRUPO DE TRABAJO DE APOYO A LA RED NACIONAL DE PROTECCIÓN  AL CONSUMIDOR;
71-GRUPO DE TRABAJO DE FORMACION</v>
      </c>
      <c r="W436"/>
      <c r="X436"/>
    </row>
    <row r="437" spans="1:24" x14ac:dyDescent="0.25">
      <c r="A437" s="31" t="s">
        <v>1330</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84" t="str">
        <f>VLOOKUP($A437,'Plan de acci�n consolidado 2025'!$A$3:$V$504,T$1,0)</f>
        <v>2025-04-01</v>
      </c>
      <c r="U437" s="184" t="str">
        <f>VLOOKUP($A437,'Plan de acci�n consolidado 2025'!$A$3:$V$504,U$1,0)</f>
        <v>2025-08-29</v>
      </c>
      <c r="V437" t="str">
        <f>VLOOKUP($A437,'Plan de acci�n consolidado 2025'!$A$3:$V$504,V$1,0)</f>
        <v>3003-GRUPO DE TRABAJO DE APOYO A LA RED NACIONAL DE PROTECCIÓN  AL CONSUMIDOR</v>
      </c>
      <c r="W437"/>
      <c r="X437"/>
    </row>
    <row r="438" spans="1:24" x14ac:dyDescent="0.25">
      <c r="A438" s="31" t="s">
        <v>1332</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84" t="str">
        <f>VLOOKUP($A438,'Plan de acci�n consolidado 2025'!$A$3:$V$504,T$1,0)</f>
        <v>2025-06-03</v>
      </c>
      <c r="U438" s="184" t="str">
        <f>VLOOKUP($A438,'Plan de acci�n consolidado 2025'!$A$3:$V$504,U$1,0)</f>
        <v>2025-08-29</v>
      </c>
      <c r="V438" t="str">
        <f>VLOOKUP($A438,'Plan de acci�n consolidado 2025'!$A$3:$V$504,V$1,0)</f>
        <v>3003-GRUPO DE TRABAJO DE APOYO A LA RED NACIONAL DE PROTECCIÓN  AL CONSUMIDOR</v>
      </c>
      <c r="W438"/>
      <c r="X438"/>
    </row>
    <row r="439" spans="1:24" x14ac:dyDescent="0.25">
      <c r="A439" s="31" t="s">
        <v>1334</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84" t="str">
        <f>VLOOKUP($A439,'Plan de acci�n consolidado 2025'!$A$3:$V$504,T$1,0)</f>
        <v>2025-09-01</v>
      </c>
      <c r="U439" s="184" t="str">
        <f>VLOOKUP($A439,'Plan de acci�n consolidado 2025'!$A$3:$V$504,U$1,0)</f>
        <v>2025-12-15</v>
      </c>
      <c r="V439" t="str">
        <f>VLOOKUP($A439,'Plan de acci�n consolidado 2025'!$A$3:$V$504,V$1,0)</f>
        <v>3003-GRUPO DE TRABAJO DE APOYO A LA RED NACIONAL DE PROTECCIÓN  AL CONSUMIDOR</v>
      </c>
      <c r="W439"/>
      <c r="X439"/>
    </row>
    <row r="440" spans="1:24" x14ac:dyDescent="0.25">
      <c r="A440" s="31" t="s">
        <v>1335</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84" t="str">
        <f>VLOOKUP($A440,'Plan de acci�n consolidado 2025'!$A$3:$V$504,T$1,0)</f>
        <v>2025-02-03</v>
      </c>
      <c r="U440" s="184" t="str">
        <f>VLOOKUP($A440,'Plan de acci�n consolidado 2025'!$A$3:$V$504,U$1,0)</f>
        <v>2025-06-27</v>
      </c>
      <c r="V440" t="str">
        <f>VLOOKUP($A440,'Plan de acci�n consolidado 2025'!$A$3:$V$504,V$1,0)</f>
        <v>3003-GRUPO DE TRABAJO DE APOYO A LA RED NACIONAL DE PROTECCIÓN  AL CONSUMIDOR</v>
      </c>
      <c r="W440"/>
      <c r="X440"/>
    </row>
    <row r="441" spans="1:24" x14ac:dyDescent="0.25">
      <c r="A441" s="31" t="s">
        <v>1336</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84" t="str">
        <f>VLOOKUP($A441,'Plan de acci�n consolidado 2025'!$A$3:$V$504,T$1,0)</f>
        <v>2025-02-03</v>
      </c>
      <c r="U441" s="184" t="str">
        <f>VLOOKUP($A441,'Plan de acci�n consolidado 2025'!$A$3:$V$504,U$1,0)</f>
        <v>2025-04-14</v>
      </c>
      <c r="V441" t="str">
        <f>VLOOKUP($A441,'Plan de acci�n consolidado 2025'!$A$3:$V$504,V$1,0)</f>
        <v>3003-GRUPO DE TRABAJO DE APOYO A LA RED NACIONAL DE PROTECCIÓN  AL CONSUMIDOR</v>
      </c>
      <c r="W441"/>
      <c r="X441"/>
    </row>
    <row r="442" spans="1:24" x14ac:dyDescent="0.25">
      <c r="A442" s="31" t="s">
        <v>1338</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84" t="str">
        <f>VLOOKUP($A442,'Plan de acci�n consolidado 2025'!$A$3:$V$504,T$1,0)</f>
        <v>2025-04-01</v>
      </c>
      <c r="U442" s="184" t="str">
        <f>VLOOKUP($A442,'Plan de acci�n consolidado 2025'!$A$3:$V$504,U$1,0)</f>
        <v>2025-04-30</v>
      </c>
      <c r="V442" t="str">
        <f>VLOOKUP($A442,'Plan de acci�n consolidado 2025'!$A$3:$V$504,V$1,0)</f>
        <v>3003-GRUPO DE TRABAJO DE APOYO A LA RED NACIONAL DE PROTECCIÓN  AL CONSUMIDOR</v>
      </c>
      <c r="W442"/>
      <c r="X442"/>
    </row>
    <row r="443" spans="1:24" x14ac:dyDescent="0.25">
      <c r="A443" s="31" t="s">
        <v>1340</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84" t="str">
        <f>VLOOKUP($A443,'Plan de acci�n consolidado 2025'!$A$3:$V$504,T$1,0)</f>
        <v>2025-05-02</v>
      </c>
      <c r="U443" s="184" t="str">
        <f>VLOOKUP($A443,'Plan de acci�n consolidado 2025'!$A$3:$V$504,U$1,0)</f>
        <v>2025-06-27</v>
      </c>
      <c r="V443" t="str">
        <f>VLOOKUP($A443,'Plan de acci�n consolidado 2025'!$A$3:$V$504,V$1,0)</f>
        <v>3003-GRUPO DE TRABAJO DE APOYO A LA RED NACIONAL DE PROTECCIÓN  AL CONSUMIDOR</v>
      </c>
      <c r="W443"/>
      <c r="X443"/>
    </row>
    <row r="444" spans="1:24" x14ac:dyDescent="0.25">
      <c r="A444" s="31" t="s">
        <v>1341</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Eliminada</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184">
        <f>VLOOKUP($A444,'Plan de acci�n consolidado 2025'!$A$3:$V$504,T$1,0)</f>
        <v>45779</v>
      </c>
      <c r="U444" s="184">
        <f>VLOOKUP($A444,'Plan de acci�n consolidado 2025'!$A$3:$V$504,U$1,0)</f>
        <v>45869</v>
      </c>
      <c r="V444" t="str">
        <f>VLOOKUP($A444,'Plan de acci�n consolidado 2025'!$A$3:$V$504,V$1,0)</f>
        <v>3003-GRUPO DE TRABAJO DE APOYO A LA RED NACIONAL DE PROTECCIÓN  AL CONSUMIDOR</v>
      </c>
      <c r="W444"/>
      <c r="X444"/>
    </row>
    <row r="445" spans="1:24" x14ac:dyDescent="0.25">
      <c r="A445" s="31" t="s">
        <v>1343</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participación Elimianda</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184">
        <f>VLOOKUP($A445,'Plan de acci�n consolidado 2025'!$A$3:$V$504,T$1,0)</f>
        <v>45870</v>
      </c>
      <c r="U445" s="184">
        <f>VLOOKUP($A445,'Plan de acci�n consolidado 2025'!$A$3:$V$504,U$1,0)</f>
        <v>45884</v>
      </c>
      <c r="V445" t="str">
        <f>VLOOKUP($A445,'Plan de acci�n consolidado 2025'!$A$3:$V$504,V$1,0)</f>
        <v>105-GRUPO DE TRABAJO DE CONTRATACIÓN</v>
      </c>
      <c r="W445"/>
      <c r="X445"/>
    </row>
    <row r="446" spans="1:24" x14ac:dyDescent="0.25">
      <c r="A446" s="31" t="s">
        <v>1345</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participación Elimianda</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184">
        <f>VLOOKUP($A446,'Plan de acci�n consolidado 2025'!$A$3:$V$504,T$1,0)</f>
        <v>45888</v>
      </c>
      <c r="U446" s="184">
        <f>VLOOKUP($A446,'Plan de acci�n consolidado 2025'!$A$3:$V$504,U$1,0)</f>
        <v>45898</v>
      </c>
      <c r="V446" t="str">
        <f>VLOOKUP($A446,'Plan de acci�n consolidado 2025'!$A$3:$V$504,V$1,0)</f>
        <v>105-GRUPO DE TRABAJO DE CONTRATACIÓN</v>
      </c>
      <c r="W446"/>
      <c r="X446"/>
    </row>
    <row r="447" spans="1:24" x14ac:dyDescent="0.25">
      <c r="A447" s="31" t="s">
        <v>1347</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participación Elimianda</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84">
        <f>VLOOKUP($A447,'Plan de acci�n consolidado 2025'!$A$3:$V$504,T$1,0)</f>
        <v>45898</v>
      </c>
      <c r="U447" s="184">
        <f>VLOOKUP($A447,'Plan de acci�n consolidado 2025'!$A$3:$V$504,U$1,0)</f>
        <v>45930</v>
      </c>
      <c r="V447" t="str">
        <f>VLOOKUP($A447,'Plan de acci�n consolidado 2025'!$A$3:$V$504,V$1,0)</f>
        <v>105-GRUPO DE TRABAJO DE CONTRATACIÓN</v>
      </c>
      <c r="W447"/>
      <c r="X447"/>
    </row>
    <row r="448" spans="1:24" x14ac:dyDescent="0.25">
      <c r="A448" s="31" t="s">
        <v>1348</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Eliminada</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184">
        <f>VLOOKUP($A448,'Plan de acci�n consolidado 2025'!$A$3:$V$504,T$1,0)</f>
        <v>45930</v>
      </c>
      <c r="U448" s="184">
        <f>VLOOKUP($A448,'Plan de acci�n consolidado 2025'!$A$3:$V$504,U$1,0)</f>
        <v>46006</v>
      </c>
      <c r="V448" t="str">
        <f>VLOOKUP($A448,'Plan de acci�n consolidado 2025'!$A$3:$V$504,V$1,0)</f>
        <v>3003-GRUPO DE TRABAJO DE APOYO A LA RED NACIONAL DE PROTECCIÓN  AL CONSUMIDOR</v>
      </c>
      <c r="W448"/>
      <c r="X448"/>
    </row>
    <row r="449" spans="1:24" x14ac:dyDescent="0.25">
      <c r="A449" s="31" t="s">
        <v>1147</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84" t="str">
        <f>VLOOKUP($A449,'Plan de acci�n consolidado 2025'!$A$3:$V$504,T$1,0)</f>
        <v>2025-01-13</v>
      </c>
      <c r="U449" s="184" t="str">
        <f>VLOOKUP($A449,'Plan de acci�n consolidado 2025'!$A$3:$V$504,U$1,0)</f>
        <v>2025-12-12</v>
      </c>
      <c r="V449" t="str">
        <f>VLOOKUP($A449,'Plan de acci�n consolidado 2025'!$A$3:$V$504,V$1,0)</f>
        <v>1000-DESPACHO DEL SUPERINTENDENTE DELEGADO PARA LA PROTECCIÓN DE LA COMPETENCIA</v>
      </c>
      <c r="W449"/>
      <c r="X449"/>
    </row>
    <row r="450" spans="1:24" x14ac:dyDescent="0.25">
      <c r="A450" s="31" t="s">
        <v>1149</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84" t="str">
        <f>VLOOKUP($A450,'Plan de acci�n consolidado 2025'!$A$3:$V$504,T$1,0)</f>
        <v>2025-01-13</v>
      </c>
      <c r="U450" s="184" t="str">
        <f>VLOOKUP($A450,'Plan de acci�n consolidado 2025'!$A$3:$V$504,U$1,0)</f>
        <v>2025-02-28</v>
      </c>
      <c r="V450" t="str">
        <f>VLOOKUP($A450,'Plan de acci�n consolidado 2025'!$A$3:$V$504,V$1,0)</f>
        <v>1000-DESPACHO DEL SUPERINTENDENTE DELEGADO PARA LA PROTECCIÓN DE LA COMPETENCIA</v>
      </c>
      <c r="W450"/>
      <c r="X450"/>
    </row>
    <row r="451" spans="1:24" x14ac:dyDescent="0.25">
      <c r="A451" s="31" t="s">
        <v>1151</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84" t="str">
        <f>VLOOKUP($A451,'Plan de acci�n consolidado 2025'!$A$3:$V$504,T$1,0)</f>
        <v>2025-03-03</v>
      </c>
      <c r="U451" s="184" t="str">
        <f>VLOOKUP($A451,'Plan de acci�n consolidado 2025'!$A$3:$V$504,U$1,0)</f>
        <v>2025-12-12</v>
      </c>
      <c r="V451" t="str">
        <f>VLOOKUP($A451,'Plan de acci�n consolidado 2025'!$A$3:$V$504,V$1,0)</f>
        <v>1000-DESPACHO DEL SUPERINTENDENTE DELEGADO PARA LA PROTECCIÓN DE LA COMPETENCIA</v>
      </c>
      <c r="W451"/>
      <c r="X451"/>
    </row>
    <row r="452" spans="1:24" x14ac:dyDescent="0.25">
      <c r="A452" s="31" t="s">
        <v>1153</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84" t="str">
        <f>VLOOKUP($A452,'Plan de acci�n consolidado 2025'!$A$3:$V$504,T$1,0)</f>
        <v>2025-02-03</v>
      </c>
      <c r="U452" s="184" t="str">
        <f>VLOOKUP($A452,'Plan de acci�n consolidado 2025'!$A$3:$V$504,U$1,0)</f>
        <v>2025-11-28</v>
      </c>
      <c r="V452" t="str">
        <f>VLOOKUP($A452,'Plan de acci�n consolidado 2025'!$A$3:$V$504,V$1,0)</f>
        <v>10-OFICINA  ASESORA JURÍDICA;
1000-DESPACHO DEL SUPERINTENDENTE DELEGADO PARA LA PROTECCIÓN DE LA COMPETENCIA;
73-GRUPO DE TRABAJO DE COMUNICACION</v>
      </c>
      <c r="W452"/>
      <c r="X452"/>
    </row>
    <row r="453" spans="1:24" x14ac:dyDescent="0.25">
      <c r="A453" s="31" t="s">
        <v>1156</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84" t="str">
        <f>VLOOKUP($A453,'Plan de acci�n consolidado 2025'!$A$3:$V$504,T$1,0)</f>
        <v>2025-02-03</v>
      </c>
      <c r="U453" s="184" t="str">
        <f>VLOOKUP($A453,'Plan de acci�n consolidado 2025'!$A$3:$V$504,U$1,0)</f>
        <v>2025-07-31</v>
      </c>
      <c r="V453" t="str">
        <f>VLOOKUP($A453,'Plan de acci�n consolidado 2025'!$A$3:$V$504,V$1,0)</f>
        <v>1000-DESPACHO DEL SUPERINTENDENTE DELEGADO PARA LA PROTECCIÓN DE LA COMPETENCIA</v>
      </c>
      <c r="W453"/>
      <c r="X453"/>
    </row>
    <row r="454" spans="1:24" x14ac:dyDescent="0.25">
      <c r="A454" s="31" t="s">
        <v>1158</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84" t="str">
        <f>VLOOKUP($A454,'Plan de acci�n consolidado 2025'!$A$3:$V$504,T$1,0)</f>
        <v>2025-03-20</v>
      </c>
      <c r="U454" s="184" t="str">
        <f>VLOOKUP($A454,'Plan de acci�n consolidado 2025'!$A$3:$V$504,U$1,0)</f>
        <v>2025-07-31</v>
      </c>
      <c r="V454" t="str">
        <f>VLOOKUP($A454,'Plan de acci�n consolidado 2025'!$A$3:$V$504,V$1,0)</f>
        <v>10-OFICINA  ASESORA JURÍDICA</v>
      </c>
      <c r="W454"/>
      <c r="X454"/>
    </row>
    <row r="455" spans="1:24" x14ac:dyDescent="0.25">
      <c r="A455" s="31" t="s">
        <v>1161</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84" t="str">
        <f>VLOOKUP($A455,'Plan de acci�n consolidado 2025'!$A$3:$V$504,T$1,0)</f>
        <v>2025-08-01</v>
      </c>
      <c r="U455" s="184" t="str">
        <f>VLOOKUP($A455,'Plan de acci�n consolidado 2025'!$A$3:$V$504,U$1,0)</f>
        <v>2025-08-29</v>
      </c>
      <c r="V455" t="str">
        <f>VLOOKUP($A455,'Plan de acci�n consolidado 2025'!$A$3:$V$504,V$1,0)</f>
        <v>1000-DESPACHO DEL SUPERINTENDENTE DELEGADO PARA LA PROTECCIÓN DE LA COMPETENCIA</v>
      </c>
      <c r="W455"/>
      <c r="X455"/>
    </row>
    <row r="456" spans="1:24" x14ac:dyDescent="0.25">
      <c r="A456" s="31" t="s">
        <v>1163</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84" t="str">
        <f>VLOOKUP($A456,'Plan de acci�n consolidado 2025'!$A$3:$V$504,T$1,0)</f>
        <v>2025-09-01</v>
      </c>
      <c r="U456" s="184" t="str">
        <f>VLOOKUP($A456,'Plan de acci�n consolidado 2025'!$A$3:$V$504,U$1,0)</f>
        <v>2025-10-31</v>
      </c>
      <c r="V456" t="str">
        <f>VLOOKUP($A456,'Plan de acci�n consolidado 2025'!$A$3:$V$504,V$1,0)</f>
        <v>73-GRUPO DE TRABAJO DE COMUNICACION</v>
      </c>
      <c r="W456"/>
      <c r="X456"/>
    </row>
    <row r="457" spans="1:24" x14ac:dyDescent="0.25">
      <c r="A457" s="31" t="s">
        <v>1165</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84" t="str">
        <f>VLOOKUP($A457,'Plan de acci�n consolidado 2025'!$A$3:$V$504,T$1,0)</f>
        <v>2025-11-04</v>
      </c>
      <c r="U457" s="184" t="str">
        <f>VLOOKUP($A457,'Plan de acci�n consolidado 2025'!$A$3:$V$504,U$1,0)</f>
        <v>2025-11-28</v>
      </c>
      <c r="V457" t="str">
        <f>VLOOKUP($A457,'Plan de acci�n consolidado 2025'!$A$3:$V$504,V$1,0)</f>
        <v>1000-DESPACHO DEL SUPERINTENDENTE DELEGADO PARA LA PROTECCIÓN DE LA COMPETENCIA</v>
      </c>
      <c r="W457"/>
      <c r="X457"/>
    </row>
    <row r="458" spans="1:24" x14ac:dyDescent="0.25">
      <c r="A458" s="31" t="s">
        <v>1167</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84" t="str">
        <f>VLOOKUP($A458,'Plan de acci�n consolidado 2025'!$A$3:$V$504,T$1,0)</f>
        <v>2025-02-03</v>
      </c>
      <c r="U458" s="184" t="str">
        <f>VLOOKUP($A458,'Plan de acci�n consolidado 2025'!$A$3:$V$504,U$1,0)</f>
        <v>2025-12-12</v>
      </c>
      <c r="V458" t="str">
        <f>VLOOKUP($A458,'Plan de acci�n consolidado 2025'!$A$3:$V$504,V$1,0)</f>
        <v>1000-DESPACHO DEL SUPERINTENDENTE DELEGADO PARA LA PROTECCIÓN DE LA COMPETENCIA</v>
      </c>
      <c r="W458"/>
      <c r="X458"/>
    </row>
    <row r="459" spans="1:24" x14ac:dyDescent="0.25">
      <c r="A459" s="31" t="s">
        <v>1169</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84" t="str">
        <f>VLOOKUP($A459,'Plan de acci�n consolidado 2025'!$A$3:$V$504,T$1,0)</f>
        <v>2025-02-03</v>
      </c>
      <c r="U459" s="184" t="str">
        <f>VLOOKUP($A459,'Plan de acci�n consolidado 2025'!$A$3:$V$504,U$1,0)</f>
        <v>2025-02-28</v>
      </c>
      <c r="V459" t="str">
        <f>VLOOKUP($A459,'Plan de acci�n consolidado 2025'!$A$3:$V$504,V$1,0)</f>
        <v>1000-DESPACHO DEL SUPERINTENDENTE DELEGADO PARA LA PROTECCIÓN DE LA COMPETENCIA</v>
      </c>
      <c r="W459"/>
      <c r="X459"/>
    </row>
    <row r="460" spans="1:24" x14ac:dyDescent="0.25">
      <c r="A460" s="31" t="s">
        <v>1171</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84" t="str">
        <f>VLOOKUP($A460,'Plan de acci�n consolidado 2025'!$A$3:$V$504,T$1,0)</f>
        <v>2025-03-03</v>
      </c>
      <c r="U460" s="184" t="str">
        <f>VLOOKUP($A460,'Plan de acci�n consolidado 2025'!$A$3:$V$504,U$1,0)</f>
        <v>2025-12-12</v>
      </c>
      <c r="V460" t="str">
        <f>VLOOKUP($A460,'Plan de acci�n consolidado 2025'!$A$3:$V$504,V$1,0)</f>
        <v>1000-DESPACHO DEL SUPERINTENDENTE DELEGADO PARA LA PROTECCIÓN DE LA COMPETENCIA</v>
      </c>
      <c r="W460"/>
      <c r="X460"/>
    </row>
    <row r="461" spans="1:24" x14ac:dyDescent="0.25">
      <c r="A461" s="31" t="s">
        <v>1173</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84" t="str">
        <f>VLOOKUP($A461,'Plan de acci�n consolidado 2025'!$A$3:$V$504,T$1,0)</f>
        <v>2025-02-03</v>
      </c>
      <c r="U461" s="184" t="str">
        <f>VLOOKUP($A461,'Plan de acci�n consolidado 2025'!$A$3:$V$504,U$1,0)</f>
        <v>2025-12-19</v>
      </c>
      <c r="V461" t="str">
        <f>VLOOKUP($A461,'Plan de acci�n consolidado 2025'!$A$3:$V$504,V$1,0)</f>
        <v>1000-DESPACHO DEL SUPERINTENDENTE DELEGADO PARA LA PROTECCIÓN DE LA COMPETENCIA</v>
      </c>
      <c r="W461"/>
      <c r="X461"/>
    </row>
    <row r="462" spans="1:24" x14ac:dyDescent="0.25">
      <c r="A462" s="31" t="s">
        <v>1175</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84" t="str">
        <f>VLOOKUP($A462,'Plan de acci�n consolidado 2025'!$A$3:$V$504,T$1,0)</f>
        <v>2025-02-03</v>
      </c>
      <c r="U462" s="184" t="str">
        <f>VLOOKUP($A462,'Plan de acci�n consolidado 2025'!$A$3:$V$504,U$1,0)</f>
        <v>2025-11-28</v>
      </c>
      <c r="V462" t="str">
        <f>VLOOKUP($A462,'Plan de acci�n consolidado 2025'!$A$3:$V$504,V$1,0)</f>
        <v>1000-DESPACHO DEL SUPERINTENDENTE DELEGADO PARA LA PROTECCIÓN DE LA COMPETENCIA</v>
      </c>
      <c r="W462"/>
      <c r="X462"/>
    </row>
    <row r="463" spans="1:24" x14ac:dyDescent="0.25">
      <c r="A463" s="31" t="s">
        <v>1177</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84" t="str">
        <f>VLOOKUP($A463,'Plan de acci�n consolidado 2025'!$A$3:$V$504,T$1,0)</f>
        <v>2025-08-01</v>
      </c>
      <c r="U463" s="184" t="str">
        <f>VLOOKUP($A463,'Plan de acci�n consolidado 2025'!$A$3:$V$504,U$1,0)</f>
        <v>2025-12-19</v>
      </c>
      <c r="V463" t="str">
        <f>VLOOKUP($A463,'Plan de acci�n consolidado 2025'!$A$3:$V$504,V$1,0)</f>
        <v>1000-DESPACHO DEL SUPERINTENDENTE DELEGADO PARA LA PROTECCIÓN DE LA COMPETENCIA</v>
      </c>
      <c r="W463"/>
      <c r="X463"/>
    </row>
    <row r="464" spans="1:24" x14ac:dyDescent="0.25">
      <c r="A464" s="31" t="s">
        <v>1178</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84" t="str">
        <f>VLOOKUP($A464,'Plan de acci�n consolidado 2025'!$A$3:$V$504,T$1,0)</f>
        <v>2025-01-20</v>
      </c>
      <c r="U464" s="184" t="str">
        <f>VLOOKUP($A464,'Plan de acci�n consolidado 2025'!$A$3:$V$504,U$1,0)</f>
        <v>2025-12-12</v>
      </c>
      <c r="V464" t="str">
        <f>VLOOKUP($A464,'Plan de acci�n consolidado 2025'!$A$3:$V$504,V$1,0)</f>
        <v>1000-DESPACHO DEL SUPERINTENDENTE DELEGADO PARA LA PROTECCIÓN DE LA COMPETENCIA</v>
      </c>
      <c r="W464"/>
      <c r="X464"/>
    </row>
    <row r="465" spans="1:24" x14ac:dyDescent="0.25">
      <c r="A465" s="31" t="s">
        <v>1180</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84" t="str">
        <f>VLOOKUP($A465,'Plan de acci�n consolidado 2025'!$A$3:$V$504,T$1,0)</f>
        <v>2025-01-20</v>
      </c>
      <c r="U465" s="184" t="str">
        <f>VLOOKUP($A465,'Plan de acci�n consolidado 2025'!$A$3:$V$504,U$1,0)</f>
        <v>2025-06-27</v>
      </c>
      <c r="V465" t="str">
        <f>VLOOKUP($A465,'Plan de acci�n consolidado 2025'!$A$3:$V$504,V$1,0)</f>
        <v>1000-DESPACHO DEL SUPERINTENDENTE DELEGADO PARA LA PROTECCIÓN DE LA COMPETENCIA</v>
      </c>
      <c r="W465"/>
      <c r="X465"/>
    </row>
    <row r="466" spans="1:24" x14ac:dyDescent="0.25">
      <c r="A466" s="31" t="s">
        <v>1182</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84" t="str">
        <f>VLOOKUP($A466,'Plan de acci�n consolidado 2025'!$A$3:$V$504,T$1,0)</f>
        <v>2025-07-01</v>
      </c>
      <c r="U466" s="184" t="str">
        <f>VLOOKUP($A466,'Plan de acci�n consolidado 2025'!$A$3:$V$504,U$1,0)</f>
        <v>2025-12-12</v>
      </c>
      <c r="V466" t="str">
        <f>VLOOKUP($A466,'Plan de acci�n consolidado 2025'!$A$3:$V$504,V$1,0)</f>
        <v>1000-DESPACHO DEL SUPERINTENDENTE DELEGADO PARA LA PROTECCIÓN DE LA COMPETENCIA</v>
      </c>
      <c r="W466"/>
      <c r="X466"/>
    </row>
    <row r="467" spans="1:24" x14ac:dyDescent="0.25">
      <c r="A467" s="31" t="s">
        <v>1184</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84" t="str">
        <f>VLOOKUP($A467,'Plan de acci�n consolidado 2025'!$A$3:$V$504,T$1,0)</f>
        <v>2025-01-20</v>
      </c>
      <c r="U467" s="184" t="str">
        <f>VLOOKUP($A467,'Plan de acci�n consolidado 2025'!$A$3:$V$504,U$1,0)</f>
        <v>2025-12-12</v>
      </c>
      <c r="V467" t="str">
        <f>VLOOKUP($A467,'Plan de acci�n consolidado 2025'!$A$3:$V$504,V$1,0)</f>
        <v>1000-DESPACHO DEL SUPERINTENDENTE DELEGADO PARA LA PROTECCIÓN DE LA COMPETENCIA</v>
      </c>
      <c r="W467"/>
      <c r="X467"/>
    </row>
    <row r="468" spans="1:24" x14ac:dyDescent="0.25">
      <c r="A468" s="31" t="s">
        <v>1186</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84" t="str">
        <f>VLOOKUP($A468,'Plan de acci�n consolidado 2025'!$A$3:$V$504,T$1,0)</f>
        <v>2025-01-20</v>
      </c>
      <c r="U468" s="184" t="str">
        <f>VLOOKUP($A468,'Plan de acci�n consolidado 2025'!$A$3:$V$504,U$1,0)</f>
        <v>2025-06-27</v>
      </c>
      <c r="V468" t="str">
        <f>VLOOKUP($A468,'Plan de acci�n consolidado 2025'!$A$3:$V$504,V$1,0)</f>
        <v>1000-DESPACHO DEL SUPERINTENDENTE DELEGADO PARA LA PROTECCIÓN DE LA COMPETENCIA</v>
      </c>
      <c r="W468"/>
      <c r="X468"/>
    </row>
    <row r="469" spans="1:24" x14ac:dyDescent="0.25">
      <c r="A469" s="31" t="s">
        <v>1188</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84" t="str">
        <f>VLOOKUP($A469,'Plan de acci�n consolidado 2025'!$A$3:$V$504,T$1,0)</f>
        <v>2025-07-01</v>
      </c>
      <c r="U469" s="184" t="str">
        <f>VLOOKUP($A469,'Plan de acci�n consolidado 2025'!$A$3:$V$504,U$1,0)</f>
        <v>2025-11-14</v>
      </c>
      <c r="V469" t="str">
        <f>VLOOKUP($A469,'Plan de acci�n consolidado 2025'!$A$3:$V$504,V$1,0)</f>
        <v>1000-DESPACHO DEL SUPERINTENDENTE DELEGADO PARA LA PROTECCIÓN DE LA COMPETENCIA</v>
      </c>
      <c r="W469"/>
      <c r="X469"/>
    </row>
    <row r="470" spans="1:24" x14ac:dyDescent="0.25">
      <c r="A470" s="31" t="s">
        <v>1190</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84" t="str">
        <f>VLOOKUP($A470,'Plan de acci�n consolidado 2025'!$A$3:$V$504,T$1,0)</f>
        <v>2025-11-14</v>
      </c>
      <c r="U470" s="184" t="str">
        <f>VLOOKUP($A470,'Plan de acci�n consolidado 2025'!$A$3:$V$504,U$1,0)</f>
        <v>2025-12-12</v>
      </c>
      <c r="V470" t="str">
        <f>VLOOKUP($A470,'Plan de acci�n consolidado 2025'!$A$3:$V$504,V$1,0)</f>
        <v>1000-DESPACHO DEL SUPERINTENDENTE DELEGADO PARA LA PROTECCIÓN DE LA COMPETENCIA</v>
      </c>
      <c r="W470"/>
      <c r="X470"/>
    </row>
    <row r="471" spans="1:24" x14ac:dyDescent="0.25">
      <c r="A471" s="31" t="s">
        <v>493</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84" t="str">
        <f>VLOOKUP($A471,'Plan de acci�n consolidado 2025'!$A$3:$V$504,T$1,0)</f>
        <v>2025-01-15</v>
      </c>
      <c r="U471" s="184" t="str">
        <f>VLOOKUP($A471,'Plan de acci�n consolidado 2025'!$A$3:$V$504,U$1,0)</f>
        <v>2025-01-31</v>
      </c>
      <c r="V471" t="str">
        <f>VLOOKUP($A471,'Plan de acci�n consolidado 2025'!$A$3:$V$504,V$1,0)</f>
        <v>111-GRUPO DE TRABAJO DE ADMINISTRACIÓN DE PERSONAL</v>
      </c>
      <c r="W471"/>
      <c r="X471"/>
    </row>
    <row r="472" spans="1:24" x14ac:dyDescent="0.25">
      <c r="A472" s="31" t="s">
        <v>500</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84" t="str">
        <f>VLOOKUP($A472,'Plan de acci�n consolidado 2025'!$A$3:$V$504,T$1,0)</f>
        <v>2025-01-15</v>
      </c>
      <c r="U472" s="184" t="str">
        <f>VLOOKUP($A472,'Plan de acci�n consolidado 2025'!$A$3:$V$504,U$1,0)</f>
        <v>2025-01-31</v>
      </c>
      <c r="V472" t="str">
        <f>VLOOKUP($A472,'Plan de acci�n consolidado 2025'!$A$3:$V$504,V$1,0)</f>
        <v>111-GRUPO DE TRABAJO DE ADMINISTRACIÓN DE PERSONAL</v>
      </c>
      <c r="W472"/>
      <c r="X472"/>
    </row>
    <row r="473" spans="1:24" x14ac:dyDescent="0.25">
      <c r="A473" s="31" t="s">
        <v>502</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84" t="str">
        <f>VLOOKUP($A473,'Plan de acci�n consolidado 2025'!$A$3:$V$504,T$1,0)</f>
        <v>2025-01-15</v>
      </c>
      <c r="U473" s="184" t="str">
        <f>VLOOKUP($A473,'Plan de acci�n consolidado 2025'!$A$3:$V$504,U$1,0)</f>
        <v>2025-01-31</v>
      </c>
      <c r="V473" t="str">
        <f>VLOOKUP($A473,'Plan de acci�n consolidado 2025'!$A$3:$V$504,V$1,0)</f>
        <v>111-GRUPO DE TRABAJO DE ADMINISTRACIÓN DE PERSONAL</v>
      </c>
      <c r="W473"/>
      <c r="X473"/>
    </row>
    <row r="474" spans="1:24" x14ac:dyDescent="0.25">
      <c r="A474" s="31" t="s">
        <v>504</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84" t="str">
        <f>VLOOKUP($A474,'Plan de acci�n consolidado 2025'!$A$3:$V$504,T$1,0)</f>
        <v>2025-01-15</v>
      </c>
      <c r="U474" s="184" t="str">
        <f>VLOOKUP($A474,'Plan de acci�n consolidado 2025'!$A$3:$V$504,U$1,0)</f>
        <v>2025-01-31</v>
      </c>
      <c r="V474" t="str">
        <f>VLOOKUP($A474,'Plan de acci�n consolidado 2025'!$A$3:$V$504,V$1,0)</f>
        <v>111-GRUPO DE TRABAJO DE ADMINISTRACIÓN DE PERSONAL</v>
      </c>
      <c r="W474"/>
      <c r="X474"/>
    </row>
    <row r="475" spans="1:24" x14ac:dyDescent="0.25">
      <c r="A475" s="31" t="s">
        <v>506</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84" t="str">
        <f>VLOOKUP($A475,'Plan de acci�n consolidado 2025'!$A$3:$V$504,T$1,0)</f>
        <v>2025-01-15</v>
      </c>
      <c r="U475" s="184" t="str">
        <f>VLOOKUP($A475,'Plan de acci�n consolidado 2025'!$A$3:$V$504,U$1,0)</f>
        <v>2025-01-31</v>
      </c>
      <c r="V475" t="str">
        <f>VLOOKUP($A475,'Plan de acci�n consolidado 2025'!$A$3:$V$504,V$1,0)</f>
        <v>111-GRUPO DE TRABAJO DE ADMINISTRACIÓN DE PERSONAL</v>
      </c>
      <c r="W475"/>
      <c r="X475"/>
    </row>
    <row r="476" spans="1:24" x14ac:dyDescent="0.25">
      <c r="A476" s="31" t="s">
        <v>508</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84" t="str">
        <f>VLOOKUP($A476,'Plan de acci�n consolidado 2025'!$A$3:$V$504,T$1,0)</f>
        <v>2025-01-15</v>
      </c>
      <c r="U476" s="184" t="str">
        <f>VLOOKUP($A476,'Plan de acci�n consolidado 2025'!$A$3:$V$504,U$1,0)</f>
        <v>2025-01-31</v>
      </c>
      <c r="V476" t="str">
        <f>VLOOKUP($A476,'Plan de acci�n consolidado 2025'!$A$3:$V$504,V$1,0)</f>
        <v>111-GRUPO DE TRABAJO DE ADMINISTRACIÓN DE PERSONAL</v>
      </c>
      <c r="W476"/>
      <c r="X476"/>
    </row>
    <row r="477" spans="1:24" x14ac:dyDescent="0.25">
      <c r="A477" s="31" t="s">
        <v>510</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84" t="str">
        <f>VLOOKUP($A477,'Plan de acci�n consolidado 2025'!$A$3:$V$504,T$1,0)</f>
        <v>2025-01-02</v>
      </c>
      <c r="U477" s="184" t="str">
        <f>VLOOKUP($A477,'Plan de acci�n consolidado 2025'!$A$3:$V$504,U$1,0)</f>
        <v>2025-12-19</v>
      </c>
      <c r="V477" t="str">
        <f>VLOOKUP($A477,'Plan de acci�n consolidado 2025'!$A$3:$V$504,V$1,0)</f>
        <v>111-GRUPO DE TRABAJO DE ADMINISTRACIÓN DE PERSONAL;
20-OFICINA DE TECNOLOGÍA E INFORMÁTICA;
73-GRUPO DE TRABAJO DE COMUNICACION</v>
      </c>
      <c r="W477"/>
      <c r="X477"/>
    </row>
    <row r="478" spans="1:24" x14ac:dyDescent="0.25">
      <c r="A478" s="31" t="s">
        <v>515</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84" t="str">
        <f>VLOOKUP($A478,'Plan de acci�n consolidado 2025'!$A$3:$V$504,T$1,0)</f>
        <v>2025-01-02</v>
      </c>
      <c r="U478" s="184" t="str">
        <f>VLOOKUP($A478,'Plan de acci�n consolidado 2025'!$A$3:$V$504,U$1,0)</f>
        <v>2025-02-28</v>
      </c>
      <c r="V478" t="str">
        <f>VLOOKUP($A478,'Plan de acci�n consolidado 2025'!$A$3:$V$504,V$1,0)</f>
        <v>111-GRUPO DE TRABAJO DE ADMINISTRACIÓN DE PERSONAL;
20-OFICINA DE TECNOLOGÍA E INFORMÁTICA</v>
      </c>
      <c r="W478"/>
      <c r="X478"/>
    </row>
    <row r="479" spans="1:24" x14ac:dyDescent="0.25">
      <c r="A479" s="31" t="s">
        <v>518</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84" t="str">
        <f>VLOOKUP($A479,'Plan de acci�n consolidado 2025'!$A$3:$V$504,T$1,0)</f>
        <v>2025-02-03</v>
      </c>
      <c r="U479" s="184" t="str">
        <f>VLOOKUP($A479,'Plan de acci�n consolidado 2025'!$A$3:$V$504,U$1,0)</f>
        <v>2025-12-19</v>
      </c>
      <c r="V479" t="str">
        <f>VLOOKUP($A479,'Plan de acci�n consolidado 2025'!$A$3:$V$504,V$1,0)</f>
        <v>111-GRUPO DE TRABAJO DE ADMINISTRACIÓN DE PERSONAL;
20-OFICINA DE TECNOLOGÍA E INFORMÁTICA;
73-GRUPO DE TRABAJO DE COMUNICACION</v>
      </c>
      <c r="W479"/>
      <c r="X479"/>
    </row>
    <row r="480" spans="1:24" x14ac:dyDescent="0.25">
      <c r="A480" s="31" t="s">
        <v>520</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84" t="str">
        <f>VLOOKUP($A480,'Plan de acci�n consolidado 2025'!$A$3:$V$504,T$1,0)</f>
        <v>2025-06-03</v>
      </c>
      <c r="U480" s="184" t="str">
        <f>VLOOKUP($A480,'Plan de acci�n consolidado 2025'!$A$3:$V$504,U$1,0)</f>
        <v>2025-12-19</v>
      </c>
      <c r="V480" t="str">
        <f>VLOOKUP($A480,'Plan de acci�n consolidado 2025'!$A$3:$V$504,V$1,0)</f>
        <v>111-GRUPO DE TRABAJO DE ADMINISTRACIÓN DE PERSONAL</v>
      </c>
      <c r="W480"/>
      <c r="X480"/>
    </row>
    <row r="481" spans="1:24" x14ac:dyDescent="0.25">
      <c r="A481" s="31" t="s">
        <v>1098</v>
      </c>
      <c r="B481" t="str">
        <f>VLOOKUP($A481,'Plan de acci�n consolidado 2025'!$A$3:$V$504,B$1,0)</f>
        <v>30-OFICINA ASESORA DE PLANEACIÓN</v>
      </c>
      <c r="C481">
        <f>VLOOKUP($A481,'Plan de acci�n consolidado 2025'!$A$3:$V$504,C$1,0)</f>
        <v>3</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84" t="str">
        <f>VLOOKUP($A481,'Plan de acci�n consolidado 2025'!$A$3:$V$504,T$1,0)</f>
        <v>2025-03-14</v>
      </c>
      <c r="U481" s="184" t="str">
        <f>VLOOKUP($A481,'Plan de acci�n consolidado 2025'!$A$3:$V$504,U$1,0)</f>
        <v>2025-12-15</v>
      </c>
      <c r="V481" t="str">
        <f>VLOOKUP($A481,'Plan de acci�n consolidado 2025'!$A$3:$V$504,V$1,0)</f>
        <v>30-OFICINA ASESORA DE PLANEACIÓN</v>
      </c>
      <c r="W481"/>
      <c r="X481"/>
    </row>
    <row r="482" spans="1:24" x14ac:dyDescent="0.25">
      <c r="A482" s="31" t="s">
        <v>1100</v>
      </c>
      <c r="B482" t="str">
        <f>VLOOKUP($A482,'Plan de acci�n consolidado 2025'!$A$3:$V$504,B$1,0)</f>
        <v>30-OFICINA ASESORA DE PLANEACIÓN</v>
      </c>
      <c r="C482">
        <f>VLOOKUP($A482,'Plan de acci�n consolidado 2025'!$A$3:$V$504,C$1,0)</f>
        <v>3</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84" t="str">
        <f>VLOOKUP($A482,'Plan de acci�n consolidado 2025'!$A$3:$V$504,T$1,0)</f>
        <v>2025-03-14</v>
      </c>
      <c r="U482" s="184" t="str">
        <f>VLOOKUP($A482,'Plan de acci�n consolidado 2025'!$A$3:$V$504,U$1,0)</f>
        <v>2025-04-15</v>
      </c>
      <c r="V482" t="str">
        <f>VLOOKUP($A482,'Plan de acci�n consolidado 2025'!$A$3:$V$504,V$1,0)</f>
        <v>30-OFICINA ASESORA DE PLANEACIÓN</v>
      </c>
      <c r="W482"/>
      <c r="X482"/>
    </row>
    <row r="483" spans="1:24" x14ac:dyDescent="0.25">
      <c r="A483" s="31" t="s">
        <v>1102</v>
      </c>
      <c r="B483" t="str">
        <f>VLOOKUP($A483,'Plan de acci�n consolidado 2025'!$A$3:$V$504,B$1,0)</f>
        <v>30-OFICINA ASESORA DE PLANEACIÓN</v>
      </c>
      <c r="C483">
        <f>VLOOKUP($A483,'Plan de acci�n consolidado 2025'!$A$3:$V$504,C$1,0)</f>
        <v>3</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84" t="str">
        <f>VLOOKUP($A483,'Plan de acci�n consolidado 2025'!$A$3:$V$504,T$1,0)</f>
        <v>2025-04-18</v>
      </c>
      <c r="U483" s="184" t="str">
        <f>VLOOKUP($A483,'Plan de acci�n consolidado 2025'!$A$3:$V$504,U$1,0)</f>
        <v>2025-05-02</v>
      </c>
      <c r="V483" t="str">
        <f>VLOOKUP($A483,'Plan de acci�n consolidado 2025'!$A$3:$V$504,V$1,0)</f>
        <v>30-OFICINA ASESORA DE PLANEACIÓN</v>
      </c>
      <c r="W483"/>
      <c r="X483"/>
    </row>
    <row r="484" spans="1:24" x14ac:dyDescent="0.25">
      <c r="A484" s="31" t="s">
        <v>1104</v>
      </c>
      <c r="B484" t="str">
        <f>VLOOKUP($A484,'Plan de acci�n consolidado 2025'!$A$3:$V$504,B$1,0)</f>
        <v>30-OFICINA ASESORA DE PLANEACIÓN</v>
      </c>
      <c r="C484">
        <f>VLOOKUP($A484,'Plan de acci�n consolidado 2025'!$A$3:$V$504,C$1,0)</f>
        <v>3</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84" t="str">
        <f>VLOOKUP($A484,'Plan de acci�n consolidado 2025'!$A$3:$V$504,T$1,0)</f>
        <v>2025-05-05</v>
      </c>
      <c r="U484" s="184" t="str">
        <f>VLOOKUP($A484,'Plan de acci�n consolidado 2025'!$A$3:$V$504,U$1,0)</f>
        <v>2025-09-12</v>
      </c>
      <c r="V484" t="str">
        <f>VLOOKUP($A484,'Plan de acci�n consolidado 2025'!$A$3:$V$504,V$1,0)</f>
        <v>30-OFICINA ASESORA DE PLANEACIÓN</v>
      </c>
      <c r="W484"/>
      <c r="X484"/>
    </row>
    <row r="485" spans="1:24" x14ac:dyDescent="0.25">
      <c r="A485" s="31" t="s">
        <v>1106</v>
      </c>
      <c r="B485" t="str">
        <f>VLOOKUP($A485,'Plan de acci�n consolidado 2025'!$A$3:$V$504,B$1,0)</f>
        <v>30-OFICINA ASESORA DE PLANEACIÓN</v>
      </c>
      <c r="C485">
        <f>VLOOKUP($A485,'Plan de acci�n consolidado 2025'!$A$3:$V$504,C$1,0)</f>
        <v>3</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84" t="str">
        <f>VLOOKUP($A485,'Plan de acci�n consolidado 2025'!$A$3:$V$504,T$1,0)</f>
        <v>2025-09-15</v>
      </c>
      <c r="U485" s="184" t="str">
        <f>VLOOKUP($A485,'Plan de acci�n consolidado 2025'!$A$3:$V$504,U$1,0)</f>
        <v>2025-12-15</v>
      </c>
      <c r="V485" t="str">
        <f>VLOOKUP($A485,'Plan de acci�n consolidado 2025'!$A$3:$V$504,V$1,0)</f>
        <v>30-OFICINA ASESORA DE PLANEACIÓN</v>
      </c>
      <c r="W485"/>
      <c r="X485"/>
    </row>
    <row r="486" spans="1:24" x14ac:dyDescent="0.25">
      <c r="A486" s="31" t="s">
        <v>1108</v>
      </c>
      <c r="B486" t="str">
        <f>VLOOKUP($A486,'Plan de acci�n consolidado 2025'!$A$3:$V$504,B$1,0)</f>
        <v>30-OFICINA ASESORA DE PLANEACIÓN</v>
      </c>
      <c r="C486">
        <f>VLOOKUP($A486,'Plan de acci�n consolidado 2025'!$A$3:$V$504,C$1,0)</f>
        <v>3</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84" t="str">
        <f>VLOOKUP($A486,'Plan de acci�n consolidado 2025'!$A$3:$V$504,T$1,0)</f>
        <v>2025-02-24</v>
      </c>
      <c r="U486" s="184" t="str">
        <f>VLOOKUP($A486,'Plan de acci�n consolidado 2025'!$A$3:$V$504,U$1,0)</f>
        <v>2025-12-19</v>
      </c>
      <c r="V486" t="str">
        <f>VLOOKUP($A486,'Plan de acci�n consolidado 2025'!$A$3:$V$504,V$1,0)</f>
        <v>30-OFICINA ASESORA DE PLANEACIÓN</v>
      </c>
      <c r="W486"/>
      <c r="X486"/>
    </row>
    <row r="487" spans="1:24" x14ac:dyDescent="0.25">
      <c r="A487" s="31" t="s">
        <v>1110</v>
      </c>
      <c r="B487" t="str">
        <f>VLOOKUP($A487,'Plan de acci�n consolidado 2025'!$A$3:$V$504,B$1,0)</f>
        <v>30-OFICINA ASESORA DE PLANEACIÓN</v>
      </c>
      <c r="C487">
        <f>VLOOKUP($A487,'Plan de acci�n consolidado 2025'!$A$3:$V$504,C$1,0)</f>
        <v>3</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84" t="str">
        <f>VLOOKUP($A487,'Plan de acci�n consolidado 2025'!$A$3:$V$504,T$1,0)</f>
        <v>2025-02-24</v>
      </c>
      <c r="U487" s="184" t="str">
        <f>VLOOKUP($A487,'Plan de acci�n consolidado 2025'!$A$3:$V$504,U$1,0)</f>
        <v>2025-03-07</v>
      </c>
      <c r="V487" t="str">
        <f>VLOOKUP($A487,'Plan de acci�n consolidado 2025'!$A$3:$V$504,V$1,0)</f>
        <v>30-OFICINA ASESORA DE PLANEACIÓN</v>
      </c>
      <c r="W487"/>
      <c r="X487"/>
    </row>
    <row r="488" spans="1:24" x14ac:dyDescent="0.25">
      <c r="A488" s="31" t="s">
        <v>1112</v>
      </c>
      <c r="B488" t="str">
        <f>VLOOKUP($A488,'Plan de acci�n consolidado 2025'!$A$3:$V$504,B$1,0)</f>
        <v>30-OFICINA ASESORA DE PLANEACIÓN</v>
      </c>
      <c r="C488">
        <f>VLOOKUP($A488,'Plan de acci�n consolidado 2025'!$A$3:$V$504,C$1,0)</f>
        <v>3</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84" t="str">
        <f>VLOOKUP($A488,'Plan de acci�n consolidado 2025'!$A$3:$V$504,T$1,0)</f>
        <v>2025-03-10</v>
      </c>
      <c r="U488" s="184" t="str">
        <f>VLOOKUP($A488,'Plan de acci�n consolidado 2025'!$A$3:$V$504,U$1,0)</f>
        <v>2025-04-30</v>
      </c>
      <c r="V488" t="str">
        <f>VLOOKUP($A488,'Plan de acci�n consolidado 2025'!$A$3:$V$504,V$1,0)</f>
        <v>30-OFICINA ASESORA DE PLANEACIÓN</v>
      </c>
      <c r="W488"/>
      <c r="X488"/>
    </row>
    <row r="489" spans="1:24" x14ac:dyDescent="0.25">
      <c r="A489" s="31" t="s">
        <v>1114</v>
      </c>
      <c r="B489" t="str">
        <f>VLOOKUP($A489,'Plan de acci�n consolidado 2025'!$A$3:$V$504,B$1,0)</f>
        <v>30-OFICINA ASESORA DE PLANEACIÓN</v>
      </c>
      <c r="C489">
        <f>VLOOKUP($A489,'Plan de acci�n consolidado 2025'!$A$3:$V$504,C$1,0)</f>
        <v>3</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84" t="str">
        <f>VLOOKUP($A489,'Plan de acci�n consolidado 2025'!$A$3:$V$504,T$1,0)</f>
        <v>2025-05-01</v>
      </c>
      <c r="U489" s="184" t="str">
        <f>VLOOKUP($A489,'Plan de acci�n consolidado 2025'!$A$3:$V$504,U$1,0)</f>
        <v>2025-11-28</v>
      </c>
      <c r="V489" t="str">
        <f>VLOOKUP($A489,'Plan de acci�n consolidado 2025'!$A$3:$V$504,V$1,0)</f>
        <v>30-OFICINA ASESORA DE PLANEACIÓN</v>
      </c>
      <c r="W489"/>
      <c r="X489"/>
    </row>
    <row r="490" spans="1:24" x14ac:dyDescent="0.25">
      <c r="A490" s="31" t="s">
        <v>1115</v>
      </c>
      <c r="B490" t="str">
        <f>VLOOKUP($A490,'Plan de acci�n consolidado 2025'!$A$3:$V$504,B$1,0)</f>
        <v>30-OFICINA ASESORA DE PLANEACIÓN</v>
      </c>
      <c r="C490">
        <f>VLOOKUP($A490,'Plan de acci�n consolidado 2025'!$A$3:$V$504,C$1,0)</f>
        <v>3</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84" t="str">
        <f>VLOOKUP($A490,'Plan de acci�n consolidado 2025'!$A$3:$V$504,T$1,0)</f>
        <v>2025-12-01</v>
      </c>
      <c r="U490" s="184" t="str">
        <f>VLOOKUP($A490,'Plan de acci�n consolidado 2025'!$A$3:$V$504,U$1,0)</f>
        <v>2025-12-19</v>
      </c>
      <c r="V490" t="str">
        <f>VLOOKUP($A490,'Plan de acci�n consolidado 2025'!$A$3:$V$504,V$1,0)</f>
        <v>30-OFICINA ASESORA DE PLANEACIÓN</v>
      </c>
      <c r="W490"/>
      <c r="X490"/>
    </row>
    <row r="491" spans="1:24" x14ac:dyDescent="0.25">
      <c r="A491" s="31" t="s">
        <v>1117</v>
      </c>
      <c r="B491" t="str">
        <f>VLOOKUP($A491,'Plan de acci�n consolidado 2025'!$A$3:$V$504,B$1,0)</f>
        <v>30-OFICINA ASESORA DE PLANEACIÓN</v>
      </c>
      <c r="C491">
        <f>VLOOKUP($A491,'Plan de acci�n consolidado 2025'!$A$3:$V$504,C$1,0)</f>
        <v>3</v>
      </c>
      <c r="D491" t="str">
        <f>VLOOKUP($A491,'Plan de acci�n consolidado 2025'!$A$3:$V$504,D$1,0)</f>
        <v>Producto Eliminado</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184">
        <f>VLOOKUP($A491,'Plan de acci�n consolidado 2025'!$A$3:$V$504,T$1,0)</f>
        <v>45761</v>
      </c>
      <c r="U491" s="184">
        <f>VLOOKUP($A491,'Plan de acci�n consolidado 2025'!$A$3:$V$504,U$1,0)</f>
        <v>46010</v>
      </c>
      <c r="V491" t="str">
        <f>VLOOKUP($A491,'Plan de acci�n consolidado 2025'!$A$3:$V$504,V$1,0)</f>
        <v>30-OFICINA ASESORA DE PLANEACIÓN</v>
      </c>
      <c r="W491"/>
      <c r="X491"/>
    </row>
    <row r="492" spans="1:24" x14ac:dyDescent="0.25">
      <c r="A492" s="31" t="s">
        <v>1120</v>
      </c>
      <c r="B492" t="str">
        <f>VLOOKUP($A492,'Plan de acci�n consolidado 2025'!$A$3:$V$504,B$1,0)</f>
        <v>30-OFICINA ASESORA DE PLANEACIÓN</v>
      </c>
      <c r="C492">
        <f>VLOOKUP($A492,'Plan de acci�n consolidado 2025'!$A$3:$V$504,C$1,0)</f>
        <v>3</v>
      </c>
      <c r="D492" t="str">
        <f>VLOOKUP($A492,'Plan de acci�n consolidado 2025'!$A$3:$V$504,D$1,0)</f>
        <v>Actividad propia Eliminada</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184">
        <f>VLOOKUP($A492,'Plan de acci�n consolidado 2025'!$A$3:$V$504,T$1,0)</f>
        <v>45761</v>
      </c>
      <c r="U492" s="184">
        <f>VLOOKUP($A492,'Plan de acci�n consolidado 2025'!$A$3:$V$504,U$1,0)</f>
        <v>45807</v>
      </c>
      <c r="V492" t="str">
        <f>VLOOKUP($A492,'Plan de acci�n consolidado 2025'!$A$3:$V$504,V$1,0)</f>
        <v>30-OFICINA ASESORA DE PLANEACIÓN</v>
      </c>
      <c r="W492"/>
      <c r="X492"/>
    </row>
    <row r="493" spans="1:24" x14ac:dyDescent="0.25">
      <c r="A493" s="31" t="s">
        <v>1122</v>
      </c>
      <c r="B493" t="str">
        <f>VLOOKUP($A493,'Plan de acci�n consolidado 2025'!$A$3:$V$504,B$1,0)</f>
        <v>30-OFICINA ASESORA DE PLANEACIÓN</v>
      </c>
      <c r="C493">
        <f>VLOOKUP($A493,'Plan de acci�n consolidado 2025'!$A$3:$V$504,C$1,0)</f>
        <v>3</v>
      </c>
      <c r="D493" t="str">
        <f>VLOOKUP($A493,'Plan de acci�n consolidado 2025'!$A$3:$V$504,D$1,0)</f>
        <v>Actividad propia Eliminada</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184">
        <f>VLOOKUP($A493,'Plan de acci�n consolidado 2025'!$A$3:$V$504,T$1,0)</f>
        <v>45810</v>
      </c>
      <c r="U493" s="184">
        <f>VLOOKUP($A493,'Plan de acci�n consolidado 2025'!$A$3:$V$504,U$1,0)</f>
        <v>46010</v>
      </c>
      <c r="V493" t="str">
        <f>VLOOKUP($A493,'Plan de acci�n consolidado 2025'!$A$3:$V$504,V$1,0)</f>
        <v>30-OFICINA ASESORA DE PLANEACIÓN</v>
      </c>
      <c r="W493"/>
      <c r="X493"/>
    </row>
    <row r="494" spans="1:24" x14ac:dyDescent="0.25">
      <c r="A494" s="31" t="s">
        <v>1123</v>
      </c>
      <c r="B494" t="str">
        <f>VLOOKUP($A494,'Plan de acci�n consolidado 2025'!$A$3:$V$504,B$1,0)</f>
        <v>30-OFICINA ASESORA DE PLANEACIÓN</v>
      </c>
      <c r="C494">
        <f>VLOOKUP($A494,'Plan de acci�n consolidado 2025'!$A$3:$V$504,C$1,0)</f>
        <v>3</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84" t="str">
        <f>VLOOKUP($A494,'Plan de acci�n consolidado 2025'!$A$3:$V$504,T$1,0)</f>
        <v>2025-05-05</v>
      </c>
      <c r="U494" s="184" t="str">
        <f>VLOOKUP($A494,'Plan de acci�n consolidado 2025'!$A$3:$V$504,U$1,0)</f>
        <v>2025-11-20</v>
      </c>
      <c r="V494" t="str">
        <f>VLOOKUP($A494,'Plan de acci�n consolidado 2025'!$A$3:$V$504,V$1,0)</f>
        <v>30-OFICINA ASESORA DE PLANEACIÓN;
37-GRUPO DE TRABAJO DE ESTUDIOS ECONÓMICOS</v>
      </c>
      <c r="W494"/>
      <c r="X494"/>
    </row>
    <row r="495" spans="1:24" x14ac:dyDescent="0.25">
      <c r="A495" s="31" t="s">
        <v>1126</v>
      </c>
      <c r="B495" t="str">
        <f>VLOOKUP($A495,'Plan de acci�n consolidado 2025'!$A$3:$V$504,B$1,0)</f>
        <v>30-OFICINA ASESORA DE PLANEACIÓN</v>
      </c>
      <c r="C495">
        <f>VLOOKUP($A495,'Plan de acci�n consolidado 2025'!$A$3:$V$504,C$1,0)</f>
        <v>3</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84" t="str">
        <f>VLOOKUP($A495,'Plan de acci�n consolidado 2025'!$A$3:$V$504,T$1,0)</f>
        <v>2025-05-05</v>
      </c>
      <c r="U495" s="184" t="str">
        <f>VLOOKUP($A495,'Plan de acci�n consolidado 2025'!$A$3:$V$504,U$1,0)</f>
        <v>2025-06-06</v>
      </c>
      <c r="V495" t="str">
        <f>VLOOKUP($A495,'Plan de acci�n consolidado 2025'!$A$3:$V$504,V$1,0)</f>
        <v>30-OFICINA ASESORA DE PLANEACIÓN</v>
      </c>
      <c r="W495"/>
      <c r="X495"/>
    </row>
    <row r="496" spans="1:24" x14ac:dyDescent="0.25">
      <c r="A496" s="31" t="s">
        <v>1128</v>
      </c>
      <c r="B496" t="str">
        <f>VLOOKUP($A496,'Plan de acci�n consolidado 2025'!$A$3:$V$504,B$1,0)</f>
        <v>30-OFICINA ASESORA DE PLANEACIÓN</v>
      </c>
      <c r="C496">
        <f>VLOOKUP($A496,'Plan de acci�n consolidado 2025'!$A$3:$V$504,C$1,0)</f>
        <v>3</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84" t="str">
        <f>VLOOKUP($A496,'Plan de acci�n consolidado 2025'!$A$3:$V$504,T$1,0)</f>
        <v>2025-06-09</v>
      </c>
      <c r="U496" s="184" t="str">
        <f>VLOOKUP($A496,'Plan de acci�n consolidado 2025'!$A$3:$V$504,U$1,0)</f>
        <v>2025-08-15</v>
      </c>
      <c r="V496" t="str">
        <f>VLOOKUP($A496,'Plan de acci�n consolidado 2025'!$A$3:$V$504,V$1,0)</f>
        <v>30-OFICINA ASESORA DE PLANEACIÓN;
37-GRUPO DE TRABAJO DE ESTUDIOS ECONÓMICOS</v>
      </c>
      <c r="W496"/>
      <c r="X496"/>
    </row>
    <row r="497" spans="1:24" x14ac:dyDescent="0.25">
      <c r="A497" s="31" t="s">
        <v>1130</v>
      </c>
      <c r="B497" t="str">
        <f>VLOOKUP($A497,'Plan de acci�n consolidado 2025'!$A$3:$V$504,B$1,0)</f>
        <v>30-OFICINA ASESORA DE PLANEACIÓN</v>
      </c>
      <c r="C497">
        <f>VLOOKUP($A497,'Plan de acci�n consolidado 2025'!$A$3:$V$504,C$1,0)</f>
        <v>3</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84" t="str">
        <f>VLOOKUP($A497,'Plan de acci�n consolidado 2025'!$A$3:$V$504,T$1,0)</f>
        <v>2025-08-18</v>
      </c>
      <c r="U497" s="184" t="str">
        <f>VLOOKUP($A497,'Plan de acci�n consolidado 2025'!$A$3:$V$504,U$1,0)</f>
        <v>2025-09-26</v>
      </c>
      <c r="V497" t="str">
        <f>VLOOKUP($A497,'Plan de acci�n consolidado 2025'!$A$3:$V$504,V$1,0)</f>
        <v>30-OFICINA ASESORA DE PLANEACIÓN;
37-GRUPO DE TRABAJO DE ESTUDIOS ECONÓMICOS</v>
      </c>
      <c r="W497"/>
      <c r="X497"/>
    </row>
    <row r="498" spans="1:24" x14ac:dyDescent="0.25">
      <c r="A498" s="31" t="s">
        <v>1132</v>
      </c>
      <c r="B498" t="str">
        <f>VLOOKUP($A498,'Plan de acci�n consolidado 2025'!$A$3:$V$504,B$1,0)</f>
        <v>30-OFICINA ASESORA DE PLANEACIÓN</v>
      </c>
      <c r="C498">
        <f>VLOOKUP($A498,'Plan de acci�n consolidado 2025'!$A$3:$V$504,C$1,0)</f>
        <v>3</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84" t="str">
        <f>VLOOKUP($A498,'Plan de acci�n consolidado 2025'!$A$3:$V$504,T$1,0)</f>
        <v>2025-07-16</v>
      </c>
      <c r="U498" s="184" t="str">
        <f>VLOOKUP($A498,'Plan de acci�n consolidado 2025'!$A$3:$V$504,U$1,0)</f>
        <v>2025-09-29</v>
      </c>
      <c r="V498" t="str">
        <f>VLOOKUP($A498,'Plan de acci�n consolidado 2025'!$A$3:$V$504,V$1,0)</f>
        <v>30-OFICINA ASESORA DE PLANEACIÓN;
37-GRUPO DE TRABAJO DE ESTUDIOS ECONÓMICOS</v>
      </c>
      <c r="W498"/>
      <c r="X498"/>
    </row>
    <row r="499" spans="1:24" x14ac:dyDescent="0.25">
      <c r="A499" s="31" t="s">
        <v>1880</v>
      </c>
      <c r="B499" t="str">
        <f>VLOOKUP($A499,'Plan de acci�n consolidado 2025'!$A$3:$V$504,B$1,0)</f>
        <v>30-OFICINA ASESORA DE PLANEACIÓN</v>
      </c>
      <c r="C499">
        <f>VLOOKUP($A499,'Plan de acci�n consolidado 2025'!$A$3:$V$504,C$1,0)</f>
        <v>3</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84" t="str">
        <f>VLOOKUP($A499,'Plan de acci�n consolidado 2025'!$A$3:$V$504,T$1,0)</f>
        <v>2025-11-03</v>
      </c>
      <c r="U499" s="184" t="str">
        <f>VLOOKUP($A499,'Plan de acci�n consolidado 2025'!$A$3:$V$504,U$1,0)</f>
        <v>2025-11-20</v>
      </c>
      <c r="V499" t="str">
        <f>VLOOKUP($A499,'Plan de acci�n consolidado 2025'!$A$3:$V$504,V$1,0)</f>
        <v>30-OFICINA ASESORA DE PLANEACIÓN;
37-GRUPO DE TRABAJO DE ESTUDIOS ECONÓMICOS</v>
      </c>
      <c r="W499"/>
      <c r="X499"/>
    </row>
    <row r="500" spans="1:24" x14ac:dyDescent="0.25">
      <c r="A500" s="31" t="s">
        <v>1134</v>
      </c>
      <c r="B500" t="str">
        <f>VLOOKUP($A500,'Plan de acci�n consolidado 2025'!$A$3:$V$504,B$1,0)</f>
        <v>30-OFICINA ASESORA DE PLANEACIÓN</v>
      </c>
      <c r="C500">
        <f>VLOOKUP($A500,'Plan de acci�n consolidado 2025'!$A$3:$V$504,C$1,0)</f>
        <v>3</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84" t="str">
        <f>VLOOKUP($A500,'Plan de acci�n consolidado 2025'!$A$3:$V$504,T$1,0)</f>
        <v>2025-01-15</v>
      </c>
      <c r="U500" s="184" t="str">
        <f>VLOOKUP($A500,'Plan de acci�n consolidado 2025'!$A$3:$V$504,U$1,0)</f>
        <v>2025-12-22</v>
      </c>
      <c r="V500" t="str">
        <f>VLOOKUP($A500,'Plan de acci�n consolidado 2025'!$A$3:$V$504,V$1,0)</f>
        <v>30-OFICINA ASESORA DE PLANEACIÓN</v>
      </c>
      <c r="W500"/>
      <c r="X500"/>
    </row>
    <row r="501" spans="1:24" x14ac:dyDescent="0.25">
      <c r="A501" s="31" t="s">
        <v>1137</v>
      </c>
      <c r="B501" t="str">
        <f>VLOOKUP($A501,'Plan de acci�n consolidado 2025'!$A$3:$V$504,B$1,0)</f>
        <v>30-OFICINA ASESORA DE PLANEACIÓN</v>
      </c>
      <c r="C501">
        <f>VLOOKUP($A501,'Plan de acci�n consolidado 2025'!$A$3:$V$504,C$1,0)</f>
        <v>3</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84" t="str">
        <f>VLOOKUP($A501,'Plan de acci�n consolidado 2025'!$A$3:$V$504,T$1,0)</f>
        <v>2025-01-15</v>
      </c>
      <c r="U501" s="184" t="str">
        <f>VLOOKUP($A501,'Plan de acci�n consolidado 2025'!$A$3:$V$504,U$1,0)</f>
        <v>2025-03-28</v>
      </c>
      <c r="V501" t="str">
        <f>VLOOKUP($A501,'Plan de acci�n consolidado 2025'!$A$3:$V$504,V$1,0)</f>
        <v>30-OFICINA ASESORA DE PLANEACIÓN</v>
      </c>
      <c r="W501"/>
      <c r="X501"/>
    </row>
    <row r="502" spans="1:24" x14ac:dyDescent="0.25">
      <c r="A502" s="31" t="s">
        <v>1139</v>
      </c>
      <c r="B502" t="str">
        <f>VLOOKUP($A502,'Plan de acci�n consolidado 2025'!$A$3:$V$504,B$1,0)</f>
        <v>30-OFICINA ASESORA DE PLANEACIÓN</v>
      </c>
      <c r="C502">
        <f>VLOOKUP($A502,'Plan de acci�n consolidado 2025'!$A$3:$V$504,C$1,0)</f>
        <v>3</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84" t="str">
        <f>VLOOKUP($A502,'Plan de acci�n consolidado 2025'!$A$3:$V$504,T$1,0)</f>
        <v>2025-03-28</v>
      </c>
      <c r="U502" s="184" t="str">
        <f>VLOOKUP($A502,'Plan de acci�n consolidado 2025'!$A$3:$V$504,U$1,0)</f>
        <v>2025-12-22</v>
      </c>
      <c r="V502" t="str">
        <f>VLOOKUP($A502,'Plan de acci�n consolidado 2025'!$A$3:$V$504,V$1,0)</f>
        <v>30-OFICINA ASESORA DE PLANEACIÓN</v>
      </c>
      <c r="W502"/>
      <c r="X502"/>
    </row>
    <row r="503" spans="1:24" x14ac:dyDescent="0.25">
      <c r="A503" s="31" t="s">
        <v>1141</v>
      </c>
      <c r="B503" t="str">
        <f>VLOOKUP($A503,'Plan de acci�n consolidado 2025'!$A$3:$V$504,B$1,0)</f>
        <v>30-OFICINA ASESORA DE PLANEACIÓN</v>
      </c>
      <c r="C503">
        <f>VLOOKUP($A503,'Plan de acci�n consolidado 2025'!$A$3:$V$504,C$1,0)</f>
        <v>3</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84" t="str">
        <f>VLOOKUP($A503,'Plan de acci�n consolidado 2025'!$A$3:$V$504,T$1,0)</f>
        <v>2025-01-15</v>
      </c>
      <c r="U503" s="184" t="str">
        <f>VLOOKUP($A503,'Plan de acci�n consolidado 2025'!$A$3:$V$504,U$1,0)</f>
        <v>2025-12-22</v>
      </c>
      <c r="V503" t="str">
        <f>VLOOKUP($A503,'Plan de acci�n consolidado 2025'!$A$3:$V$504,V$1,0)</f>
        <v>100-SECRETARIA GENERAL;
30-OFICINA ASESORA DE PLANEACIÓN</v>
      </c>
      <c r="W503"/>
      <c r="X503"/>
    </row>
    <row r="504" spans="1:24" x14ac:dyDescent="0.25">
      <c r="A504" s="31" t="s">
        <v>1144</v>
      </c>
      <c r="B504" t="str">
        <f>VLOOKUP($A504,'Plan de acci�n consolidado 2025'!$A$3:$V$504,B$1,0)</f>
        <v>30-OFICINA ASESORA DE PLANEACIÓN</v>
      </c>
      <c r="C504">
        <f>VLOOKUP($A504,'Plan de acci�n consolidado 2025'!$A$3:$V$504,C$1,0)</f>
        <v>3</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84" t="str">
        <f>VLOOKUP($A504,'Plan de acci�n consolidado 2025'!$A$3:$V$504,T$1,0)</f>
        <v>2025-01-15</v>
      </c>
      <c r="U504" s="184" t="str">
        <f>VLOOKUP($A504,'Plan de acci�n consolidado 2025'!$A$3:$V$504,U$1,0)</f>
        <v>2025-02-15</v>
      </c>
      <c r="V504" t="str">
        <f>VLOOKUP($A504,'Plan de acci�n consolidado 2025'!$A$3:$V$504,V$1,0)</f>
        <v>100-SECRETARIA GENERAL;
30-OFICINA ASESORA DE PLANEACIÓN</v>
      </c>
      <c r="W504"/>
      <c r="X504"/>
    </row>
    <row r="505" spans="1:24" x14ac:dyDescent="0.25">
      <c r="A505" s="31" t="s">
        <v>1145</v>
      </c>
      <c r="B505" t="str">
        <f>VLOOKUP($A505,'Plan de acci�n consolidado 2025'!$A$3:$V$504,B$1,0)</f>
        <v>30-OFICINA ASESORA DE PLANEACIÓN</v>
      </c>
      <c r="C505">
        <f>VLOOKUP($A505,'Plan de acci�n consolidado 2025'!$A$3:$V$504,C$1,0)</f>
        <v>3</v>
      </c>
      <c r="D505" t="str">
        <f>VLOOKUP($A505,'Plan de acci�n consolidado 2025'!$A$3:$V$504,D$1,0)</f>
        <v>Actividad propia</v>
      </c>
      <c r="E505" t="str">
        <f>VLOOKUP($A505,'Plan de acci�n consolidado 2025'!$A$3:$V$504,E$1,0)</f>
        <v>30.6.2</v>
      </c>
      <c r="F505" t="str">
        <f>VLOOKUP($A505,'Plan de acci�n consolidado 2025'!$A$3:$V$504,F$1,0)</f>
        <v>N/A</v>
      </c>
      <c r="G505" t="str">
        <f>VLOOKUP($A505,'Plan de acci�n consolidado 2025'!$A$3:$V$504,G$1,0)</f>
        <v>N/A</v>
      </c>
      <c r="H505" t="str">
        <f>VLOOKUP($A505,'Plan de acci�n consolidado 2025'!$A$3:$V$504,H$1,0)</f>
        <v>N/A</v>
      </c>
      <c r="I505" t="str">
        <f>VLOOKUP($A505,'Plan de acci�n consolidado 2025'!$A$3:$V$504,I$1,0)</f>
        <v>N/A</v>
      </c>
      <c r="J505" t="str">
        <f>VLOOKUP($A505,'Plan de acci�n consolidado 2025'!$A$3:$V$504,J$1,0)</f>
        <v>N/A</v>
      </c>
      <c r="K505" t="str">
        <f>VLOOKUP($A505,'Plan de acci�n consolidado 2025'!$A$3:$V$504,K$1,0)</f>
        <v>N/A</v>
      </c>
      <c r="L505" t="str">
        <f>VLOOKUP($A505,'Plan de acci�n consolidado 2025'!$A$3:$V$504,L$1,0)</f>
        <v>N/A</v>
      </c>
      <c r="M505" t="str">
        <f>VLOOKUP($A505,'Plan de acci�n consolidado 2025'!$A$3:$V$504,M$1,0)</f>
        <v>N/A</v>
      </c>
      <c r="N505" t="str">
        <f>VLOOKUP($A505,'Plan de acci�n consolidado 2025'!$A$3:$V$504,N$1,0)</f>
        <v>N/A</v>
      </c>
      <c r="O505" t="str">
        <f>VLOOKUP($A505,'Plan de acci�n consolidado 2025'!$A$3:$V$504,O$1,0)</f>
        <v>Ejecutar el plan de trabajo del Programa de Transparencia y Ética Pública</v>
      </c>
      <c r="P505">
        <f>VLOOKUP($A505,'Plan de acci�n consolidado 2025'!$A$3:$V$504,P$1,0)</f>
        <v>80</v>
      </c>
      <c r="Q505">
        <f>VLOOKUP($A505,'Plan de acci�n consolidado 2025'!$A$3:$V$504,Q$1,0)</f>
        <v>100</v>
      </c>
      <c r="R505" t="str">
        <f>VLOOKUP($A505,'Plan de acci�n consolidado 2025'!$A$3:$V$504,R$1,0)</f>
        <v>Porcentual</v>
      </c>
      <c r="S505" t="str">
        <f>VLOOKUP($A505,'Plan de acci�n consolidado 2025'!$A$3:$V$504,S$1,0)</f>
        <v>% de Plan de trabajo ejecutado / 100% de Plan de trabajo por ejecutar</v>
      </c>
      <c r="T505" s="184" t="str">
        <f>VLOOKUP($A505,'Plan de acci�n consolidado 2025'!$A$3:$V$504,T$1,0)</f>
        <v>2025-01-31</v>
      </c>
      <c r="U505" s="184" t="str">
        <f>VLOOKUP($A505,'Plan de acci�n consolidado 2025'!$A$3:$V$504,U$1,0)</f>
        <v>2025-12-22</v>
      </c>
      <c r="V505" t="str">
        <f>VLOOKUP($A505,'Plan de acci�n consolidado 2025'!$A$3:$V$504,V$1,0)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3" xr:uid="{C22F39D7-E336-4BB6-BB9E-BAB3EF69903F}"/>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filterMode="1">
    <tabColor rgb="FFFF0000"/>
  </sheetPr>
  <dimension ref="A1:V504"/>
  <sheetViews>
    <sheetView topLeftCell="O1" workbookViewId="0">
      <selection activeCell="T2" sqref="T2"/>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0.85546875" style="31" bestFit="1" customWidth="1"/>
    <col min="20" max="20" width="13.42578125" style="31" bestFit="1" customWidth="1"/>
    <col min="21" max="21" width="10.7109375" style="31" bestFit="1" customWidth="1"/>
    <col min="22" max="22" width="62.7109375" style="31" bestFit="1" customWidth="1"/>
    <col min="23" max="16384" width="9.140625" style="31"/>
  </cols>
  <sheetData>
    <row r="1" spans="1:22" ht="21" x14ac:dyDescent="0.35">
      <c r="B1" s="305" t="s">
        <v>1887</v>
      </c>
      <c r="C1" s="306"/>
      <c r="D1" s="306"/>
      <c r="E1" s="306"/>
      <c r="F1" s="306"/>
      <c r="G1" s="306"/>
      <c r="H1" s="306"/>
      <c r="I1" s="306"/>
      <c r="J1" s="306"/>
      <c r="K1" s="306"/>
      <c r="L1" s="306"/>
      <c r="M1" s="306"/>
      <c r="N1" s="306"/>
      <c r="O1" s="306"/>
      <c r="P1" s="306"/>
      <c r="Q1" s="306"/>
      <c r="R1" s="306"/>
      <c r="S1" s="306"/>
      <c r="T1" s="306"/>
      <c r="U1" s="306"/>
      <c r="V1" s="306"/>
    </row>
    <row r="2" spans="1:22" x14ac:dyDescent="0.25">
      <c r="B2" s="170" t="s">
        <v>1514</v>
      </c>
      <c r="C2" s="170" t="s">
        <v>1515</v>
      </c>
      <c r="D2" s="170" t="s">
        <v>485</v>
      </c>
      <c r="E2" s="170" t="s">
        <v>1516</v>
      </c>
      <c r="F2" s="170" t="s">
        <v>1517</v>
      </c>
      <c r="G2" s="170" t="s">
        <v>1518</v>
      </c>
      <c r="H2" s="170" t="s">
        <v>1519</v>
      </c>
      <c r="I2" s="170" t="s">
        <v>487</v>
      </c>
      <c r="J2" s="170" t="s">
        <v>1520</v>
      </c>
      <c r="K2" s="170" t="s">
        <v>1521</v>
      </c>
      <c r="L2" s="170" t="s">
        <v>1522</v>
      </c>
      <c r="M2" s="170" t="s">
        <v>1523</v>
      </c>
      <c r="N2" s="170" t="s">
        <v>1524</v>
      </c>
      <c r="O2" s="170" t="s">
        <v>489</v>
      </c>
      <c r="P2" s="170" t="s">
        <v>1525</v>
      </c>
      <c r="Q2" s="170" t="s">
        <v>3</v>
      </c>
      <c r="R2" s="170" t="s">
        <v>4</v>
      </c>
      <c r="S2" s="170" t="s">
        <v>490</v>
      </c>
      <c r="T2" s="170" t="s">
        <v>5</v>
      </c>
      <c r="U2" s="170" t="s">
        <v>6</v>
      </c>
      <c r="V2" s="170" t="s">
        <v>1526</v>
      </c>
    </row>
    <row r="3" spans="1:22" hidden="1" x14ac:dyDescent="0.25">
      <c r="A3" s="31" t="str">
        <f>+E3</f>
        <v>117.1</v>
      </c>
      <c r="B3" t="s">
        <v>561</v>
      </c>
      <c r="C3">
        <v>0</v>
      </c>
      <c r="D3" t="s">
        <v>492</v>
      </c>
      <c r="E3" t="s">
        <v>562</v>
      </c>
      <c r="F3" t="s">
        <v>511</v>
      </c>
      <c r="G3" t="s">
        <v>1530</v>
      </c>
      <c r="H3" t="s">
        <v>1531</v>
      </c>
      <c r="I3" t="s">
        <v>1532</v>
      </c>
      <c r="J3" t="s">
        <v>1888</v>
      </c>
      <c r="K3" t="s">
        <v>495</v>
      </c>
      <c r="L3" t="s">
        <v>19</v>
      </c>
      <c r="M3" t="s">
        <v>496</v>
      </c>
      <c r="N3" t="s">
        <v>19</v>
      </c>
      <c r="O3" t="s">
        <v>71</v>
      </c>
      <c r="P3">
        <v>15</v>
      </c>
      <c r="Q3">
        <v>100</v>
      </c>
      <c r="R3" t="s">
        <v>525</v>
      </c>
      <c r="S3" t="s">
        <v>563</v>
      </c>
      <c r="T3" t="s">
        <v>1889</v>
      </c>
      <c r="U3" t="s">
        <v>1890</v>
      </c>
      <c r="V3" t="s">
        <v>561</v>
      </c>
    </row>
    <row r="4" spans="1:22" hidden="1" x14ac:dyDescent="0.25">
      <c r="A4" s="31" t="str">
        <f t="shared" ref="A4:A67" si="0">+E4</f>
        <v>117.1.1</v>
      </c>
      <c r="B4" t="s">
        <v>561</v>
      </c>
      <c r="C4">
        <v>0</v>
      </c>
      <c r="D4" t="s">
        <v>499</v>
      </c>
      <c r="E4" t="s">
        <v>564</v>
      </c>
      <c r="F4" t="s">
        <v>19</v>
      </c>
      <c r="G4" t="s">
        <v>19</v>
      </c>
      <c r="H4" t="s">
        <v>19</v>
      </c>
      <c r="I4" t="s">
        <v>19</v>
      </c>
      <c r="J4" t="s">
        <v>19</v>
      </c>
      <c r="K4" t="s">
        <v>19</v>
      </c>
      <c r="L4" t="s">
        <v>19</v>
      </c>
      <c r="M4" t="s">
        <v>19</v>
      </c>
      <c r="N4" t="s">
        <v>19</v>
      </c>
      <c r="O4" t="s">
        <v>72</v>
      </c>
      <c r="P4">
        <v>25</v>
      </c>
      <c r="Q4">
        <v>100</v>
      </c>
      <c r="R4" t="s">
        <v>525</v>
      </c>
      <c r="S4" t="s">
        <v>565</v>
      </c>
      <c r="T4" t="s">
        <v>1889</v>
      </c>
      <c r="U4" t="s">
        <v>1890</v>
      </c>
      <c r="V4" t="s">
        <v>561</v>
      </c>
    </row>
    <row r="5" spans="1:22" hidden="1" x14ac:dyDescent="0.25">
      <c r="A5" s="31" t="str">
        <f t="shared" si="0"/>
        <v>117.1.2</v>
      </c>
      <c r="B5" t="s">
        <v>561</v>
      </c>
      <c r="C5">
        <v>0</v>
      </c>
      <c r="D5" t="s">
        <v>499</v>
      </c>
      <c r="E5" t="s">
        <v>566</v>
      </c>
      <c r="F5" t="s">
        <v>19</v>
      </c>
      <c r="G5" t="s">
        <v>19</v>
      </c>
      <c r="H5" t="s">
        <v>19</v>
      </c>
      <c r="I5" t="s">
        <v>19</v>
      </c>
      <c r="J5" t="s">
        <v>19</v>
      </c>
      <c r="K5" t="s">
        <v>19</v>
      </c>
      <c r="L5" t="s">
        <v>19</v>
      </c>
      <c r="M5" t="s">
        <v>19</v>
      </c>
      <c r="N5" t="s">
        <v>19</v>
      </c>
      <c r="O5" t="s">
        <v>73</v>
      </c>
      <c r="P5">
        <v>25</v>
      </c>
      <c r="Q5">
        <v>1</v>
      </c>
      <c r="R5" t="s">
        <v>497</v>
      </c>
      <c r="S5" t="s">
        <v>567</v>
      </c>
      <c r="T5" t="s">
        <v>1891</v>
      </c>
      <c r="U5" t="s">
        <v>1892</v>
      </c>
      <c r="V5" t="s">
        <v>561</v>
      </c>
    </row>
    <row r="6" spans="1:22" hidden="1" x14ac:dyDescent="0.25">
      <c r="A6" s="31" t="str">
        <f t="shared" si="0"/>
        <v>117.1.3</v>
      </c>
      <c r="B6" t="s">
        <v>561</v>
      </c>
      <c r="C6">
        <v>0</v>
      </c>
      <c r="D6" t="s">
        <v>499</v>
      </c>
      <c r="E6" t="s">
        <v>568</v>
      </c>
      <c r="F6" t="s">
        <v>19</v>
      </c>
      <c r="G6" t="s">
        <v>19</v>
      </c>
      <c r="H6" t="s">
        <v>19</v>
      </c>
      <c r="I6" t="s">
        <v>19</v>
      </c>
      <c r="J6" t="s">
        <v>19</v>
      </c>
      <c r="K6" t="s">
        <v>19</v>
      </c>
      <c r="L6" t="s">
        <v>19</v>
      </c>
      <c r="M6" t="s">
        <v>19</v>
      </c>
      <c r="N6" t="s">
        <v>19</v>
      </c>
      <c r="O6" t="s">
        <v>74</v>
      </c>
      <c r="P6">
        <v>25</v>
      </c>
      <c r="Q6">
        <v>1</v>
      </c>
      <c r="R6" t="s">
        <v>497</v>
      </c>
      <c r="S6" t="s">
        <v>569</v>
      </c>
      <c r="T6" t="s">
        <v>1893</v>
      </c>
      <c r="U6" t="s">
        <v>1894</v>
      </c>
      <c r="V6" t="s">
        <v>561</v>
      </c>
    </row>
    <row r="7" spans="1:22" hidden="1" x14ac:dyDescent="0.25">
      <c r="A7" s="31" t="str">
        <f t="shared" si="0"/>
        <v>117.1.4</v>
      </c>
      <c r="B7" t="s">
        <v>561</v>
      </c>
      <c r="C7">
        <v>0</v>
      </c>
      <c r="D7" t="s">
        <v>499</v>
      </c>
      <c r="E7" t="s">
        <v>570</v>
      </c>
      <c r="F7" t="s">
        <v>19</v>
      </c>
      <c r="G7" t="s">
        <v>19</v>
      </c>
      <c r="H7" t="s">
        <v>19</v>
      </c>
      <c r="I7" t="s">
        <v>19</v>
      </c>
      <c r="J7" t="s">
        <v>19</v>
      </c>
      <c r="K7" t="s">
        <v>19</v>
      </c>
      <c r="L7" t="s">
        <v>19</v>
      </c>
      <c r="M7" t="s">
        <v>19</v>
      </c>
      <c r="N7" t="s">
        <v>19</v>
      </c>
      <c r="O7" t="s">
        <v>75</v>
      </c>
      <c r="P7">
        <v>25</v>
      </c>
      <c r="Q7">
        <v>6</v>
      </c>
      <c r="R7" t="s">
        <v>497</v>
      </c>
      <c r="S7" t="s">
        <v>571</v>
      </c>
      <c r="T7" t="s">
        <v>1893</v>
      </c>
      <c r="U7" t="s">
        <v>1890</v>
      </c>
      <c r="V7" t="s">
        <v>561</v>
      </c>
    </row>
    <row r="8" spans="1:22" hidden="1" x14ac:dyDescent="0.25">
      <c r="A8" s="31" t="str">
        <f t="shared" si="0"/>
        <v>117.2</v>
      </c>
      <c r="B8" t="s">
        <v>561</v>
      </c>
      <c r="C8">
        <v>0</v>
      </c>
      <c r="D8" t="s">
        <v>492</v>
      </c>
      <c r="E8" t="s">
        <v>572</v>
      </c>
      <c r="F8" t="s">
        <v>494</v>
      </c>
      <c r="G8" t="s">
        <v>1527</v>
      </c>
      <c r="H8" t="s">
        <v>1528</v>
      </c>
      <c r="I8" t="s">
        <v>1529</v>
      </c>
      <c r="J8" t="s">
        <v>1888</v>
      </c>
      <c r="K8" t="s">
        <v>495</v>
      </c>
      <c r="L8" t="s">
        <v>19</v>
      </c>
      <c r="M8" t="s">
        <v>496</v>
      </c>
      <c r="N8" t="s">
        <v>1895</v>
      </c>
      <c r="O8" t="s">
        <v>76</v>
      </c>
      <c r="P8">
        <v>17</v>
      </c>
      <c r="Q8">
        <v>1</v>
      </c>
      <c r="R8" t="s">
        <v>497</v>
      </c>
      <c r="S8" t="s">
        <v>573</v>
      </c>
      <c r="T8" t="s">
        <v>1896</v>
      </c>
      <c r="U8" t="s">
        <v>1897</v>
      </c>
      <c r="V8" t="s">
        <v>561</v>
      </c>
    </row>
    <row r="9" spans="1:22" hidden="1" x14ac:dyDescent="0.25">
      <c r="A9" s="31" t="str">
        <f t="shared" si="0"/>
        <v>117.2.1</v>
      </c>
      <c r="B9" t="s">
        <v>561</v>
      </c>
      <c r="C9">
        <v>0</v>
      </c>
      <c r="D9" t="s">
        <v>499</v>
      </c>
      <c r="E9" t="s">
        <v>574</v>
      </c>
      <c r="F9" t="s">
        <v>19</v>
      </c>
      <c r="G9" t="s">
        <v>19</v>
      </c>
      <c r="H9" t="s">
        <v>19</v>
      </c>
      <c r="I9" t="s">
        <v>19</v>
      </c>
      <c r="J9" t="s">
        <v>19</v>
      </c>
      <c r="K9" t="s">
        <v>19</v>
      </c>
      <c r="L9" t="s">
        <v>19</v>
      </c>
      <c r="M9" t="s">
        <v>19</v>
      </c>
      <c r="N9" t="s">
        <v>19</v>
      </c>
      <c r="O9" t="s">
        <v>77</v>
      </c>
      <c r="P9">
        <v>60</v>
      </c>
      <c r="Q9">
        <v>1</v>
      </c>
      <c r="R9" t="s">
        <v>497</v>
      </c>
      <c r="S9" t="s">
        <v>575</v>
      </c>
      <c r="T9" t="s">
        <v>1896</v>
      </c>
      <c r="U9" t="s">
        <v>1898</v>
      </c>
      <c r="V9" t="s">
        <v>561</v>
      </c>
    </row>
    <row r="10" spans="1:22" hidden="1" x14ac:dyDescent="0.25">
      <c r="A10" s="31" t="str">
        <f t="shared" si="0"/>
        <v>117.2.2</v>
      </c>
      <c r="B10" t="s">
        <v>561</v>
      </c>
      <c r="C10">
        <v>0</v>
      </c>
      <c r="D10" t="s">
        <v>499</v>
      </c>
      <c r="E10" t="s">
        <v>576</v>
      </c>
      <c r="F10" t="s">
        <v>19</v>
      </c>
      <c r="G10" t="s">
        <v>19</v>
      </c>
      <c r="H10" t="s">
        <v>19</v>
      </c>
      <c r="I10" t="s">
        <v>19</v>
      </c>
      <c r="J10" t="s">
        <v>19</v>
      </c>
      <c r="K10" t="s">
        <v>19</v>
      </c>
      <c r="L10" t="s">
        <v>19</v>
      </c>
      <c r="M10" t="s">
        <v>19</v>
      </c>
      <c r="N10" t="s">
        <v>19</v>
      </c>
      <c r="O10" t="s">
        <v>78</v>
      </c>
      <c r="P10">
        <v>40</v>
      </c>
      <c r="Q10">
        <v>1</v>
      </c>
      <c r="R10" t="s">
        <v>497</v>
      </c>
      <c r="S10" t="s">
        <v>577</v>
      </c>
      <c r="T10" t="s">
        <v>1889</v>
      </c>
      <c r="U10" t="s">
        <v>1897</v>
      </c>
      <c r="V10" t="s">
        <v>561</v>
      </c>
    </row>
    <row r="11" spans="1:22" hidden="1" x14ac:dyDescent="0.25">
      <c r="A11" s="31" t="str">
        <f t="shared" si="0"/>
        <v>117.3</v>
      </c>
      <c r="B11" t="s">
        <v>561</v>
      </c>
      <c r="C11">
        <v>0</v>
      </c>
      <c r="D11" t="s">
        <v>492</v>
      </c>
      <c r="E11" t="s">
        <v>578</v>
      </c>
      <c r="F11" t="s">
        <v>494</v>
      </c>
      <c r="G11" t="s">
        <v>1527</v>
      </c>
      <c r="H11" t="s">
        <v>1528</v>
      </c>
      <c r="I11" t="s">
        <v>1529</v>
      </c>
      <c r="J11" t="s">
        <v>1888</v>
      </c>
      <c r="K11" t="s">
        <v>495</v>
      </c>
      <c r="L11" t="s">
        <v>19</v>
      </c>
      <c r="M11" t="s">
        <v>496</v>
      </c>
      <c r="N11" t="s">
        <v>19</v>
      </c>
      <c r="O11" t="s">
        <v>79</v>
      </c>
      <c r="P11">
        <v>17</v>
      </c>
      <c r="Q11">
        <v>1</v>
      </c>
      <c r="R11" t="s">
        <v>497</v>
      </c>
      <c r="S11" t="s">
        <v>579</v>
      </c>
      <c r="T11" t="s">
        <v>1896</v>
      </c>
      <c r="U11" t="s">
        <v>1899</v>
      </c>
      <c r="V11" t="s">
        <v>561</v>
      </c>
    </row>
    <row r="12" spans="1:22" hidden="1" x14ac:dyDescent="0.25">
      <c r="A12" s="31" t="str">
        <f t="shared" si="0"/>
        <v>117.3.1</v>
      </c>
      <c r="B12" t="s">
        <v>561</v>
      </c>
      <c r="C12">
        <v>0</v>
      </c>
      <c r="D12" t="s">
        <v>499</v>
      </c>
      <c r="E12" t="s">
        <v>580</v>
      </c>
      <c r="F12" t="s">
        <v>19</v>
      </c>
      <c r="G12" t="s">
        <v>19</v>
      </c>
      <c r="H12" t="s">
        <v>19</v>
      </c>
      <c r="I12" t="s">
        <v>19</v>
      </c>
      <c r="J12" t="s">
        <v>19</v>
      </c>
      <c r="K12" t="s">
        <v>19</v>
      </c>
      <c r="L12" t="s">
        <v>19</v>
      </c>
      <c r="M12" t="s">
        <v>19</v>
      </c>
      <c r="N12" t="s">
        <v>19</v>
      </c>
      <c r="O12" t="s">
        <v>80</v>
      </c>
      <c r="P12">
        <v>80</v>
      </c>
      <c r="Q12">
        <v>1</v>
      </c>
      <c r="R12" t="s">
        <v>497</v>
      </c>
      <c r="S12" t="s">
        <v>579</v>
      </c>
      <c r="T12" t="s">
        <v>1896</v>
      </c>
      <c r="U12" t="s">
        <v>1898</v>
      </c>
      <c r="V12" t="s">
        <v>561</v>
      </c>
    </row>
    <row r="13" spans="1:22" hidden="1" x14ac:dyDescent="0.25">
      <c r="A13" s="31" t="str">
        <f t="shared" si="0"/>
        <v>117.3.2</v>
      </c>
      <c r="B13" t="s">
        <v>561</v>
      </c>
      <c r="C13">
        <v>0</v>
      </c>
      <c r="D13" t="s">
        <v>499</v>
      </c>
      <c r="E13" t="s">
        <v>581</v>
      </c>
      <c r="F13" t="s">
        <v>19</v>
      </c>
      <c r="G13" t="s">
        <v>19</v>
      </c>
      <c r="H13" t="s">
        <v>19</v>
      </c>
      <c r="I13" t="s">
        <v>19</v>
      </c>
      <c r="J13" t="s">
        <v>19</v>
      </c>
      <c r="K13" t="s">
        <v>19</v>
      </c>
      <c r="L13" t="s">
        <v>19</v>
      </c>
      <c r="M13" t="s">
        <v>19</v>
      </c>
      <c r="N13" t="s">
        <v>19</v>
      </c>
      <c r="O13" t="s">
        <v>81</v>
      </c>
      <c r="P13">
        <v>20</v>
      </c>
      <c r="Q13">
        <v>100</v>
      </c>
      <c r="R13" t="s">
        <v>525</v>
      </c>
      <c r="S13" t="s">
        <v>582</v>
      </c>
      <c r="T13" t="s">
        <v>1889</v>
      </c>
      <c r="U13" t="s">
        <v>1899</v>
      </c>
      <c r="V13" t="s">
        <v>561</v>
      </c>
    </row>
    <row r="14" spans="1:22" hidden="1" x14ac:dyDescent="0.25">
      <c r="A14" s="31" t="str">
        <f t="shared" si="0"/>
        <v>117.4</v>
      </c>
      <c r="B14" t="s">
        <v>561</v>
      </c>
      <c r="C14">
        <v>0</v>
      </c>
      <c r="D14" t="s">
        <v>492</v>
      </c>
      <c r="E14" t="s">
        <v>583</v>
      </c>
      <c r="F14" t="s">
        <v>494</v>
      </c>
      <c r="G14" t="s">
        <v>1527</v>
      </c>
      <c r="H14" t="s">
        <v>1528</v>
      </c>
      <c r="I14" t="s">
        <v>1529</v>
      </c>
      <c r="J14" t="s">
        <v>1888</v>
      </c>
      <c r="K14" t="s">
        <v>495</v>
      </c>
      <c r="L14" t="s">
        <v>20</v>
      </c>
      <c r="M14" t="s">
        <v>496</v>
      </c>
      <c r="N14" t="s">
        <v>1600</v>
      </c>
      <c r="O14" t="s">
        <v>82</v>
      </c>
      <c r="P14">
        <v>17</v>
      </c>
      <c r="Q14">
        <v>100</v>
      </c>
      <c r="R14" t="s">
        <v>525</v>
      </c>
      <c r="S14" t="s">
        <v>584</v>
      </c>
      <c r="T14" t="s">
        <v>1900</v>
      </c>
      <c r="U14" t="s">
        <v>1899</v>
      </c>
      <c r="V14" t="s">
        <v>561</v>
      </c>
    </row>
    <row r="15" spans="1:22" hidden="1" x14ac:dyDescent="0.25">
      <c r="A15" s="31" t="str">
        <f t="shared" si="0"/>
        <v>117.4.1</v>
      </c>
      <c r="B15" t="s">
        <v>561</v>
      </c>
      <c r="C15">
        <v>0</v>
      </c>
      <c r="D15" t="s">
        <v>499</v>
      </c>
      <c r="E15" t="s">
        <v>585</v>
      </c>
      <c r="F15" t="s">
        <v>19</v>
      </c>
      <c r="G15" t="s">
        <v>19</v>
      </c>
      <c r="H15" t="s">
        <v>19</v>
      </c>
      <c r="I15" t="s">
        <v>19</v>
      </c>
      <c r="J15" t="s">
        <v>19</v>
      </c>
      <c r="K15" t="s">
        <v>19</v>
      </c>
      <c r="L15" t="s">
        <v>19</v>
      </c>
      <c r="M15" t="s">
        <v>19</v>
      </c>
      <c r="N15" t="s">
        <v>19</v>
      </c>
      <c r="O15" t="s">
        <v>83</v>
      </c>
      <c r="P15">
        <v>15</v>
      </c>
      <c r="Q15">
        <v>1</v>
      </c>
      <c r="R15" t="s">
        <v>497</v>
      </c>
      <c r="S15" t="s">
        <v>586</v>
      </c>
      <c r="T15" t="s">
        <v>1900</v>
      </c>
      <c r="U15" t="s">
        <v>1898</v>
      </c>
      <c r="V15" t="s">
        <v>561</v>
      </c>
    </row>
    <row r="16" spans="1:22" hidden="1" x14ac:dyDescent="0.25">
      <c r="A16" s="31" t="str">
        <f t="shared" si="0"/>
        <v>117.4.2</v>
      </c>
      <c r="B16" t="s">
        <v>561</v>
      </c>
      <c r="C16">
        <v>0</v>
      </c>
      <c r="D16" t="s">
        <v>499</v>
      </c>
      <c r="E16" t="s">
        <v>587</v>
      </c>
      <c r="F16" t="s">
        <v>19</v>
      </c>
      <c r="G16" t="s">
        <v>19</v>
      </c>
      <c r="H16" t="s">
        <v>19</v>
      </c>
      <c r="I16" t="s">
        <v>19</v>
      </c>
      <c r="J16" t="s">
        <v>19</v>
      </c>
      <c r="K16" t="s">
        <v>19</v>
      </c>
      <c r="L16" t="s">
        <v>19</v>
      </c>
      <c r="M16" t="s">
        <v>19</v>
      </c>
      <c r="N16" t="s">
        <v>19</v>
      </c>
      <c r="O16" t="s">
        <v>84</v>
      </c>
      <c r="P16">
        <v>15</v>
      </c>
      <c r="Q16">
        <v>1</v>
      </c>
      <c r="R16" t="s">
        <v>497</v>
      </c>
      <c r="S16" t="s">
        <v>588</v>
      </c>
      <c r="T16" t="s">
        <v>1900</v>
      </c>
      <c r="U16" t="s">
        <v>1898</v>
      </c>
      <c r="V16" t="s">
        <v>561</v>
      </c>
    </row>
    <row r="17" spans="1:22" hidden="1" x14ac:dyDescent="0.25">
      <c r="A17" s="31" t="str">
        <f t="shared" si="0"/>
        <v>117.4.3</v>
      </c>
      <c r="B17" t="s">
        <v>561</v>
      </c>
      <c r="C17">
        <v>0</v>
      </c>
      <c r="D17" t="s">
        <v>499</v>
      </c>
      <c r="E17" t="s">
        <v>589</v>
      </c>
      <c r="F17" t="s">
        <v>19</v>
      </c>
      <c r="G17" t="s">
        <v>19</v>
      </c>
      <c r="H17" t="s">
        <v>19</v>
      </c>
      <c r="I17" t="s">
        <v>19</v>
      </c>
      <c r="J17" t="s">
        <v>19</v>
      </c>
      <c r="K17" t="s">
        <v>19</v>
      </c>
      <c r="L17" t="s">
        <v>19</v>
      </c>
      <c r="M17" t="s">
        <v>19</v>
      </c>
      <c r="N17" t="s">
        <v>19</v>
      </c>
      <c r="O17" t="s">
        <v>85</v>
      </c>
      <c r="P17">
        <v>70</v>
      </c>
      <c r="Q17">
        <v>100</v>
      </c>
      <c r="R17" t="s">
        <v>525</v>
      </c>
      <c r="S17" t="s">
        <v>582</v>
      </c>
      <c r="T17" t="s">
        <v>1889</v>
      </c>
      <c r="U17" t="s">
        <v>1899</v>
      </c>
      <c r="V17" t="s">
        <v>561</v>
      </c>
    </row>
    <row r="18" spans="1:22" hidden="1" x14ac:dyDescent="0.25">
      <c r="A18" s="31" t="str">
        <f t="shared" si="0"/>
        <v>117.5</v>
      </c>
      <c r="B18" t="s">
        <v>561</v>
      </c>
      <c r="C18">
        <v>0</v>
      </c>
      <c r="D18" t="s">
        <v>492</v>
      </c>
      <c r="E18" t="s">
        <v>590</v>
      </c>
      <c r="F18" t="s">
        <v>494</v>
      </c>
      <c r="G18" t="s">
        <v>1527</v>
      </c>
      <c r="H18" t="s">
        <v>1528</v>
      </c>
      <c r="I18" t="s">
        <v>1529</v>
      </c>
      <c r="J18" t="s">
        <v>1888</v>
      </c>
      <c r="K18" t="s">
        <v>495</v>
      </c>
      <c r="L18" t="s">
        <v>20</v>
      </c>
      <c r="M18" t="s">
        <v>496</v>
      </c>
      <c r="N18" t="s">
        <v>1600</v>
      </c>
      <c r="O18" t="s">
        <v>86</v>
      </c>
      <c r="P18">
        <v>17</v>
      </c>
      <c r="Q18">
        <v>100</v>
      </c>
      <c r="R18" t="s">
        <v>525</v>
      </c>
      <c r="S18" t="s">
        <v>591</v>
      </c>
      <c r="T18" t="s">
        <v>1900</v>
      </c>
      <c r="U18" t="s">
        <v>1899</v>
      </c>
      <c r="V18" t="s">
        <v>561</v>
      </c>
    </row>
    <row r="19" spans="1:22" hidden="1" x14ac:dyDescent="0.25">
      <c r="A19" s="31" t="str">
        <f t="shared" si="0"/>
        <v>117.5.1</v>
      </c>
      <c r="B19" t="s">
        <v>561</v>
      </c>
      <c r="C19">
        <v>0</v>
      </c>
      <c r="D19" t="s">
        <v>499</v>
      </c>
      <c r="E19" t="s">
        <v>592</v>
      </c>
      <c r="F19" t="s">
        <v>19</v>
      </c>
      <c r="G19" t="s">
        <v>19</v>
      </c>
      <c r="H19" t="s">
        <v>19</v>
      </c>
      <c r="I19" t="s">
        <v>19</v>
      </c>
      <c r="J19" t="s">
        <v>19</v>
      </c>
      <c r="K19" t="s">
        <v>19</v>
      </c>
      <c r="L19" t="s">
        <v>19</v>
      </c>
      <c r="M19" t="s">
        <v>19</v>
      </c>
      <c r="N19" t="s">
        <v>19</v>
      </c>
      <c r="O19" t="s">
        <v>87</v>
      </c>
      <c r="P19">
        <v>15</v>
      </c>
      <c r="Q19">
        <v>1</v>
      </c>
      <c r="R19" t="s">
        <v>497</v>
      </c>
      <c r="S19" t="s">
        <v>593</v>
      </c>
      <c r="T19" t="s">
        <v>1900</v>
      </c>
      <c r="U19" t="s">
        <v>1898</v>
      </c>
      <c r="V19" t="s">
        <v>561</v>
      </c>
    </row>
    <row r="20" spans="1:22" hidden="1" x14ac:dyDescent="0.25">
      <c r="A20" s="31" t="str">
        <f t="shared" si="0"/>
        <v>117.5.2</v>
      </c>
      <c r="B20" t="s">
        <v>561</v>
      </c>
      <c r="C20">
        <v>0</v>
      </c>
      <c r="D20" t="s">
        <v>499</v>
      </c>
      <c r="E20" t="s">
        <v>594</v>
      </c>
      <c r="F20" t="s">
        <v>19</v>
      </c>
      <c r="G20" t="s">
        <v>19</v>
      </c>
      <c r="H20" t="s">
        <v>19</v>
      </c>
      <c r="I20" t="s">
        <v>19</v>
      </c>
      <c r="J20" t="s">
        <v>19</v>
      </c>
      <c r="K20" t="s">
        <v>19</v>
      </c>
      <c r="L20" t="s">
        <v>19</v>
      </c>
      <c r="M20" t="s">
        <v>19</v>
      </c>
      <c r="N20" t="s">
        <v>19</v>
      </c>
      <c r="O20" t="s">
        <v>88</v>
      </c>
      <c r="P20">
        <v>15</v>
      </c>
      <c r="Q20">
        <v>1</v>
      </c>
      <c r="R20" t="s">
        <v>497</v>
      </c>
      <c r="S20" t="s">
        <v>595</v>
      </c>
      <c r="T20" t="s">
        <v>1900</v>
      </c>
      <c r="U20" t="s">
        <v>1898</v>
      </c>
      <c r="V20" t="s">
        <v>561</v>
      </c>
    </row>
    <row r="21" spans="1:22" hidden="1" x14ac:dyDescent="0.25">
      <c r="A21" s="31" t="str">
        <f t="shared" si="0"/>
        <v>117.5.3</v>
      </c>
      <c r="B21" t="s">
        <v>561</v>
      </c>
      <c r="C21">
        <v>0</v>
      </c>
      <c r="D21" t="s">
        <v>499</v>
      </c>
      <c r="E21" t="s">
        <v>596</v>
      </c>
      <c r="F21" t="s">
        <v>19</v>
      </c>
      <c r="G21" t="s">
        <v>19</v>
      </c>
      <c r="H21" t="s">
        <v>19</v>
      </c>
      <c r="I21" t="s">
        <v>19</v>
      </c>
      <c r="J21" t="s">
        <v>19</v>
      </c>
      <c r="K21" t="s">
        <v>19</v>
      </c>
      <c r="L21" t="s">
        <v>19</v>
      </c>
      <c r="M21" t="s">
        <v>19</v>
      </c>
      <c r="N21" t="s">
        <v>19</v>
      </c>
      <c r="O21" t="s">
        <v>89</v>
      </c>
      <c r="P21">
        <v>70</v>
      </c>
      <c r="Q21">
        <v>100</v>
      </c>
      <c r="R21" t="s">
        <v>525</v>
      </c>
      <c r="S21" t="s">
        <v>582</v>
      </c>
      <c r="T21" t="s">
        <v>1889</v>
      </c>
      <c r="U21" t="s">
        <v>1899</v>
      </c>
      <c r="V21" t="s">
        <v>561</v>
      </c>
    </row>
    <row r="22" spans="1:22" hidden="1" x14ac:dyDescent="0.25">
      <c r="A22" s="31" t="str">
        <f t="shared" si="0"/>
        <v>117.6</v>
      </c>
      <c r="B22" t="s">
        <v>561</v>
      </c>
      <c r="C22">
        <v>0</v>
      </c>
      <c r="D22" t="s">
        <v>492</v>
      </c>
      <c r="E22" t="s">
        <v>597</v>
      </c>
      <c r="F22" t="s">
        <v>494</v>
      </c>
      <c r="G22" t="s">
        <v>1527</v>
      </c>
      <c r="H22" t="s">
        <v>1528</v>
      </c>
      <c r="I22" t="s">
        <v>1529</v>
      </c>
      <c r="J22" t="s">
        <v>1888</v>
      </c>
      <c r="K22" t="s">
        <v>495</v>
      </c>
      <c r="L22" t="s">
        <v>20</v>
      </c>
      <c r="M22" t="s">
        <v>496</v>
      </c>
      <c r="N22" t="s">
        <v>1600</v>
      </c>
      <c r="O22" t="s">
        <v>90</v>
      </c>
      <c r="P22">
        <v>17</v>
      </c>
      <c r="Q22">
        <v>100</v>
      </c>
      <c r="R22" t="s">
        <v>525</v>
      </c>
      <c r="S22" t="s">
        <v>598</v>
      </c>
      <c r="T22" t="s">
        <v>1900</v>
      </c>
      <c r="U22" t="s">
        <v>1899</v>
      </c>
      <c r="V22" t="s">
        <v>561</v>
      </c>
    </row>
    <row r="23" spans="1:22" hidden="1" x14ac:dyDescent="0.25">
      <c r="A23" s="31" t="str">
        <f t="shared" si="0"/>
        <v>117.6.1</v>
      </c>
      <c r="B23" t="s">
        <v>561</v>
      </c>
      <c r="C23">
        <v>0</v>
      </c>
      <c r="D23" t="s">
        <v>499</v>
      </c>
      <c r="E23" t="s">
        <v>599</v>
      </c>
      <c r="F23" t="s">
        <v>19</v>
      </c>
      <c r="G23" t="s">
        <v>19</v>
      </c>
      <c r="H23" t="s">
        <v>19</v>
      </c>
      <c r="I23" t="s">
        <v>19</v>
      </c>
      <c r="J23" t="s">
        <v>19</v>
      </c>
      <c r="K23" t="s">
        <v>19</v>
      </c>
      <c r="L23" t="s">
        <v>19</v>
      </c>
      <c r="M23" t="s">
        <v>19</v>
      </c>
      <c r="N23" t="s">
        <v>19</v>
      </c>
      <c r="O23" t="s">
        <v>91</v>
      </c>
      <c r="P23">
        <v>30</v>
      </c>
      <c r="Q23">
        <v>1</v>
      </c>
      <c r="R23" t="s">
        <v>525</v>
      </c>
      <c r="S23" t="s">
        <v>600</v>
      </c>
      <c r="T23" t="s">
        <v>1900</v>
      </c>
      <c r="U23" t="s">
        <v>1898</v>
      </c>
      <c r="V23" t="s">
        <v>561</v>
      </c>
    </row>
    <row r="24" spans="1:22" hidden="1" x14ac:dyDescent="0.25">
      <c r="A24" s="31" t="str">
        <f t="shared" si="0"/>
        <v>117.6.2</v>
      </c>
      <c r="B24" t="s">
        <v>561</v>
      </c>
      <c r="C24">
        <v>0</v>
      </c>
      <c r="D24" t="s">
        <v>499</v>
      </c>
      <c r="E24" t="s">
        <v>601</v>
      </c>
      <c r="F24" t="s">
        <v>19</v>
      </c>
      <c r="G24" t="s">
        <v>19</v>
      </c>
      <c r="H24" t="s">
        <v>19</v>
      </c>
      <c r="I24" t="s">
        <v>19</v>
      </c>
      <c r="J24" t="s">
        <v>19</v>
      </c>
      <c r="K24" t="s">
        <v>19</v>
      </c>
      <c r="L24" t="s">
        <v>19</v>
      </c>
      <c r="M24" t="s">
        <v>19</v>
      </c>
      <c r="N24" t="s">
        <v>19</v>
      </c>
      <c r="O24" t="s">
        <v>92</v>
      </c>
      <c r="P24">
        <v>70</v>
      </c>
      <c r="Q24">
        <v>100</v>
      </c>
      <c r="R24" t="s">
        <v>525</v>
      </c>
      <c r="S24" t="s">
        <v>602</v>
      </c>
      <c r="T24" t="s">
        <v>1889</v>
      </c>
      <c r="U24" t="s">
        <v>1899</v>
      </c>
      <c r="V24" t="s">
        <v>561</v>
      </c>
    </row>
    <row r="25" spans="1:22" hidden="1" x14ac:dyDescent="0.25">
      <c r="A25" s="31" t="str">
        <f t="shared" si="0"/>
        <v>2023.1</v>
      </c>
      <c r="B25" t="s">
        <v>721</v>
      </c>
      <c r="C25">
        <v>0</v>
      </c>
      <c r="D25" t="s">
        <v>492</v>
      </c>
      <c r="E25" t="s">
        <v>722</v>
      </c>
      <c r="F25" t="s">
        <v>494</v>
      </c>
      <c r="G25" t="s">
        <v>1536</v>
      </c>
      <c r="H25" t="s">
        <v>1537</v>
      </c>
      <c r="I25" t="s">
        <v>1538</v>
      </c>
      <c r="J25" t="s">
        <v>1901</v>
      </c>
      <c r="K25" t="s">
        <v>495</v>
      </c>
      <c r="L25" t="s">
        <v>32</v>
      </c>
      <c r="M25" t="s">
        <v>646</v>
      </c>
      <c r="N25" t="s">
        <v>1902</v>
      </c>
      <c r="O25" t="s">
        <v>228</v>
      </c>
      <c r="P25">
        <v>30</v>
      </c>
      <c r="Q25">
        <v>100</v>
      </c>
      <c r="R25" t="s">
        <v>525</v>
      </c>
      <c r="S25" t="s">
        <v>723</v>
      </c>
      <c r="T25" t="s">
        <v>1900</v>
      </c>
      <c r="U25" t="s">
        <v>1890</v>
      </c>
      <c r="V25" t="s">
        <v>721</v>
      </c>
    </row>
    <row r="26" spans="1:22" hidden="1" x14ac:dyDescent="0.25">
      <c r="A26" s="31" t="str">
        <f t="shared" si="0"/>
        <v>2023.1.1</v>
      </c>
      <c r="B26" t="s">
        <v>721</v>
      </c>
      <c r="C26">
        <v>0</v>
      </c>
      <c r="D26" t="s">
        <v>499</v>
      </c>
      <c r="E26" t="s">
        <v>724</v>
      </c>
      <c r="F26" t="s">
        <v>19</v>
      </c>
      <c r="G26" t="s">
        <v>19</v>
      </c>
      <c r="H26" t="s">
        <v>19</v>
      </c>
      <c r="I26" t="s">
        <v>19</v>
      </c>
      <c r="J26" t="s">
        <v>19</v>
      </c>
      <c r="K26" t="s">
        <v>19</v>
      </c>
      <c r="L26" t="s">
        <v>19</v>
      </c>
      <c r="M26" t="s">
        <v>19</v>
      </c>
      <c r="N26" t="s">
        <v>19</v>
      </c>
      <c r="O26" t="s">
        <v>229</v>
      </c>
      <c r="P26">
        <v>10</v>
      </c>
      <c r="Q26">
        <v>1</v>
      </c>
      <c r="R26" t="s">
        <v>497</v>
      </c>
      <c r="S26" t="s">
        <v>725</v>
      </c>
      <c r="T26" t="s">
        <v>1900</v>
      </c>
      <c r="U26" t="s">
        <v>1897</v>
      </c>
      <c r="V26" t="s">
        <v>721</v>
      </c>
    </row>
    <row r="27" spans="1:22" hidden="1" x14ac:dyDescent="0.25">
      <c r="A27" s="31" t="str">
        <f t="shared" si="0"/>
        <v>2023.1.2</v>
      </c>
      <c r="B27" t="s">
        <v>721</v>
      </c>
      <c r="C27">
        <v>0</v>
      </c>
      <c r="D27" t="s">
        <v>499</v>
      </c>
      <c r="E27" t="s">
        <v>726</v>
      </c>
      <c r="F27" t="s">
        <v>19</v>
      </c>
      <c r="G27" t="s">
        <v>19</v>
      </c>
      <c r="H27" t="s">
        <v>19</v>
      </c>
      <c r="I27" t="s">
        <v>19</v>
      </c>
      <c r="J27" t="s">
        <v>19</v>
      </c>
      <c r="K27" t="s">
        <v>19</v>
      </c>
      <c r="L27" t="s">
        <v>19</v>
      </c>
      <c r="M27" t="s">
        <v>19</v>
      </c>
      <c r="N27" t="s">
        <v>19</v>
      </c>
      <c r="O27" t="s">
        <v>230</v>
      </c>
      <c r="P27">
        <v>60</v>
      </c>
      <c r="Q27">
        <v>100</v>
      </c>
      <c r="R27" t="s">
        <v>525</v>
      </c>
      <c r="S27" t="s">
        <v>723</v>
      </c>
      <c r="T27" t="s">
        <v>1889</v>
      </c>
      <c r="U27" t="s">
        <v>1890</v>
      </c>
      <c r="V27" t="s">
        <v>721</v>
      </c>
    </row>
    <row r="28" spans="1:22" hidden="1" x14ac:dyDescent="0.25">
      <c r="A28" s="31" t="str">
        <f t="shared" si="0"/>
        <v>2023.1.3</v>
      </c>
      <c r="B28" t="s">
        <v>721</v>
      </c>
      <c r="C28">
        <v>0</v>
      </c>
      <c r="D28" t="s">
        <v>499</v>
      </c>
      <c r="E28" t="s">
        <v>727</v>
      </c>
      <c r="F28" t="s">
        <v>19</v>
      </c>
      <c r="G28" t="s">
        <v>19</v>
      </c>
      <c r="H28" t="s">
        <v>19</v>
      </c>
      <c r="I28" t="s">
        <v>19</v>
      </c>
      <c r="J28" t="s">
        <v>19</v>
      </c>
      <c r="K28" t="s">
        <v>19</v>
      </c>
      <c r="L28" t="s">
        <v>19</v>
      </c>
      <c r="M28" t="s">
        <v>19</v>
      </c>
      <c r="N28" t="s">
        <v>19</v>
      </c>
      <c r="O28" t="s">
        <v>231</v>
      </c>
      <c r="P28">
        <v>10</v>
      </c>
      <c r="Q28">
        <v>1</v>
      </c>
      <c r="R28" t="s">
        <v>497</v>
      </c>
      <c r="S28" t="s">
        <v>725</v>
      </c>
      <c r="T28" t="s">
        <v>1889</v>
      </c>
      <c r="U28" t="s">
        <v>1897</v>
      </c>
      <c r="V28" t="s">
        <v>721</v>
      </c>
    </row>
    <row r="29" spans="1:22" hidden="1" x14ac:dyDescent="0.25">
      <c r="A29" s="31" t="str">
        <f t="shared" si="0"/>
        <v>2023.1.4</v>
      </c>
      <c r="B29" t="s">
        <v>721</v>
      </c>
      <c r="C29">
        <v>0</v>
      </c>
      <c r="D29" t="s">
        <v>499</v>
      </c>
      <c r="E29" t="s">
        <v>728</v>
      </c>
      <c r="F29" t="s">
        <v>19</v>
      </c>
      <c r="G29" t="s">
        <v>19</v>
      </c>
      <c r="H29" t="s">
        <v>19</v>
      </c>
      <c r="I29" t="s">
        <v>19</v>
      </c>
      <c r="J29" t="s">
        <v>19</v>
      </c>
      <c r="K29" t="s">
        <v>19</v>
      </c>
      <c r="L29" t="s">
        <v>19</v>
      </c>
      <c r="M29" t="s">
        <v>19</v>
      </c>
      <c r="N29" t="s">
        <v>19</v>
      </c>
      <c r="O29" t="s">
        <v>232</v>
      </c>
      <c r="P29">
        <v>20</v>
      </c>
      <c r="Q29">
        <v>100</v>
      </c>
      <c r="R29" t="s">
        <v>525</v>
      </c>
      <c r="S29" t="s">
        <v>723</v>
      </c>
      <c r="T29" t="s">
        <v>1903</v>
      </c>
      <c r="U29" t="s">
        <v>1890</v>
      </c>
      <c r="V29" t="s">
        <v>721</v>
      </c>
    </row>
    <row r="30" spans="1:22" hidden="1" x14ac:dyDescent="0.25">
      <c r="A30" s="31" t="str">
        <f t="shared" si="0"/>
        <v>2023.2</v>
      </c>
      <c r="B30" t="s">
        <v>721</v>
      </c>
      <c r="C30">
        <v>0</v>
      </c>
      <c r="D30" t="s">
        <v>492</v>
      </c>
      <c r="E30" t="s">
        <v>729</v>
      </c>
      <c r="F30" t="s">
        <v>494</v>
      </c>
      <c r="G30" t="s">
        <v>1539</v>
      </c>
      <c r="H30" t="s">
        <v>1540</v>
      </c>
      <c r="I30" t="s">
        <v>1541</v>
      </c>
      <c r="J30" t="s">
        <v>1904</v>
      </c>
      <c r="K30" t="s">
        <v>495</v>
      </c>
      <c r="L30" t="s">
        <v>19</v>
      </c>
      <c r="M30" t="s">
        <v>730</v>
      </c>
      <c r="N30" t="s">
        <v>1905</v>
      </c>
      <c r="O30" t="s">
        <v>372</v>
      </c>
      <c r="P30">
        <v>10</v>
      </c>
      <c r="Q30">
        <v>2</v>
      </c>
      <c r="R30" t="s">
        <v>497</v>
      </c>
      <c r="S30" t="s">
        <v>731</v>
      </c>
      <c r="T30" t="s">
        <v>1900</v>
      </c>
      <c r="U30" t="s">
        <v>1890</v>
      </c>
      <c r="V30" t="s">
        <v>721</v>
      </c>
    </row>
    <row r="31" spans="1:22" hidden="1" x14ac:dyDescent="0.25">
      <c r="A31" s="31" t="str">
        <f t="shared" si="0"/>
        <v>2023.2.1</v>
      </c>
      <c r="B31" t="s">
        <v>721</v>
      </c>
      <c r="C31">
        <v>0</v>
      </c>
      <c r="D31" t="s">
        <v>499</v>
      </c>
      <c r="E31" t="s">
        <v>732</v>
      </c>
      <c r="F31" t="s">
        <v>19</v>
      </c>
      <c r="G31" t="s">
        <v>19</v>
      </c>
      <c r="H31" t="s">
        <v>19</v>
      </c>
      <c r="I31" t="s">
        <v>19</v>
      </c>
      <c r="J31" t="s">
        <v>19</v>
      </c>
      <c r="K31" t="s">
        <v>19</v>
      </c>
      <c r="L31" t="s">
        <v>19</v>
      </c>
      <c r="M31" t="s">
        <v>19</v>
      </c>
      <c r="N31" t="s">
        <v>19</v>
      </c>
      <c r="O31" t="s">
        <v>373</v>
      </c>
      <c r="P31">
        <v>60</v>
      </c>
      <c r="Q31">
        <v>1</v>
      </c>
      <c r="R31" t="s">
        <v>497</v>
      </c>
      <c r="S31" t="s">
        <v>733</v>
      </c>
      <c r="T31" t="s">
        <v>1900</v>
      </c>
      <c r="U31" t="s">
        <v>1906</v>
      </c>
      <c r="V31" t="s">
        <v>721</v>
      </c>
    </row>
    <row r="32" spans="1:22" hidden="1" x14ac:dyDescent="0.25">
      <c r="A32" s="31" t="str">
        <f t="shared" si="0"/>
        <v>2023.2.2</v>
      </c>
      <c r="B32" t="s">
        <v>721</v>
      </c>
      <c r="C32">
        <v>0</v>
      </c>
      <c r="D32" t="s">
        <v>499</v>
      </c>
      <c r="E32" t="s">
        <v>734</v>
      </c>
      <c r="F32" t="s">
        <v>19</v>
      </c>
      <c r="G32" t="s">
        <v>19</v>
      </c>
      <c r="H32" t="s">
        <v>19</v>
      </c>
      <c r="I32" t="s">
        <v>19</v>
      </c>
      <c r="J32" t="s">
        <v>19</v>
      </c>
      <c r="K32" t="s">
        <v>19</v>
      </c>
      <c r="L32" t="s">
        <v>19</v>
      </c>
      <c r="M32" t="s">
        <v>19</v>
      </c>
      <c r="N32" t="s">
        <v>19</v>
      </c>
      <c r="O32" t="s">
        <v>374</v>
      </c>
      <c r="P32">
        <v>40</v>
      </c>
      <c r="Q32">
        <v>2</v>
      </c>
      <c r="R32" t="s">
        <v>497</v>
      </c>
      <c r="S32" t="s">
        <v>731</v>
      </c>
      <c r="T32" t="s">
        <v>1891</v>
      </c>
      <c r="U32" t="s">
        <v>1890</v>
      </c>
      <c r="V32" t="s">
        <v>721</v>
      </c>
    </row>
    <row r="33" spans="1:22" hidden="1" x14ac:dyDescent="0.25">
      <c r="A33" s="31" t="str">
        <f t="shared" si="0"/>
        <v>2023.3</v>
      </c>
      <c r="B33" t="s">
        <v>721</v>
      </c>
      <c r="C33">
        <v>0</v>
      </c>
      <c r="D33" t="s">
        <v>492</v>
      </c>
      <c r="E33" t="s">
        <v>735</v>
      </c>
      <c r="F33" t="s">
        <v>494</v>
      </c>
      <c r="G33" t="s">
        <v>1536</v>
      </c>
      <c r="H33" t="s">
        <v>1537</v>
      </c>
      <c r="I33" t="s">
        <v>1538</v>
      </c>
      <c r="J33" t="s">
        <v>1901</v>
      </c>
      <c r="K33" t="s">
        <v>495</v>
      </c>
      <c r="L33" t="s">
        <v>32</v>
      </c>
      <c r="M33" t="s">
        <v>646</v>
      </c>
      <c r="N33" t="s">
        <v>1907</v>
      </c>
      <c r="O33" t="s">
        <v>233</v>
      </c>
      <c r="P33">
        <v>30</v>
      </c>
      <c r="Q33">
        <v>100</v>
      </c>
      <c r="R33" t="s">
        <v>525</v>
      </c>
      <c r="S33" t="s">
        <v>723</v>
      </c>
      <c r="T33" t="s">
        <v>1889</v>
      </c>
      <c r="U33" t="s">
        <v>1890</v>
      </c>
      <c r="V33" t="s">
        <v>721</v>
      </c>
    </row>
    <row r="34" spans="1:22" hidden="1" x14ac:dyDescent="0.25">
      <c r="A34" s="31" t="str">
        <f t="shared" si="0"/>
        <v>2023.3.1</v>
      </c>
      <c r="B34" t="s">
        <v>721</v>
      </c>
      <c r="C34">
        <v>0</v>
      </c>
      <c r="D34" t="s">
        <v>499</v>
      </c>
      <c r="E34" t="s">
        <v>736</v>
      </c>
      <c r="F34" t="s">
        <v>19</v>
      </c>
      <c r="G34" t="s">
        <v>19</v>
      </c>
      <c r="H34" t="s">
        <v>19</v>
      </c>
      <c r="I34" t="s">
        <v>19</v>
      </c>
      <c r="J34" t="s">
        <v>19</v>
      </c>
      <c r="K34" t="s">
        <v>19</v>
      </c>
      <c r="L34" t="s">
        <v>19</v>
      </c>
      <c r="M34" t="s">
        <v>19</v>
      </c>
      <c r="N34" t="s">
        <v>19</v>
      </c>
      <c r="O34" t="s">
        <v>234</v>
      </c>
      <c r="P34">
        <v>60</v>
      </c>
      <c r="Q34">
        <v>1</v>
      </c>
      <c r="R34" t="s">
        <v>497</v>
      </c>
      <c r="S34" t="s">
        <v>725</v>
      </c>
      <c r="T34" t="s">
        <v>1889</v>
      </c>
      <c r="U34" t="s">
        <v>1897</v>
      </c>
      <c r="V34" t="s">
        <v>721</v>
      </c>
    </row>
    <row r="35" spans="1:22" hidden="1" x14ac:dyDescent="0.25">
      <c r="A35" s="31" t="str">
        <f t="shared" si="0"/>
        <v>2023.3.2</v>
      </c>
      <c r="B35" t="s">
        <v>721</v>
      </c>
      <c r="C35">
        <v>0</v>
      </c>
      <c r="D35" t="s">
        <v>499</v>
      </c>
      <c r="E35" t="s">
        <v>737</v>
      </c>
      <c r="F35" t="s">
        <v>19</v>
      </c>
      <c r="G35" t="s">
        <v>19</v>
      </c>
      <c r="H35" t="s">
        <v>19</v>
      </c>
      <c r="I35" t="s">
        <v>19</v>
      </c>
      <c r="J35" t="s">
        <v>19</v>
      </c>
      <c r="K35" t="s">
        <v>19</v>
      </c>
      <c r="L35" t="s">
        <v>19</v>
      </c>
      <c r="M35" t="s">
        <v>19</v>
      </c>
      <c r="N35" t="s">
        <v>19</v>
      </c>
      <c r="O35" t="s">
        <v>235</v>
      </c>
      <c r="P35">
        <v>10</v>
      </c>
      <c r="Q35">
        <v>100</v>
      </c>
      <c r="R35" t="s">
        <v>525</v>
      </c>
      <c r="S35" t="s">
        <v>723</v>
      </c>
      <c r="T35" t="s">
        <v>1889</v>
      </c>
      <c r="U35" t="s">
        <v>1890</v>
      </c>
      <c r="V35" t="s">
        <v>721</v>
      </c>
    </row>
    <row r="36" spans="1:22" hidden="1" x14ac:dyDescent="0.25">
      <c r="A36" s="31" t="str">
        <f t="shared" si="0"/>
        <v>2023.3.3</v>
      </c>
      <c r="B36" t="s">
        <v>721</v>
      </c>
      <c r="C36">
        <v>0</v>
      </c>
      <c r="D36" t="s">
        <v>499</v>
      </c>
      <c r="E36" t="s">
        <v>738</v>
      </c>
      <c r="F36" t="s">
        <v>19</v>
      </c>
      <c r="G36" t="s">
        <v>19</v>
      </c>
      <c r="H36" t="s">
        <v>19</v>
      </c>
      <c r="I36" t="s">
        <v>19</v>
      </c>
      <c r="J36" t="s">
        <v>19</v>
      </c>
      <c r="K36" t="s">
        <v>19</v>
      </c>
      <c r="L36" t="s">
        <v>19</v>
      </c>
      <c r="M36" t="s">
        <v>19</v>
      </c>
      <c r="N36" t="s">
        <v>19</v>
      </c>
      <c r="O36" t="s">
        <v>236</v>
      </c>
      <c r="P36">
        <v>10</v>
      </c>
      <c r="Q36">
        <v>1</v>
      </c>
      <c r="R36" t="s">
        <v>497</v>
      </c>
      <c r="S36" t="s">
        <v>725</v>
      </c>
      <c r="T36" t="s">
        <v>1889</v>
      </c>
      <c r="U36" t="s">
        <v>1897</v>
      </c>
      <c r="V36" t="s">
        <v>721</v>
      </c>
    </row>
    <row r="37" spans="1:22" hidden="1" x14ac:dyDescent="0.25">
      <c r="A37" s="31" t="str">
        <f t="shared" si="0"/>
        <v>2023.3.4</v>
      </c>
      <c r="B37" t="s">
        <v>721</v>
      </c>
      <c r="C37">
        <v>0</v>
      </c>
      <c r="D37" t="s">
        <v>499</v>
      </c>
      <c r="E37" t="s">
        <v>739</v>
      </c>
      <c r="F37" t="s">
        <v>19</v>
      </c>
      <c r="G37" t="s">
        <v>19</v>
      </c>
      <c r="H37" t="s">
        <v>19</v>
      </c>
      <c r="I37" t="s">
        <v>19</v>
      </c>
      <c r="J37" t="s">
        <v>19</v>
      </c>
      <c r="K37" t="s">
        <v>19</v>
      </c>
      <c r="L37" t="s">
        <v>19</v>
      </c>
      <c r="M37" t="s">
        <v>19</v>
      </c>
      <c r="N37" t="s">
        <v>19</v>
      </c>
      <c r="O37" t="s">
        <v>237</v>
      </c>
      <c r="P37">
        <v>20</v>
      </c>
      <c r="Q37">
        <v>100</v>
      </c>
      <c r="R37" t="s">
        <v>525</v>
      </c>
      <c r="S37" t="s">
        <v>723</v>
      </c>
      <c r="T37" t="s">
        <v>1889</v>
      </c>
      <c r="U37" t="s">
        <v>1890</v>
      </c>
      <c r="V37" t="s">
        <v>721</v>
      </c>
    </row>
    <row r="38" spans="1:22" hidden="1" x14ac:dyDescent="0.25">
      <c r="A38" s="31" t="str">
        <f t="shared" si="0"/>
        <v>2023.4</v>
      </c>
      <c r="B38" t="s">
        <v>721</v>
      </c>
      <c r="C38">
        <v>0</v>
      </c>
      <c r="D38" t="s">
        <v>492</v>
      </c>
      <c r="E38" t="s">
        <v>740</v>
      </c>
      <c r="F38" t="s">
        <v>494</v>
      </c>
      <c r="G38" t="s">
        <v>1536</v>
      </c>
      <c r="H38" t="s">
        <v>1531</v>
      </c>
      <c r="I38" t="s">
        <v>1538</v>
      </c>
      <c r="J38" t="s">
        <v>1901</v>
      </c>
      <c r="K38" t="s">
        <v>495</v>
      </c>
      <c r="L38" t="s">
        <v>32</v>
      </c>
      <c r="M38" t="s">
        <v>646</v>
      </c>
      <c r="N38" t="s">
        <v>1908</v>
      </c>
      <c r="O38" t="s">
        <v>238</v>
      </c>
      <c r="P38">
        <v>10</v>
      </c>
      <c r="Q38">
        <v>2</v>
      </c>
      <c r="R38" t="s">
        <v>497</v>
      </c>
      <c r="S38" t="s">
        <v>741</v>
      </c>
      <c r="T38" t="s">
        <v>1889</v>
      </c>
      <c r="U38" t="s">
        <v>1909</v>
      </c>
      <c r="V38" t="s">
        <v>721</v>
      </c>
    </row>
    <row r="39" spans="1:22" hidden="1" x14ac:dyDescent="0.25">
      <c r="A39" s="31" t="str">
        <f t="shared" si="0"/>
        <v>2023.4.1</v>
      </c>
      <c r="B39" t="s">
        <v>721</v>
      </c>
      <c r="C39">
        <v>0</v>
      </c>
      <c r="D39" t="s">
        <v>499</v>
      </c>
      <c r="E39" t="s">
        <v>742</v>
      </c>
      <c r="F39" t="s">
        <v>19</v>
      </c>
      <c r="G39" t="s">
        <v>19</v>
      </c>
      <c r="H39" t="s">
        <v>19</v>
      </c>
      <c r="I39" t="s">
        <v>19</v>
      </c>
      <c r="J39" t="s">
        <v>19</v>
      </c>
      <c r="K39" t="s">
        <v>19</v>
      </c>
      <c r="L39" t="s">
        <v>19</v>
      </c>
      <c r="M39" t="s">
        <v>19</v>
      </c>
      <c r="N39" t="s">
        <v>19</v>
      </c>
      <c r="O39" t="s">
        <v>239</v>
      </c>
      <c r="P39">
        <v>10</v>
      </c>
      <c r="Q39">
        <v>1</v>
      </c>
      <c r="R39" t="s">
        <v>497</v>
      </c>
      <c r="S39" t="s">
        <v>743</v>
      </c>
      <c r="T39" t="s">
        <v>1889</v>
      </c>
      <c r="U39" t="s">
        <v>1897</v>
      </c>
      <c r="V39" t="s">
        <v>721</v>
      </c>
    </row>
    <row r="40" spans="1:22" hidden="1" x14ac:dyDescent="0.25">
      <c r="A40" s="31" t="str">
        <f t="shared" si="0"/>
        <v>2023.4.2</v>
      </c>
      <c r="B40" t="s">
        <v>721</v>
      </c>
      <c r="C40">
        <v>0</v>
      </c>
      <c r="D40" t="s">
        <v>499</v>
      </c>
      <c r="E40" t="s">
        <v>744</v>
      </c>
      <c r="F40" t="s">
        <v>19</v>
      </c>
      <c r="G40" t="s">
        <v>19</v>
      </c>
      <c r="H40" t="s">
        <v>19</v>
      </c>
      <c r="I40" t="s">
        <v>19</v>
      </c>
      <c r="J40" t="s">
        <v>19</v>
      </c>
      <c r="K40" t="s">
        <v>19</v>
      </c>
      <c r="L40" t="s">
        <v>19</v>
      </c>
      <c r="M40" t="s">
        <v>19</v>
      </c>
      <c r="N40" t="s">
        <v>19</v>
      </c>
      <c r="O40" t="s">
        <v>240</v>
      </c>
      <c r="P40">
        <v>70</v>
      </c>
      <c r="Q40">
        <v>2</v>
      </c>
      <c r="R40" t="s">
        <v>497</v>
      </c>
      <c r="S40" t="s">
        <v>745</v>
      </c>
      <c r="T40" t="s">
        <v>1903</v>
      </c>
      <c r="U40" t="s">
        <v>1890</v>
      </c>
      <c r="V40" t="s">
        <v>721</v>
      </c>
    </row>
    <row r="41" spans="1:22" hidden="1" x14ac:dyDescent="0.25">
      <c r="A41" s="31" t="str">
        <f t="shared" si="0"/>
        <v>2023.4.3</v>
      </c>
      <c r="B41" t="s">
        <v>721</v>
      </c>
      <c r="C41">
        <v>0</v>
      </c>
      <c r="D41" t="s">
        <v>499</v>
      </c>
      <c r="E41" t="s">
        <v>746</v>
      </c>
      <c r="F41" t="s">
        <v>19</v>
      </c>
      <c r="G41" t="s">
        <v>19</v>
      </c>
      <c r="H41" t="s">
        <v>19</v>
      </c>
      <c r="I41" t="s">
        <v>19</v>
      </c>
      <c r="J41" t="s">
        <v>19</v>
      </c>
      <c r="K41" t="s">
        <v>19</v>
      </c>
      <c r="L41" t="s">
        <v>19</v>
      </c>
      <c r="M41" t="s">
        <v>19</v>
      </c>
      <c r="N41" t="s">
        <v>19</v>
      </c>
      <c r="O41" t="s">
        <v>241</v>
      </c>
      <c r="P41">
        <v>20</v>
      </c>
      <c r="Q41">
        <v>2</v>
      </c>
      <c r="R41" t="s">
        <v>497</v>
      </c>
      <c r="S41" t="s">
        <v>741</v>
      </c>
      <c r="T41" t="s">
        <v>1903</v>
      </c>
      <c r="U41" t="s">
        <v>1909</v>
      </c>
      <c r="V41" t="s">
        <v>721</v>
      </c>
    </row>
    <row r="42" spans="1:22" hidden="1" x14ac:dyDescent="0.25">
      <c r="A42" s="31" t="str">
        <f t="shared" si="0"/>
        <v>2023.5</v>
      </c>
      <c r="B42" t="s">
        <v>721</v>
      </c>
      <c r="C42">
        <v>0</v>
      </c>
      <c r="D42" t="s">
        <v>492</v>
      </c>
      <c r="E42" t="s">
        <v>747</v>
      </c>
      <c r="F42" t="s">
        <v>494</v>
      </c>
      <c r="G42" t="s">
        <v>1536</v>
      </c>
      <c r="H42" t="s">
        <v>1537</v>
      </c>
      <c r="I42" t="s">
        <v>1538</v>
      </c>
      <c r="J42" t="s">
        <v>1901</v>
      </c>
      <c r="K42" t="s">
        <v>495</v>
      </c>
      <c r="L42" t="s">
        <v>19</v>
      </c>
      <c r="M42" t="s">
        <v>646</v>
      </c>
      <c r="N42" t="s">
        <v>1910</v>
      </c>
      <c r="O42" t="s">
        <v>242</v>
      </c>
      <c r="P42">
        <v>10</v>
      </c>
      <c r="Q42">
        <v>1</v>
      </c>
      <c r="R42" t="s">
        <v>497</v>
      </c>
      <c r="S42" t="s">
        <v>748</v>
      </c>
      <c r="T42" t="s">
        <v>1889</v>
      </c>
      <c r="U42" t="s">
        <v>1890</v>
      </c>
      <c r="V42" t="s">
        <v>721</v>
      </c>
    </row>
    <row r="43" spans="1:22" hidden="1" x14ac:dyDescent="0.25">
      <c r="A43" s="31" t="str">
        <f t="shared" si="0"/>
        <v>2023.5.1</v>
      </c>
      <c r="B43" t="s">
        <v>721</v>
      </c>
      <c r="C43">
        <v>0</v>
      </c>
      <c r="D43" t="s">
        <v>499</v>
      </c>
      <c r="E43" t="s">
        <v>749</v>
      </c>
      <c r="F43" t="s">
        <v>19</v>
      </c>
      <c r="G43" t="s">
        <v>19</v>
      </c>
      <c r="H43" t="s">
        <v>19</v>
      </c>
      <c r="I43" t="s">
        <v>19</v>
      </c>
      <c r="J43" t="s">
        <v>19</v>
      </c>
      <c r="K43" t="s">
        <v>19</v>
      </c>
      <c r="L43" t="s">
        <v>19</v>
      </c>
      <c r="M43" t="s">
        <v>19</v>
      </c>
      <c r="N43" t="s">
        <v>19</v>
      </c>
      <c r="O43" t="s">
        <v>243</v>
      </c>
      <c r="P43">
        <v>70</v>
      </c>
      <c r="Q43">
        <v>1</v>
      </c>
      <c r="R43" t="s">
        <v>497</v>
      </c>
      <c r="S43" t="s">
        <v>750</v>
      </c>
      <c r="T43" t="s">
        <v>1889</v>
      </c>
      <c r="U43" t="s">
        <v>1911</v>
      </c>
      <c r="V43" t="s">
        <v>721</v>
      </c>
    </row>
    <row r="44" spans="1:22" hidden="1" x14ac:dyDescent="0.25">
      <c r="A44" s="31" t="str">
        <f t="shared" si="0"/>
        <v>2023.5.2</v>
      </c>
      <c r="B44" t="s">
        <v>721</v>
      </c>
      <c r="C44">
        <v>0</v>
      </c>
      <c r="D44" t="s">
        <v>499</v>
      </c>
      <c r="E44" t="s">
        <v>751</v>
      </c>
      <c r="F44" t="s">
        <v>19</v>
      </c>
      <c r="G44" t="s">
        <v>19</v>
      </c>
      <c r="H44" t="s">
        <v>19</v>
      </c>
      <c r="I44" t="s">
        <v>19</v>
      </c>
      <c r="J44" t="s">
        <v>19</v>
      </c>
      <c r="K44" t="s">
        <v>19</v>
      </c>
      <c r="L44" t="s">
        <v>19</v>
      </c>
      <c r="M44" t="s">
        <v>19</v>
      </c>
      <c r="N44" t="s">
        <v>19</v>
      </c>
      <c r="O44" t="s">
        <v>244</v>
      </c>
      <c r="P44">
        <v>30</v>
      </c>
      <c r="Q44">
        <v>1</v>
      </c>
      <c r="R44" t="s">
        <v>497</v>
      </c>
      <c r="S44" t="s">
        <v>752</v>
      </c>
      <c r="T44" t="s">
        <v>1912</v>
      </c>
      <c r="U44" t="s">
        <v>1890</v>
      </c>
      <c r="V44" t="s">
        <v>721</v>
      </c>
    </row>
    <row r="45" spans="1:22" hidden="1" x14ac:dyDescent="0.25">
      <c r="A45" s="31" t="str">
        <f t="shared" si="0"/>
        <v>2023.6</v>
      </c>
      <c r="B45" t="s">
        <v>721</v>
      </c>
      <c r="C45">
        <v>0</v>
      </c>
      <c r="D45" t="s">
        <v>492</v>
      </c>
      <c r="E45" t="s">
        <v>753</v>
      </c>
      <c r="F45" t="s">
        <v>511</v>
      </c>
      <c r="G45" t="s">
        <v>1536</v>
      </c>
      <c r="H45" t="s">
        <v>1537</v>
      </c>
      <c r="I45" t="s">
        <v>1538</v>
      </c>
      <c r="J45" t="s">
        <v>1901</v>
      </c>
      <c r="K45" t="s">
        <v>495</v>
      </c>
      <c r="L45" t="s">
        <v>32</v>
      </c>
      <c r="M45" t="s">
        <v>730</v>
      </c>
      <c r="N45" t="s">
        <v>1913</v>
      </c>
      <c r="O45" t="s">
        <v>245</v>
      </c>
      <c r="P45">
        <v>10</v>
      </c>
      <c r="Q45">
        <v>1</v>
      </c>
      <c r="R45" t="s">
        <v>497</v>
      </c>
      <c r="S45" t="s">
        <v>754</v>
      </c>
      <c r="T45" t="s">
        <v>1889</v>
      </c>
      <c r="U45" t="s">
        <v>1914</v>
      </c>
      <c r="V45" t="s">
        <v>721</v>
      </c>
    </row>
    <row r="46" spans="1:22" hidden="1" x14ac:dyDescent="0.25">
      <c r="A46" s="31" t="str">
        <f t="shared" si="0"/>
        <v>2023.6.1</v>
      </c>
      <c r="B46" t="s">
        <v>721</v>
      </c>
      <c r="C46">
        <v>0</v>
      </c>
      <c r="D46" t="s">
        <v>499</v>
      </c>
      <c r="E46" t="s">
        <v>755</v>
      </c>
      <c r="F46" t="s">
        <v>19</v>
      </c>
      <c r="G46" t="s">
        <v>19</v>
      </c>
      <c r="H46" t="s">
        <v>19</v>
      </c>
      <c r="I46" t="s">
        <v>19</v>
      </c>
      <c r="J46" t="s">
        <v>19</v>
      </c>
      <c r="K46" t="s">
        <v>19</v>
      </c>
      <c r="L46" t="s">
        <v>19</v>
      </c>
      <c r="M46" t="s">
        <v>19</v>
      </c>
      <c r="N46" t="s">
        <v>19</v>
      </c>
      <c r="O46" t="s">
        <v>246</v>
      </c>
      <c r="P46">
        <v>20</v>
      </c>
      <c r="Q46">
        <v>1</v>
      </c>
      <c r="R46" t="s">
        <v>497</v>
      </c>
      <c r="S46" t="s">
        <v>756</v>
      </c>
      <c r="T46" t="s">
        <v>1889</v>
      </c>
      <c r="U46" t="s">
        <v>1897</v>
      </c>
      <c r="V46" t="s">
        <v>721</v>
      </c>
    </row>
    <row r="47" spans="1:22" hidden="1" x14ac:dyDescent="0.25">
      <c r="A47" s="31" t="str">
        <f t="shared" si="0"/>
        <v>2023.6.2</v>
      </c>
      <c r="B47" t="s">
        <v>721</v>
      </c>
      <c r="C47">
        <v>0</v>
      </c>
      <c r="D47" t="s">
        <v>499</v>
      </c>
      <c r="E47" t="s">
        <v>757</v>
      </c>
      <c r="F47" t="s">
        <v>19</v>
      </c>
      <c r="G47" t="s">
        <v>19</v>
      </c>
      <c r="H47" t="s">
        <v>19</v>
      </c>
      <c r="I47" t="s">
        <v>19</v>
      </c>
      <c r="J47" t="s">
        <v>19</v>
      </c>
      <c r="K47" t="s">
        <v>19</v>
      </c>
      <c r="L47" t="s">
        <v>19</v>
      </c>
      <c r="M47" t="s">
        <v>19</v>
      </c>
      <c r="N47" t="s">
        <v>19</v>
      </c>
      <c r="O47" t="s">
        <v>247</v>
      </c>
      <c r="P47">
        <v>10</v>
      </c>
      <c r="Q47">
        <v>2</v>
      </c>
      <c r="R47" t="s">
        <v>497</v>
      </c>
      <c r="S47" t="s">
        <v>758</v>
      </c>
      <c r="T47" t="s">
        <v>1903</v>
      </c>
      <c r="U47" t="s">
        <v>1906</v>
      </c>
      <c r="V47" t="s">
        <v>721</v>
      </c>
    </row>
    <row r="48" spans="1:22" hidden="1" x14ac:dyDescent="0.25">
      <c r="A48" s="31" t="str">
        <f t="shared" si="0"/>
        <v>2023.6.3</v>
      </c>
      <c r="B48" t="s">
        <v>721</v>
      </c>
      <c r="C48">
        <v>0</v>
      </c>
      <c r="D48" t="s">
        <v>499</v>
      </c>
      <c r="E48" t="s">
        <v>759</v>
      </c>
      <c r="F48" t="s">
        <v>19</v>
      </c>
      <c r="G48" t="s">
        <v>19</v>
      </c>
      <c r="H48" t="s">
        <v>19</v>
      </c>
      <c r="I48" t="s">
        <v>19</v>
      </c>
      <c r="J48" t="s">
        <v>19</v>
      </c>
      <c r="K48" t="s">
        <v>19</v>
      </c>
      <c r="L48" t="s">
        <v>19</v>
      </c>
      <c r="M48" t="s">
        <v>19</v>
      </c>
      <c r="N48" t="s">
        <v>19</v>
      </c>
      <c r="O48" t="s">
        <v>248</v>
      </c>
      <c r="P48">
        <v>70</v>
      </c>
      <c r="Q48">
        <v>1</v>
      </c>
      <c r="R48" t="s">
        <v>497</v>
      </c>
      <c r="S48" t="s">
        <v>754</v>
      </c>
      <c r="T48" t="s">
        <v>1891</v>
      </c>
      <c r="U48" t="s">
        <v>1914</v>
      </c>
      <c r="V48" t="s">
        <v>721</v>
      </c>
    </row>
    <row r="49" spans="1:22" hidden="1" x14ac:dyDescent="0.25">
      <c r="A49" s="31" t="str">
        <f t="shared" si="0"/>
        <v>2020.1</v>
      </c>
      <c r="B49" t="s">
        <v>760</v>
      </c>
      <c r="C49">
        <v>0</v>
      </c>
      <c r="D49" t="s">
        <v>492</v>
      </c>
      <c r="E49" t="s">
        <v>761</v>
      </c>
      <c r="F49" t="s">
        <v>494</v>
      </c>
      <c r="G49" t="s">
        <v>1542</v>
      </c>
      <c r="H49" t="s">
        <v>1543</v>
      </c>
      <c r="I49" t="s">
        <v>1544</v>
      </c>
      <c r="J49" t="s">
        <v>1888</v>
      </c>
      <c r="K49" t="s">
        <v>495</v>
      </c>
      <c r="L49" t="s">
        <v>32</v>
      </c>
      <c r="M49" t="s">
        <v>646</v>
      </c>
      <c r="N49" t="s">
        <v>19</v>
      </c>
      <c r="O49" t="s">
        <v>225</v>
      </c>
      <c r="P49">
        <v>50</v>
      </c>
      <c r="Q49">
        <v>95</v>
      </c>
      <c r="R49" t="s">
        <v>525</v>
      </c>
      <c r="S49" t="s">
        <v>762</v>
      </c>
      <c r="T49" t="s">
        <v>1915</v>
      </c>
      <c r="U49" t="s">
        <v>1916</v>
      </c>
      <c r="V49" t="s">
        <v>760</v>
      </c>
    </row>
    <row r="50" spans="1:22" hidden="1" x14ac:dyDescent="0.25">
      <c r="A50" s="31" t="str">
        <f t="shared" si="0"/>
        <v>2020.1.1</v>
      </c>
      <c r="B50" t="s">
        <v>760</v>
      </c>
      <c r="C50">
        <v>0</v>
      </c>
      <c r="D50" t="s">
        <v>499</v>
      </c>
      <c r="E50" t="s">
        <v>763</v>
      </c>
      <c r="F50" t="s">
        <v>19</v>
      </c>
      <c r="G50" t="s">
        <v>19</v>
      </c>
      <c r="H50" t="s">
        <v>19</v>
      </c>
      <c r="I50" t="s">
        <v>19</v>
      </c>
      <c r="J50" t="s">
        <v>19</v>
      </c>
      <c r="K50" t="s">
        <v>19</v>
      </c>
      <c r="L50" t="s">
        <v>19</v>
      </c>
      <c r="M50" t="s">
        <v>19</v>
      </c>
      <c r="N50" t="s">
        <v>19</v>
      </c>
      <c r="O50" t="s">
        <v>226</v>
      </c>
      <c r="P50">
        <v>50</v>
      </c>
      <c r="Q50">
        <v>95</v>
      </c>
      <c r="R50" t="s">
        <v>525</v>
      </c>
      <c r="S50" t="s">
        <v>762</v>
      </c>
      <c r="T50" t="s">
        <v>1915</v>
      </c>
      <c r="U50" t="s">
        <v>1916</v>
      </c>
      <c r="V50" t="s">
        <v>760</v>
      </c>
    </row>
    <row r="51" spans="1:22" hidden="1" x14ac:dyDescent="0.25">
      <c r="A51" s="31" t="str">
        <f t="shared" si="0"/>
        <v>2020.1.2</v>
      </c>
      <c r="B51" t="s">
        <v>760</v>
      </c>
      <c r="C51">
        <v>0</v>
      </c>
      <c r="D51" t="s">
        <v>499</v>
      </c>
      <c r="E51" t="s">
        <v>764</v>
      </c>
      <c r="F51" t="s">
        <v>19</v>
      </c>
      <c r="G51" t="s">
        <v>19</v>
      </c>
      <c r="H51" t="s">
        <v>19</v>
      </c>
      <c r="I51" t="s">
        <v>19</v>
      </c>
      <c r="J51" t="s">
        <v>19</v>
      </c>
      <c r="K51" t="s">
        <v>19</v>
      </c>
      <c r="L51" t="s">
        <v>19</v>
      </c>
      <c r="M51" t="s">
        <v>19</v>
      </c>
      <c r="N51" t="s">
        <v>19</v>
      </c>
      <c r="O51" t="s">
        <v>227</v>
      </c>
      <c r="P51">
        <v>50</v>
      </c>
      <c r="Q51">
        <v>95</v>
      </c>
      <c r="R51" t="s">
        <v>525</v>
      </c>
      <c r="S51" t="s">
        <v>765</v>
      </c>
      <c r="T51" t="s">
        <v>1915</v>
      </c>
      <c r="U51" t="s">
        <v>1916</v>
      </c>
      <c r="V51" t="s">
        <v>760</v>
      </c>
    </row>
    <row r="52" spans="1:22" hidden="1" x14ac:dyDescent="0.25">
      <c r="A52" s="31" t="str">
        <f t="shared" si="0"/>
        <v>2020.2</v>
      </c>
      <c r="B52" t="s">
        <v>760</v>
      </c>
      <c r="C52">
        <v>0</v>
      </c>
      <c r="D52" t="s">
        <v>492</v>
      </c>
      <c r="E52" t="s">
        <v>766</v>
      </c>
      <c r="F52" t="s">
        <v>494</v>
      </c>
      <c r="G52" t="s">
        <v>1527</v>
      </c>
      <c r="H52" t="s">
        <v>1528</v>
      </c>
      <c r="I52" t="s">
        <v>1529</v>
      </c>
      <c r="J52" t="s">
        <v>1888</v>
      </c>
      <c r="K52" t="s">
        <v>495</v>
      </c>
      <c r="L52" t="s">
        <v>20</v>
      </c>
      <c r="M52" t="s">
        <v>606</v>
      </c>
      <c r="N52" t="s">
        <v>19</v>
      </c>
      <c r="O52" t="s">
        <v>182</v>
      </c>
      <c r="P52">
        <v>50</v>
      </c>
      <c r="Q52">
        <v>100</v>
      </c>
      <c r="R52" t="s">
        <v>525</v>
      </c>
      <c r="S52" t="s">
        <v>767</v>
      </c>
      <c r="T52" t="s">
        <v>1896</v>
      </c>
      <c r="U52" t="s">
        <v>1916</v>
      </c>
      <c r="V52" t="s">
        <v>760</v>
      </c>
    </row>
    <row r="53" spans="1:22" hidden="1" x14ac:dyDescent="0.25">
      <c r="A53" s="31" t="str">
        <f t="shared" si="0"/>
        <v>2020.2.1</v>
      </c>
      <c r="B53" t="s">
        <v>760</v>
      </c>
      <c r="C53">
        <v>0</v>
      </c>
      <c r="D53" t="s">
        <v>499</v>
      </c>
      <c r="E53" t="s">
        <v>768</v>
      </c>
      <c r="F53" t="s">
        <v>19</v>
      </c>
      <c r="G53" t="s">
        <v>19</v>
      </c>
      <c r="H53" t="s">
        <v>19</v>
      </c>
      <c r="I53" t="s">
        <v>19</v>
      </c>
      <c r="J53" t="s">
        <v>19</v>
      </c>
      <c r="K53" t="s">
        <v>19</v>
      </c>
      <c r="L53" t="s">
        <v>19</v>
      </c>
      <c r="M53" t="s">
        <v>19</v>
      </c>
      <c r="N53" t="s">
        <v>19</v>
      </c>
      <c r="O53" t="s">
        <v>183</v>
      </c>
      <c r="P53">
        <v>50</v>
      </c>
      <c r="Q53">
        <v>100</v>
      </c>
      <c r="R53" t="s">
        <v>525</v>
      </c>
      <c r="S53" t="s">
        <v>769</v>
      </c>
      <c r="T53" t="s">
        <v>1896</v>
      </c>
      <c r="U53" t="s">
        <v>1916</v>
      </c>
      <c r="V53" t="s">
        <v>760</v>
      </c>
    </row>
    <row r="54" spans="1:22" hidden="1" x14ac:dyDescent="0.25">
      <c r="A54" s="31" t="str">
        <f t="shared" si="0"/>
        <v>2020.2.2</v>
      </c>
      <c r="B54" t="s">
        <v>760</v>
      </c>
      <c r="C54">
        <v>0</v>
      </c>
      <c r="D54" t="s">
        <v>499</v>
      </c>
      <c r="E54" t="s">
        <v>770</v>
      </c>
      <c r="F54" t="s">
        <v>19</v>
      </c>
      <c r="G54" t="s">
        <v>19</v>
      </c>
      <c r="H54" t="s">
        <v>19</v>
      </c>
      <c r="I54" t="s">
        <v>19</v>
      </c>
      <c r="J54" t="s">
        <v>19</v>
      </c>
      <c r="K54" t="s">
        <v>19</v>
      </c>
      <c r="L54" t="s">
        <v>19</v>
      </c>
      <c r="M54" t="s">
        <v>19</v>
      </c>
      <c r="N54" t="s">
        <v>19</v>
      </c>
      <c r="O54" t="s">
        <v>184</v>
      </c>
      <c r="P54">
        <v>50</v>
      </c>
      <c r="Q54">
        <v>100</v>
      </c>
      <c r="R54" t="s">
        <v>525</v>
      </c>
      <c r="S54" t="s">
        <v>767</v>
      </c>
      <c r="T54" t="s">
        <v>1896</v>
      </c>
      <c r="U54" t="s">
        <v>1916</v>
      </c>
      <c r="V54" t="s">
        <v>760</v>
      </c>
    </row>
    <row r="55" spans="1:22" hidden="1" x14ac:dyDescent="0.25">
      <c r="A55" s="31" t="str">
        <f t="shared" si="0"/>
        <v>2010.1</v>
      </c>
      <c r="B55" t="s">
        <v>771</v>
      </c>
      <c r="C55">
        <v>0</v>
      </c>
      <c r="D55" t="s">
        <v>492</v>
      </c>
      <c r="E55" t="s">
        <v>772</v>
      </c>
      <c r="F55" t="s">
        <v>494</v>
      </c>
      <c r="G55" t="s">
        <v>1542</v>
      </c>
      <c r="H55" t="s">
        <v>1543</v>
      </c>
      <c r="I55" t="s">
        <v>1544</v>
      </c>
      <c r="J55" t="s">
        <v>1888</v>
      </c>
      <c r="K55" t="s">
        <v>495</v>
      </c>
      <c r="L55" t="s">
        <v>32</v>
      </c>
      <c r="M55" t="s">
        <v>646</v>
      </c>
      <c r="N55" t="s">
        <v>19</v>
      </c>
      <c r="O55" t="s">
        <v>220</v>
      </c>
      <c r="P55">
        <v>95</v>
      </c>
      <c r="Q55">
        <v>80</v>
      </c>
      <c r="R55" t="s">
        <v>525</v>
      </c>
      <c r="S55" t="s">
        <v>773</v>
      </c>
      <c r="T55" t="s">
        <v>1917</v>
      </c>
      <c r="U55" t="s">
        <v>1916</v>
      </c>
      <c r="V55" t="s">
        <v>771</v>
      </c>
    </row>
    <row r="56" spans="1:22" hidden="1" x14ac:dyDescent="0.25">
      <c r="A56" s="31" t="str">
        <f t="shared" si="0"/>
        <v>2010.1.1</v>
      </c>
      <c r="B56" t="s">
        <v>771</v>
      </c>
      <c r="C56">
        <v>0</v>
      </c>
      <c r="D56" t="s">
        <v>499</v>
      </c>
      <c r="E56" t="s">
        <v>774</v>
      </c>
      <c r="F56" t="s">
        <v>19</v>
      </c>
      <c r="G56" t="s">
        <v>19</v>
      </c>
      <c r="H56" t="s">
        <v>19</v>
      </c>
      <c r="I56" t="s">
        <v>19</v>
      </c>
      <c r="J56" t="s">
        <v>19</v>
      </c>
      <c r="K56" t="s">
        <v>19</v>
      </c>
      <c r="L56" t="s">
        <v>19</v>
      </c>
      <c r="M56" t="s">
        <v>19</v>
      </c>
      <c r="N56" t="s">
        <v>19</v>
      </c>
      <c r="O56" t="s">
        <v>221</v>
      </c>
      <c r="P56">
        <v>30</v>
      </c>
      <c r="Q56">
        <v>80</v>
      </c>
      <c r="R56" t="s">
        <v>525</v>
      </c>
      <c r="S56" t="s">
        <v>775</v>
      </c>
      <c r="T56" t="s">
        <v>1917</v>
      </c>
      <c r="U56" t="s">
        <v>1918</v>
      </c>
      <c r="V56" t="s">
        <v>771</v>
      </c>
    </row>
    <row r="57" spans="1:22" hidden="1" x14ac:dyDescent="0.25">
      <c r="A57" s="31" t="str">
        <f t="shared" si="0"/>
        <v>2010.1.2</v>
      </c>
      <c r="B57" t="s">
        <v>771</v>
      </c>
      <c r="C57">
        <v>0</v>
      </c>
      <c r="D57" t="s">
        <v>499</v>
      </c>
      <c r="E57" t="s">
        <v>776</v>
      </c>
      <c r="F57" t="s">
        <v>19</v>
      </c>
      <c r="G57" t="s">
        <v>19</v>
      </c>
      <c r="H57" t="s">
        <v>19</v>
      </c>
      <c r="I57" t="s">
        <v>19</v>
      </c>
      <c r="J57" t="s">
        <v>19</v>
      </c>
      <c r="K57" t="s">
        <v>19</v>
      </c>
      <c r="L57" t="s">
        <v>19</v>
      </c>
      <c r="M57" t="s">
        <v>19</v>
      </c>
      <c r="N57" t="s">
        <v>19</v>
      </c>
      <c r="O57" t="s">
        <v>222</v>
      </c>
      <c r="P57">
        <v>30</v>
      </c>
      <c r="Q57">
        <v>70</v>
      </c>
      <c r="R57" t="s">
        <v>525</v>
      </c>
      <c r="S57" t="s">
        <v>777</v>
      </c>
      <c r="T57" t="s">
        <v>1917</v>
      </c>
      <c r="U57" t="s">
        <v>1918</v>
      </c>
      <c r="V57" t="s">
        <v>771</v>
      </c>
    </row>
    <row r="58" spans="1:22" hidden="1" x14ac:dyDescent="0.25">
      <c r="A58" s="31" t="str">
        <f t="shared" si="0"/>
        <v>2010.1.3</v>
      </c>
      <c r="B58" t="s">
        <v>771</v>
      </c>
      <c r="C58">
        <v>0</v>
      </c>
      <c r="D58" t="s">
        <v>499</v>
      </c>
      <c r="E58" t="s">
        <v>778</v>
      </c>
      <c r="F58" t="s">
        <v>19</v>
      </c>
      <c r="G58" t="s">
        <v>19</v>
      </c>
      <c r="H58" t="s">
        <v>19</v>
      </c>
      <c r="I58" t="s">
        <v>19</v>
      </c>
      <c r="J58" t="s">
        <v>19</v>
      </c>
      <c r="K58" t="s">
        <v>19</v>
      </c>
      <c r="L58" t="s">
        <v>19</v>
      </c>
      <c r="M58" t="s">
        <v>19</v>
      </c>
      <c r="N58" t="s">
        <v>19</v>
      </c>
      <c r="O58" t="s">
        <v>223</v>
      </c>
      <c r="P58">
        <v>20</v>
      </c>
      <c r="Q58">
        <v>70</v>
      </c>
      <c r="R58" t="s">
        <v>525</v>
      </c>
      <c r="S58" t="s">
        <v>779</v>
      </c>
      <c r="T58" t="s">
        <v>1917</v>
      </c>
      <c r="U58" t="s">
        <v>1916</v>
      </c>
      <c r="V58" t="s">
        <v>771</v>
      </c>
    </row>
    <row r="59" spans="1:22" hidden="1" x14ac:dyDescent="0.25">
      <c r="A59" s="31" t="str">
        <f t="shared" si="0"/>
        <v>2010.1.4</v>
      </c>
      <c r="B59" t="s">
        <v>771</v>
      </c>
      <c r="C59">
        <v>0</v>
      </c>
      <c r="D59" t="s">
        <v>499</v>
      </c>
      <c r="E59" t="s">
        <v>780</v>
      </c>
      <c r="F59" t="s">
        <v>19</v>
      </c>
      <c r="G59" t="s">
        <v>19</v>
      </c>
      <c r="H59" t="s">
        <v>19</v>
      </c>
      <c r="I59" t="s">
        <v>19</v>
      </c>
      <c r="J59" t="s">
        <v>19</v>
      </c>
      <c r="K59" t="s">
        <v>19</v>
      </c>
      <c r="L59" t="s">
        <v>19</v>
      </c>
      <c r="M59" t="s">
        <v>19</v>
      </c>
      <c r="N59" t="s">
        <v>19</v>
      </c>
      <c r="O59" t="s">
        <v>224</v>
      </c>
      <c r="P59">
        <v>20</v>
      </c>
      <c r="Q59">
        <v>70</v>
      </c>
      <c r="R59" t="s">
        <v>525</v>
      </c>
      <c r="S59" t="s">
        <v>777</v>
      </c>
      <c r="T59" t="s">
        <v>1919</v>
      </c>
      <c r="U59" t="s">
        <v>1916</v>
      </c>
      <c r="V59" t="s">
        <v>771</v>
      </c>
    </row>
    <row r="60" spans="1:22" hidden="1" x14ac:dyDescent="0.25">
      <c r="A60" s="31" t="str">
        <f t="shared" si="0"/>
        <v>2010.2</v>
      </c>
      <c r="B60" t="s">
        <v>771</v>
      </c>
      <c r="C60">
        <v>0</v>
      </c>
      <c r="D60" t="s">
        <v>492</v>
      </c>
      <c r="E60" t="s">
        <v>781</v>
      </c>
      <c r="F60" t="s">
        <v>511</v>
      </c>
      <c r="G60" t="s">
        <v>1530</v>
      </c>
      <c r="H60" t="s">
        <v>1531</v>
      </c>
      <c r="I60" t="s">
        <v>1532</v>
      </c>
      <c r="J60" t="s">
        <v>1888</v>
      </c>
      <c r="K60" t="s">
        <v>512</v>
      </c>
      <c r="L60" t="s">
        <v>19</v>
      </c>
      <c r="M60" t="s">
        <v>782</v>
      </c>
      <c r="N60" t="s">
        <v>1920</v>
      </c>
      <c r="O60" t="s">
        <v>136</v>
      </c>
      <c r="P60">
        <v>5</v>
      </c>
      <c r="Q60">
        <v>2</v>
      </c>
      <c r="R60" t="s">
        <v>497</v>
      </c>
      <c r="S60" t="s">
        <v>783</v>
      </c>
      <c r="T60" t="s">
        <v>1889</v>
      </c>
      <c r="U60" t="s">
        <v>1921</v>
      </c>
      <c r="V60" t="s">
        <v>784</v>
      </c>
    </row>
    <row r="61" spans="1:22" hidden="1" x14ac:dyDescent="0.25">
      <c r="A61" s="31" t="str">
        <f t="shared" si="0"/>
        <v>2010.2.1</v>
      </c>
      <c r="B61" t="s">
        <v>771</v>
      </c>
      <c r="C61">
        <v>0</v>
      </c>
      <c r="D61" t="s">
        <v>499</v>
      </c>
      <c r="E61" t="s">
        <v>785</v>
      </c>
      <c r="F61" t="s">
        <v>19</v>
      </c>
      <c r="G61" t="s">
        <v>19</v>
      </c>
      <c r="H61" t="s">
        <v>19</v>
      </c>
      <c r="I61" t="s">
        <v>19</v>
      </c>
      <c r="J61" t="s">
        <v>19</v>
      </c>
      <c r="K61" t="s">
        <v>19</v>
      </c>
      <c r="L61" t="s">
        <v>19</v>
      </c>
      <c r="M61" t="s">
        <v>19</v>
      </c>
      <c r="N61" t="s">
        <v>19</v>
      </c>
      <c r="O61" t="s">
        <v>137</v>
      </c>
      <c r="P61">
        <v>30</v>
      </c>
      <c r="Q61">
        <v>2</v>
      </c>
      <c r="R61" t="s">
        <v>497</v>
      </c>
      <c r="S61" t="s">
        <v>786</v>
      </c>
      <c r="T61" t="s">
        <v>1889</v>
      </c>
      <c r="U61" t="s">
        <v>1922</v>
      </c>
      <c r="V61" t="s">
        <v>771</v>
      </c>
    </row>
    <row r="62" spans="1:22" hidden="1" x14ac:dyDescent="0.25">
      <c r="A62" s="31" t="str">
        <f t="shared" si="0"/>
        <v>2010.2.2</v>
      </c>
      <c r="B62" t="s">
        <v>771</v>
      </c>
      <c r="C62">
        <v>0</v>
      </c>
      <c r="D62" t="s">
        <v>1545</v>
      </c>
      <c r="E62" t="s">
        <v>787</v>
      </c>
      <c r="F62" t="s">
        <v>19</v>
      </c>
      <c r="G62" t="s">
        <v>19</v>
      </c>
      <c r="H62" t="s">
        <v>19</v>
      </c>
      <c r="I62" t="s">
        <v>19</v>
      </c>
      <c r="J62" t="s">
        <v>19</v>
      </c>
      <c r="K62" t="s">
        <v>19</v>
      </c>
      <c r="L62" t="s">
        <v>19</v>
      </c>
      <c r="M62" t="s">
        <v>19</v>
      </c>
      <c r="N62" t="s">
        <v>19</v>
      </c>
      <c r="O62" t="s">
        <v>138</v>
      </c>
      <c r="P62">
        <v>0</v>
      </c>
      <c r="Q62">
        <v>2</v>
      </c>
      <c r="R62" t="s">
        <v>497</v>
      </c>
      <c r="S62" t="s">
        <v>788</v>
      </c>
      <c r="T62" t="s">
        <v>1906</v>
      </c>
      <c r="U62" t="s">
        <v>1923</v>
      </c>
      <c r="V62" t="s">
        <v>618</v>
      </c>
    </row>
    <row r="63" spans="1:22" hidden="1" x14ac:dyDescent="0.25">
      <c r="A63" s="31" t="str">
        <f t="shared" si="0"/>
        <v>2010.2.3</v>
      </c>
      <c r="B63" t="s">
        <v>771</v>
      </c>
      <c r="C63">
        <v>0</v>
      </c>
      <c r="D63" t="s">
        <v>499</v>
      </c>
      <c r="E63" t="s">
        <v>789</v>
      </c>
      <c r="F63" t="s">
        <v>19</v>
      </c>
      <c r="G63" t="s">
        <v>19</v>
      </c>
      <c r="H63" t="s">
        <v>19</v>
      </c>
      <c r="I63" t="s">
        <v>19</v>
      </c>
      <c r="J63" t="s">
        <v>19</v>
      </c>
      <c r="K63" t="s">
        <v>19</v>
      </c>
      <c r="L63" t="s">
        <v>19</v>
      </c>
      <c r="M63" t="s">
        <v>19</v>
      </c>
      <c r="N63" t="s">
        <v>19</v>
      </c>
      <c r="O63" t="s">
        <v>139</v>
      </c>
      <c r="P63">
        <v>20</v>
      </c>
      <c r="Q63">
        <v>2</v>
      </c>
      <c r="R63" t="s">
        <v>497</v>
      </c>
      <c r="S63" t="s">
        <v>790</v>
      </c>
      <c r="T63" t="s">
        <v>1924</v>
      </c>
      <c r="U63" t="s">
        <v>1892</v>
      </c>
      <c r="V63" t="s">
        <v>771</v>
      </c>
    </row>
    <row r="64" spans="1:22" hidden="1" x14ac:dyDescent="0.25">
      <c r="A64" s="31" t="str">
        <f t="shared" si="0"/>
        <v>2010.2.4</v>
      </c>
      <c r="B64" t="s">
        <v>771</v>
      </c>
      <c r="C64">
        <v>0</v>
      </c>
      <c r="D64" t="s">
        <v>499</v>
      </c>
      <c r="E64" t="s">
        <v>791</v>
      </c>
      <c r="F64" t="s">
        <v>19</v>
      </c>
      <c r="G64" t="s">
        <v>19</v>
      </c>
      <c r="H64" t="s">
        <v>19</v>
      </c>
      <c r="I64" t="s">
        <v>19</v>
      </c>
      <c r="J64" t="s">
        <v>19</v>
      </c>
      <c r="K64" t="s">
        <v>19</v>
      </c>
      <c r="L64" t="s">
        <v>19</v>
      </c>
      <c r="M64" t="s">
        <v>19</v>
      </c>
      <c r="N64" t="s">
        <v>19</v>
      </c>
      <c r="O64" t="s">
        <v>140</v>
      </c>
      <c r="P64">
        <v>20</v>
      </c>
      <c r="Q64">
        <v>2</v>
      </c>
      <c r="R64" t="s">
        <v>497</v>
      </c>
      <c r="S64" t="s">
        <v>792</v>
      </c>
      <c r="T64" t="s">
        <v>1925</v>
      </c>
      <c r="U64" t="s">
        <v>1926</v>
      </c>
      <c r="V64" t="s">
        <v>793</v>
      </c>
    </row>
    <row r="65" spans="1:22" hidden="1" x14ac:dyDescent="0.25">
      <c r="A65" s="31" t="str">
        <f t="shared" si="0"/>
        <v>2010.2.5</v>
      </c>
      <c r="B65" t="s">
        <v>771</v>
      </c>
      <c r="C65">
        <v>0</v>
      </c>
      <c r="D65" t="s">
        <v>499</v>
      </c>
      <c r="E65" t="s">
        <v>794</v>
      </c>
      <c r="F65" t="s">
        <v>19</v>
      </c>
      <c r="G65" t="s">
        <v>19</v>
      </c>
      <c r="H65" t="s">
        <v>19</v>
      </c>
      <c r="I65" t="s">
        <v>19</v>
      </c>
      <c r="J65" t="s">
        <v>19</v>
      </c>
      <c r="K65" t="s">
        <v>19</v>
      </c>
      <c r="L65" t="s">
        <v>19</v>
      </c>
      <c r="M65" t="s">
        <v>19</v>
      </c>
      <c r="N65" t="s">
        <v>19</v>
      </c>
      <c r="O65" t="s">
        <v>141</v>
      </c>
      <c r="P65">
        <v>30</v>
      </c>
      <c r="Q65">
        <v>2</v>
      </c>
      <c r="R65" t="s">
        <v>497</v>
      </c>
      <c r="S65" t="s">
        <v>795</v>
      </c>
      <c r="T65" t="s">
        <v>1927</v>
      </c>
      <c r="U65" t="s">
        <v>1921</v>
      </c>
      <c r="V65" t="s">
        <v>796</v>
      </c>
    </row>
    <row r="66" spans="1:22" hidden="1" x14ac:dyDescent="0.25">
      <c r="A66" s="31" t="str">
        <f t="shared" si="0"/>
        <v>7200.1</v>
      </c>
      <c r="B66" t="s">
        <v>927</v>
      </c>
      <c r="C66">
        <v>0</v>
      </c>
      <c r="D66" t="s">
        <v>492</v>
      </c>
      <c r="E66" t="s">
        <v>928</v>
      </c>
      <c r="F66" t="s">
        <v>511</v>
      </c>
      <c r="G66" t="s">
        <v>1533</v>
      </c>
      <c r="H66" t="s">
        <v>1534</v>
      </c>
      <c r="I66" t="s">
        <v>1535</v>
      </c>
      <c r="J66" t="s">
        <v>1928</v>
      </c>
      <c r="K66" t="s">
        <v>512</v>
      </c>
      <c r="L66" t="s">
        <v>23</v>
      </c>
      <c r="M66" t="s">
        <v>606</v>
      </c>
      <c r="N66" t="s">
        <v>19</v>
      </c>
      <c r="O66" t="s">
        <v>191</v>
      </c>
      <c r="P66">
        <v>50</v>
      </c>
      <c r="Q66">
        <v>1</v>
      </c>
      <c r="R66" t="s">
        <v>497</v>
      </c>
      <c r="S66" t="s">
        <v>929</v>
      </c>
      <c r="T66" t="s">
        <v>1889</v>
      </c>
      <c r="U66" t="s">
        <v>1929</v>
      </c>
      <c r="V66" t="s">
        <v>930</v>
      </c>
    </row>
    <row r="67" spans="1:22" hidden="1" x14ac:dyDescent="0.25">
      <c r="A67" s="31" t="str">
        <f t="shared" si="0"/>
        <v>7200.1.1</v>
      </c>
      <c r="B67" t="s">
        <v>927</v>
      </c>
      <c r="C67">
        <v>0</v>
      </c>
      <c r="D67" t="s">
        <v>499</v>
      </c>
      <c r="E67" t="s">
        <v>931</v>
      </c>
      <c r="F67" t="s">
        <v>19</v>
      </c>
      <c r="G67" t="s">
        <v>19</v>
      </c>
      <c r="H67" t="s">
        <v>19</v>
      </c>
      <c r="I67" t="s">
        <v>19</v>
      </c>
      <c r="J67" t="s">
        <v>19</v>
      </c>
      <c r="K67" t="s">
        <v>19</v>
      </c>
      <c r="L67" t="s">
        <v>19</v>
      </c>
      <c r="M67" t="s">
        <v>19</v>
      </c>
      <c r="N67" t="s">
        <v>19</v>
      </c>
      <c r="O67" t="s">
        <v>24</v>
      </c>
      <c r="P67">
        <v>100</v>
      </c>
      <c r="Q67">
        <v>1</v>
      </c>
      <c r="R67" t="s">
        <v>497</v>
      </c>
      <c r="S67" t="s">
        <v>932</v>
      </c>
      <c r="T67" t="s">
        <v>1889</v>
      </c>
      <c r="U67" t="s">
        <v>1892</v>
      </c>
      <c r="V67" t="s">
        <v>930</v>
      </c>
    </row>
    <row r="68" spans="1:22" hidden="1" x14ac:dyDescent="0.25">
      <c r="A68" s="31" t="str">
        <f t="shared" ref="A68:A131" si="1">+E68</f>
        <v>7200.1.2</v>
      </c>
      <c r="B68" t="s">
        <v>927</v>
      </c>
      <c r="C68">
        <v>0</v>
      </c>
      <c r="D68" t="s">
        <v>1545</v>
      </c>
      <c r="E68" t="s">
        <v>933</v>
      </c>
      <c r="F68" t="s">
        <v>19</v>
      </c>
      <c r="G68" t="s">
        <v>19</v>
      </c>
      <c r="H68" t="s">
        <v>19</v>
      </c>
      <c r="I68" t="s">
        <v>19</v>
      </c>
      <c r="J68" t="s">
        <v>19</v>
      </c>
      <c r="K68" t="s">
        <v>19</v>
      </c>
      <c r="L68" t="s">
        <v>19</v>
      </c>
      <c r="M68" t="s">
        <v>19</v>
      </c>
      <c r="N68" t="s">
        <v>19</v>
      </c>
      <c r="O68" t="s">
        <v>25</v>
      </c>
      <c r="P68">
        <v>0</v>
      </c>
      <c r="Q68">
        <v>1</v>
      </c>
      <c r="R68" t="s">
        <v>497</v>
      </c>
      <c r="S68" t="s">
        <v>932</v>
      </c>
      <c r="T68" t="s">
        <v>1930</v>
      </c>
      <c r="U68" t="s">
        <v>1894</v>
      </c>
      <c r="V68" t="s">
        <v>540</v>
      </c>
    </row>
    <row r="69" spans="1:22" hidden="1" x14ac:dyDescent="0.25">
      <c r="A69" s="31" t="str">
        <f t="shared" si="1"/>
        <v>7200.1.3</v>
      </c>
      <c r="B69" t="s">
        <v>927</v>
      </c>
      <c r="C69">
        <v>0</v>
      </c>
      <c r="D69" t="s">
        <v>1545</v>
      </c>
      <c r="E69" t="s">
        <v>934</v>
      </c>
      <c r="F69" t="s">
        <v>19</v>
      </c>
      <c r="G69" t="s">
        <v>19</v>
      </c>
      <c r="H69" t="s">
        <v>19</v>
      </c>
      <c r="I69" t="s">
        <v>19</v>
      </c>
      <c r="J69" t="s">
        <v>19</v>
      </c>
      <c r="K69" t="s">
        <v>19</v>
      </c>
      <c r="L69" t="s">
        <v>19</v>
      </c>
      <c r="M69" t="s">
        <v>19</v>
      </c>
      <c r="N69" t="s">
        <v>19</v>
      </c>
      <c r="O69" t="s">
        <v>192</v>
      </c>
      <c r="P69">
        <v>0</v>
      </c>
      <c r="Q69">
        <v>1</v>
      </c>
      <c r="R69" t="s">
        <v>497</v>
      </c>
      <c r="S69" t="s">
        <v>932</v>
      </c>
      <c r="T69" t="s">
        <v>1894</v>
      </c>
      <c r="U69" t="s">
        <v>1931</v>
      </c>
      <c r="V69" t="s">
        <v>540</v>
      </c>
    </row>
    <row r="70" spans="1:22" hidden="1" x14ac:dyDescent="0.25">
      <c r="A70" s="31" t="str">
        <f t="shared" si="1"/>
        <v>7200.1.4</v>
      </c>
      <c r="B70" t="s">
        <v>927</v>
      </c>
      <c r="C70">
        <v>0</v>
      </c>
      <c r="D70" t="s">
        <v>1545</v>
      </c>
      <c r="E70" t="s">
        <v>935</v>
      </c>
      <c r="F70" t="s">
        <v>19</v>
      </c>
      <c r="G70" t="s">
        <v>19</v>
      </c>
      <c r="H70" t="s">
        <v>19</v>
      </c>
      <c r="I70" t="s">
        <v>19</v>
      </c>
      <c r="J70" t="s">
        <v>19</v>
      </c>
      <c r="K70" t="s">
        <v>19</v>
      </c>
      <c r="L70" t="s">
        <v>19</v>
      </c>
      <c r="M70" t="s">
        <v>19</v>
      </c>
      <c r="N70" t="s">
        <v>19</v>
      </c>
      <c r="O70" t="s">
        <v>193</v>
      </c>
      <c r="P70">
        <v>0</v>
      </c>
      <c r="Q70">
        <v>1</v>
      </c>
      <c r="R70" t="s">
        <v>497</v>
      </c>
      <c r="S70" t="s">
        <v>932</v>
      </c>
      <c r="T70" t="s">
        <v>1919</v>
      </c>
      <c r="U70" t="s">
        <v>1929</v>
      </c>
      <c r="V70" t="s">
        <v>540</v>
      </c>
    </row>
    <row r="71" spans="1:22" hidden="1" x14ac:dyDescent="0.25">
      <c r="A71" s="31" t="str">
        <f t="shared" si="1"/>
        <v>7200.2</v>
      </c>
      <c r="B71" t="s">
        <v>927</v>
      </c>
      <c r="C71">
        <v>0</v>
      </c>
      <c r="D71" t="s">
        <v>492</v>
      </c>
      <c r="E71" t="s">
        <v>936</v>
      </c>
      <c r="F71" t="s">
        <v>494</v>
      </c>
      <c r="G71" t="s">
        <v>1530</v>
      </c>
      <c r="H71" t="s">
        <v>1531</v>
      </c>
      <c r="I71" t="s">
        <v>1532</v>
      </c>
      <c r="J71" t="s">
        <v>1888</v>
      </c>
      <c r="K71" t="s">
        <v>495</v>
      </c>
      <c r="L71" t="s">
        <v>23</v>
      </c>
      <c r="M71" t="s">
        <v>646</v>
      </c>
      <c r="N71" t="s">
        <v>19</v>
      </c>
      <c r="O71" t="s">
        <v>292</v>
      </c>
      <c r="P71">
        <v>50</v>
      </c>
      <c r="Q71">
        <v>2</v>
      </c>
      <c r="R71" t="s">
        <v>497</v>
      </c>
      <c r="S71" t="s">
        <v>937</v>
      </c>
      <c r="T71" t="s">
        <v>1889</v>
      </c>
      <c r="U71" t="s">
        <v>1890</v>
      </c>
      <c r="V71" t="s">
        <v>927</v>
      </c>
    </row>
    <row r="72" spans="1:22" hidden="1" x14ac:dyDescent="0.25">
      <c r="A72" s="31" t="str">
        <f t="shared" si="1"/>
        <v>7200.2.1</v>
      </c>
      <c r="B72" t="s">
        <v>927</v>
      </c>
      <c r="C72">
        <v>0</v>
      </c>
      <c r="D72" t="s">
        <v>499</v>
      </c>
      <c r="E72" t="s">
        <v>938</v>
      </c>
      <c r="F72" t="s">
        <v>19</v>
      </c>
      <c r="G72" t="s">
        <v>19</v>
      </c>
      <c r="H72" t="s">
        <v>19</v>
      </c>
      <c r="I72" t="s">
        <v>19</v>
      </c>
      <c r="J72" t="s">
        <v>19</v>
      </c>
      <c r="K72" t="s">
        <v>19</v>
      </c>
      <c r="L72" t="s">
        <v>19</v>
      </c>
      <c r="M72" t="s">
        <v>19</v>
      </c>
      <c r="N72" t="s">
        <v>19</v>
      </c>
      <c r="O72" t="s">
        <v>293</v>
      </c>
      <c r="P72">
        <v>20</v>
      </c>
      <c r="Q72">
        <v>2</v>
      </c>
      <c r="R72" t="s">
        <v>497</v>
      </c>
      <c r="S72" t="s">
        <v>939</v>
      </c>
      <c r="T72" t="s">
        <v>1889</v>
      </c>
      <c r="U72" t="s">
        <v>1932</v>
      </c>
      <c r="V72" t="s">
        <v>927</v>
      </c>
    </row>
    <row r="73" spans="1:22" hidden="1" x14ac:dyDescent="0.25">
      <c r="A73" s="31" t="str">
        <f t="shared" si="1"/>
        <v>7200.2.2</v>
      </c>
      <c r="B73" t="s">
        <v>927</v>
      </c>
      <c r="C73">
        <v>0</v>
      </c>
      <c r="D73" t="s">
        <v>499</v>
      </c>
      <c r="E73" t="s">
        <v>940</v>
      </c>
      <c r="F73" t="s">
        <v>19</v>
      </c>
      <c r="G73" t="s">
        <v>19</v>
      </c>
      <c r="H73" t="s">
        <v>19</v>
      </c>
      <c r="I73" t="s">
        <v>19</v>
      </c>
      <c r="J73" t="s">
        <v>19</v>
      </c>
      <c r="K73" t="s">
        <v>19</v>
      </c>
      <c r="L73" t="s">
        <v>19</v>
      </c>
      <c r="M73" t="s">
        <v>19</v>
      </c>
      <c r="N73" t="s">
        <v>19</v>
      </c>
      <c r="O73" t="s">
        <v>294</v>
      </c>
      <c r="P73">
        <v>40</v>
      </c>
      <c r="Q73">
        <v>1</v>
      </c>
      <c r="R73" t="s">
        <v>497</v>
      </c>
      <c r="S73" t="s">
        <v>941</v>
      </c>
      <c r="T73" t="s">
        <v>1933</v>
      </c>
      <c r="U73" t="s">
        <v>1934</v>
      </c>
      <c r="V73" t="s">
        <v>927</v>
      </c>
    </row>
    <row r="74" spans="1:22" hidden="1" x14ac:dyDescent="0.25">
      <c r="A74" s="31" t="str">
        <f t="shared" si="1"/>
        <v>7200.2.3</v>
      </c>
      <c r="B74" t="s">
        <v>927</v>
      </c>
      <c r="C74">
        <v>0</v>
      </c>
      <c r="D74" t="s">
        <v>499</v>
      </c>
      <c r="E74" t="s">
        <v>942</v>
      </c>
      <c r="F74" t="s">
        <v>19</v>
      </c>
      <c r="G74" t="s">
        <v>19</v>
      </c>
      <c r="H74" t="s">
        <v>19</v>
      </c>
      <c r="I74" t="s">
        <v>19</v>
      </c>
      <c r="J74" t="s">
        <v>19</v>
      </c>
      <c r="K74" t="s">
        <v>19</v>
      </c>
      <c r="L74" t="s">
        <v>19</v>
      </c>
      <c r="M74" t="s">
        <v>19</v>
      </c>
      <c r="N74" t="s">
        <v>19</v>
      </c>
      <c r="O74" t="s">
        <v>295</v>
      </c>
      <c r="P74">
        <v>40</v>
      </c>
      <c r="Q74">
        <v>1</v>
      </c>
      <c r="R74" t="s">
        <v>497</v>
      </c>
      <c r="S74" t="s">
        <v>941</v>
      </c>
      <c r="T74" t="s">
        <v>1894</v>
      </c>
      <c r="U74" t="s">
        <v>1890</v>
      </c>
      <c r="V74" t="s">
        <v>927</v>
      </c>
    </row>
    <row r="75" spans="1:22" hidden="1" x14ac:dyDescent="0.25">
      <c r="A75" s="31" t="str">
        <f t="shared" si="1"/>
        <v>13.1</v>
      </c>
      <c r="B75" t="s">
        <v>797</v>
      </c>
      <c r="C75">
        <v>0</v>
      </c>
      <c r="D75" t="s">
        <v>492</v>
      </c>
      <c r="E75" t="s">
        <v>798</v>
      </c>
      <c r="F75" t="s">
        <v>494</v>
      </c>
      <c r="G75" t="s">
        <v>1530</v>
      </c>
      <c r="H75" t="s">
        <v>1531</v>
      </c>
      <c r="I75" t="s">
        <v>1532</v>
      </c>
      <c r="J75" t="s">
        <v>19</v>
      </c>
      <c r="K75" t="s">
        <v>512</v>
      </c>
      <c r="L75" t="s">
        <v>19</v>
      </c>
      <c r="M75" t="s">
        <v>1499</v>
      </c>
      <c r="N75" t="s">
        <v>19</v>
      </c>
      <c r="O75" t="s">
        <v>461</v>
      </c>
      <c r="P75">
        <v>100</v>
      </c>
      <c r="Q75">
        <v>1</v>
      </c>
      <c r="R75" t="s">
        <v>497</v>
      </c>
      <c r="S75" t="s">
        <v>799</v>
      </c>
      <c r="T75" t="s">
        <v>1935</v>
      </c>
      <c r="U75" t="s">
        <v>1936</v>
      </c>
      <c r="V75" t="s">
        <v>800</v>
      </c>
    </row>
    <row r="76" spans="1:22" hidden="1" x14ac:dyDescent="0.25">
      <c r="A76" s="31" t="str">
        <f t="shared" si="1"/>
        <v>13.1.1</v>
      </c>
      <c r="B76" t="s">
        <v>797</v>
      </c>
      <c r="C76">
        <v>0</v>
      </c>
      <c r="D76" t="s">
        <v>499</v>
      </c>
      <c r="E76" t="s">
        <v>801</v>
      </c>
      <c r="F76" t="s">
        <v>19</v>
      </c>
      <c r="G76" t="s">
        <v>19</v>
      </c>
      <c r="H76" t="s">
        <v>19</v>
      </c>
      <c r="I76" t="s">
        <v>19</v>
      </c>
      <c r="J76" t="s">
        <v>19</v>
      </c>
      <c r="K76" t="s">
        <v>19</v>
      </c>
      <c r="L76" t="s">
        <v>19</v>
      </c>
      <c r="M76" t="s">
        <v>19</v>
      </c>
      <c r="N76" t="s">
        <v>19</v>
      </c>
      <c r="O76" t="s">
        <v>462</v>
      </c>
      <c r="P76">
        <v>100</v>
      </c>
      <c r="Q76">
        <v>1</v>
      </c>
      <c r="R76" t="s">
        <v>497</v>
      </c>
      <c r="S76" t="s">
        <v>802</v>
      </c>
      <c r="T76" t="s">
        <v>1935</v>
      </c>
      <c r="U76" t="s">
        <v>1897</v>
      </c>
      <c r="V76" t="s">
        <v>797</v>
      </c>
    </row>
    <row r="77" spans="1:22" hidden="1" x14ac:dyDescent="0.25">
      <c r="A77" s="31" t="str">
        <f t="shared" si="1"/>
        <v>13.1.2</v>
      </c>
      <c r="B77" t="s">
        <v>797</v>
      </c>
      <c r="C77">
        <v>0</v>
      </c>
      <c r="D77" t="s">
        <v>1545</v>
      </c>
      <c r="E77" t="s">
        <v>803</v>
      </c>
      <c r="F77" t="s">
        <v>19</v>
      </c>
      <c r="G77" t="s">
        <v>19</v>
      </c>
      <c r="H77" t="s">
        <v>19</v>
      </c>
      <c r="I77" t="s">
        <v>19</v>
      </c>
      <c r="J77" t="s">
        <v>19</v>
      </c>
      <c r="K77" t="s">
        <v>19</v>
      </c>
      <c r="L77" t="s">
        <v>19</v>
      </c>
      <c r="M77" t="s">
        <v>19</v>
      </c>
      <c r="N77" t="s">
        <v>19</v>
      </c>
      <c r="O77" t="s">
        <v>463</v>
      </c>
      <c r="P77">
        <v>0</v>
      </c>
      <c r="Q77">
        <v>1</v>
      </c>
      <c r="R77" t="s">
        <v>497</v>
      </c>
      <c r="S77" t="s">
        <v>804</v>
      </c>
      <c r="T77" t="s">
        <v>1903</v>
      </c>
      <c r="U77" t="s">
        <v>1892</v>
      </c>
      <c r="V77" t="s">
        <v>618</v>
      </c>
    </row>
    <row r="78" spans="1:22" hidden="1" x14ac:dyDescent="0.25">
      <c r="A78" s="31" t="str">
        <f t="shared" si="1"/>
        <v>13.1.3</v>
      </c>
      <c r="B78" t="s">
        <v>797</v>
      </c>
      <c r="C78">
        <v>0</v>
      </c>
      <c r="D78" t="s">
        <v>1545</v>
      </c>
      <c r="E78" t="s">
        <v>805</v>
      </c>
      <c r="F78" t="s">
        <v>19</v>
      </c>
      <c r="G78" t="s">
        <v>19</v>
      </c>
      <c r="H78" t="s">
        <v>19</v>
      </c>
      <c r="I78" t="s">
        <v>19</v>
      </c>
      <c r="J78" t="s">
        <v>19</v>
      </c>
      <c r="K78" t="s">
        <v>19</v>
      </c>
      <c r="L78" t="s">
        <v>19</v>
      </c>
      <c r="M78" t="s">
        <v>19</v>
      </c>
      <c r="N78" t="s">
        <v>19</v>
      </c>
      <c r="O78" t="s">
        <v>464</v>
      </c>
      <c r="P78">
        <v>0</v>
      </c>
      <c r="Q78">
        <v>1</v>
      </c>
      <c r="R78" t="s">
        <v>525</v>
      </c>
      <c r="S78" t="s">
        <v>806</v>
      </c>
      <c r="T78" t="s">
        <v>1891</v>
      </c>
      <c r="U78" t="s">
        <v>1936</v>
      </c>
      <c r="V78" t="s">
        <v>618</v>
      </c>
    </row>
    <row r="79" spans="1:22" hidden="1" x14ac:dyDescent="0.25">
      <c r="A79" s="31" t="str">
        <f t="shared" si="1"/>
        <v>20.1</v>
      </c>
      <c r="B79" t="s">
        <v>540</v>
      </c>
      <c r="C79">
        <v>0</v>
      </c>
      <c r="D79" t="s">
        <v>492</v>
      </c>
      <c r="E79" t="s">
        <v>541</v>
      </c>
      <c r="F79" t="s">
        <v>511</v>
      </c>
      <c r="G79" t="s">
        <v>1530</v>
      </c>
      <c r="H79" t="s">
        <v>1531</v>
      </c>
      <c r="I79" t="s">
        <v>1532</v>
      </c>
      <c r="J79" t="s">
        <v>1888</v>
      </c>
      <c r="K79" t="s">
        <v>495</v>
      </c>
      <c r="L79" t="s">
        <v>52</v>
      </c>
      <c r="M79" t="s">
        <v>542</v>
      </c>
      <c r="N79" t="s">
        <v>1937</v>
      </c>
      <c r="O79" t="s">
        <v>394</v>
      </c>
      <c r="P79">
        <v>20</v>
      </c>
      <c r="Q79">
        <v>100</v>
      </c>
      <c r="R79" t="s">
        <v>525</v>
      </c>
      <c r="S79" t="s">
        <v>526</v>
      </c>
      <c r="T79" t="s">
        <v>1889</v>
      </c>
      <c r="U79" t="s">
        <v>1909</v>
      </c>
      <c r="V79" t="s">
        <v>540</v>
      </c>
    </row>
    <row r="80" spans="1:22" hidden="1" x14ac:dyDescent="0.25">
      <c r="A80" s="31" t="str">
        <f t="shared" si="1"/>
        <v>20.1.1</v>
      </c>
      <c r="B80" t="s">
        <v>540</v>
      </c>
      <c r="C80">
        <v>0</v>
      </c>
      <c r="D80" t="s">
        <v>499</v>
      </c>
      <c r="E80" t="s">
        <v>543</v>
      </c>
      <c r="F80" t="s">
        <v>19</v>
      </c>
      <c r="G80" t="s">
        <v>19</v>
      </c>
      <c r="H80" t="s">
        <v>19</v>
      </c>
      <c r="I80" t="s">
        <v>19</v>
      </c>
      <c r="J80" t="s">
        <v>19</v>
      </c>
      <c r="K80" t="s">
        <v>19</v>
      </c>
      <c r="L80" t="s">
        <v>19</v>
      </c>
      <c r="M80" t="s">
        <v>19</v>
      </c>
      <c r="N80" t="s">
        <v>19</v>
      </c>
      <c r="O80" t="s">
        <v>395</v>
      </c>
      <c r="P80">
        <v>20</v>
      </c>
      <c r="Q80">
        <v>1</v>
      </c>
      <c r="R80" t="s">
        <v>497</v>
      </c>
      <c r="S80" t="s">
        <v>544</v>
      </c>
      <c r="T80" t="s">
        <v>1889</v>
      </c>
      <c r="U80" t="s">
        <v>1897</v>
      </c>
      <c r="V80" t="s">
        <v>540</v>
      </c>
    </row>
    <row r="81" spans="1:22" hidden="1" x14ac:dyDescent="0.25">
      <c r="A81" s="31" t="str">
        <f t="shared" si="1"/>
        <v>20.1.2</v>
      </c>
      <c r="B81" t="s">
        <v>540</v>
      </c>
      <c r="C81">
        <v>0</v>
      </c>
      <c r="D81" t="s">
        <v>499</v>
      </c>
      <c r="E81" t="s">
        <v>545</v>
      </c>
      <c r="F81" t="s">
        <v>19</v>
      </c>
      <c r="G81" t="s">
        <v>19</v>
      </c>
      <c r="H81" t="s">
        <v>19</v>
      </c>
      <c r="I81" t="s">
        <v>19</v>
      </c>
      <c r="J81" t="s">
        <v>19</v>
      </c>
      <c r="K81" t="s">
        <v>19</v>
      </c>
      <c r="L81" t="s">
        <v>19</v>
      </c>
      <c r="M81" t="s">
        <v>19</v>
      </c>
      <c r="N81" t="s">
        <v>19</v>
      </c>
      <c r="O81" t="s">
        <v>396</v>
      </c>
      <c r="P81">
        <v>80</v>
      </c>
      <c r="Q81">
        <v>100</v>
      </c>
      <c r="R81" t="s">
        <v>525</v>
      </c>
      <c r="S81" t="s">
        <v>526</v>
      </c>
      <c r="T81" t="s">
        <v>1903</v>
      </c>
      <c r="U81" t="s">
        <v>1909</v>
      </c>
      <c r="V81" t="s">
        <v>540</v>
      </c>
    </row>
    <row r="82" spans="1:22" hidden="1" x14ac:dyDescent="0.25">
      <c r="A82" s="31" t="str">
        <f t="shared" si="1"/>
        <v>20.2</v>
      </c>
      <c r="B82" t="s">
        <v>540</v>
      </c>
      <c r="C82">
        <v>0</v>
      </c>
      <c r="D82" t="s">
        <v>492</v>
      </c>
      <c r="E82" t="s">
        <v>546</v>
      </c>
      <c r="F82" t="s">
        <v>511</v>
      </c>
      <c r="G82" t="s">
        <v>1530</v>
      </c>
      <c r="H82" t="s">
        <v>1531</v>
      </c>
      <c r="I82" t="s">
        <v>1532</v>
      </c>
      <c r="J82" t="s">
        <v>1888</v>
      </c>
      <c r="K82" t="s">
        <v>495</v>
      </c>
      <c r="L82" t="s">
        <v>52</v>
      </c>
      <c r="M82" t="s">
        <v>542</v>
      </c>
      <c r="N82" t="s">
        <v>19</v>
      </c>
      <c r="O82" t="s">
        <v>397</v>
      </c>
      <c r="P82">
        <v>20</v>
      </c>
      <c r="Q82">
        <v>100</v>
      </c>
      <c r="R82" t="s">
        <v>525</v>
      </c>
      <c r="S82" t="s">
        <v>526</v>
      </c>
      <c r="T82" t="s">
        <v>1889</v>
      </c>
      <c r="U82" t="s">
        <v>1909</v>
      </c>
      <c r="V82" t="s">
        <v>540</v>
      </c>
    </row>
    <row r="83" spans="1:22" hidden="1" x14ac:dyDescent="0.25">
      <c r="A83" s="31" t="str">
        <f t="shared" si="1"/>
        <v>20.2.1</v>
      </c>
      <c r="B83" t="s">
        <v>540</v>
      </c>
      <c r="C83">
        <v>0</v>
      </c>
      <c r="D83" t="s">
        <v>499</v>
      </c>
      <c r="E83" t="s">
        <v>547</v>
      </c>
      <c r="F83" t="s">
        <v>19</v>
      </c>
      <c r="G83" t="s">
        <v>19</v>
      </c>
      <c r="H83" t="s">
        <v>19</v>
      </c>
      <c r="I83" t="s">
        <v>19</v>
      </c>
      <c r="J83" t="s">
        <v>19</v>
      </c>
      <c r="K83" t="s">
        <v>19</v>
      </c>
      <c r="L83" t="s">
        <v>19</v>
      </c>
      <c r="M83" t="s">
        <v>19</v>
      </c>
      <c r="N83" t="s">
        <v>19</v>
      </c>
      <c r="O83" t="s">
        <v>398</v>
      </c>
      <c r="P83">
        <v>20</v>
      </c>
      <c r="Q83">
        <v>1</v>
      </c>
      <c r="R83" t="s">
        <v>497</v>
      </c>
      <c r="S83" t="s">
        <v>544</v>
      </c>
      <c r="T83" t="s">
        <v>1889</v>
      </c>
      <c r="U83" t="s">
        <v>1938</v>
      </c>
      <c r="V83" t="s">
        <v>540</v>
      </c>
    </row>
    <row r="84" spans="1:22" hidden="1" x14ac:dyDescent="0.25">
      <c r="A84" s="31" t="str">
        <f t="shared" si="1"/>
        <v>20.2.2</v>
      </c>
      <c r="B84" t="s">
        <v>540</v>
      </c>
      <c r="C84">
        <v>0</v>
      </c>
      <c r="D84" t="s">
        <v>499</v>
      </c>
      <c r="E84" t="s">
        <v>548</v>
      </c>
      <c r="F84" t="s">
        <v>19</v>
      </c>
      <c r="G84" t="s">
        <v>19</v>
      </c>
      <c r="H84" t="s">
        <v>19</v>
      </c>
      <c r="I84" t="s">
        <v>19</v>
      </c>
      <c r="J84" t="s">
        <v>19</v>
      </c>
      <c r="K84" t="s">
        <v>19</v>
      </c>
      <c r="L84" t="s">
        <v>19</v>
      </c>
      <c r="M84" t="s">
        <v>19</v>
      </c>
      <c r="N84" t="s">
        <v>19</v>
      </c>
      <c r="O84" t="s">
        <v>399</v>
      </c>
      <c r="P84">
        <v>80</v>
      </c>
      <c r="Q84">
        <v>100</v>
      </c>
      <c r="R84" t="s">
        <v>525</v>
      </c>
      <c r="S84" t="s">
        <v>526</v>
      </c>
      <c r="T84" t="s">
        <v>1903</v>
      </c>
      <c r="U84" t="s">
        <v>1909</v>
      </c>
      <c r="V84" t="s">
        <v>540</v>
      </c>
    </row>
    <row r="85" spans="1:22" hidden="1" x14ac:dyDescent="0.25">
      <c r="A85" s="31" t="str">
        <f t="shared" si="1"/>
        <v>20.3</v>
      </c>
      <c r="B85" t="s">
        <v>540</v>
      </c>
      <c r="C85">
        <v>0</v>
      </c>
      <c r="D85" t="s">
        <v>492</v>
      </c>
      <c r="E85" t="s">
        <v>549</v>
      </c>
      <c r="F85" t="s">
        <v>494</v>
      </c>
      <c r="G85" t="s">
        <v>1527</v>
      </c>
      <c r="H85" t="s">
        <v>1528</v>
      </c>
      <c r="I85" t="s">
        <v>1529</v>
      </c>
      <c r="J85" t="s">
        <v>1888</v>
      </c>
      <c r="K85" t="s">
        <v>495</v>
      </c>
      <c r="L85" t="s">
        <v>52</v>
      </c>
      <c r="M85" t="s">
        <v>1495</v>
      </c>
      <c r="N85" t="s">
        <v>1600</v>
      </c>
      <c r="O85" t="s">
        <v>427</v>
      </c>
      <c r="P85">
        <v>20</v>
      </c>
      <c r="Q85">
        <v>100</v>
      </c>
      <c r="R85" t="s">
        <v>525</v>
      </c>
      <c r="S85" t="s">
        <v>526</v>
      </c>
      <c r="T85" t="s">
        <v>1900</v>
      </c>
      <c r="U85" t="s">
        <v>1909</v>
      </c>
      <c r="V85" t="s">
        <v>540</v>
      </c>
    </row>
    <row r="86" spans="1:22" hidden="1" x14ac:dyDescent="0.25">
      <c r="A86" s="31" t="str">
        <f t="shared" si="1"/>
        <v>20.3.1</v>
      </c>
      <c r="B86" t="s">
        <v>540</v>
      </c>
      <c r="C86">
        <v>0</v>
      </c>
      <c r="D86" t="s">
        <v>499</v>
      </c>
      <c r="E86" t="s">
        <v>550</v>
      </c>
      <c r="F86" t="s">
        <v>19</v>
      </c>
      <c r="G86" t="s">
        <v>19</v>
      </c>
      <c r="H86" t="s">
        <v>19</v>
      </c>
      <c r="I86" t="s">
        <v>19</v>
      </c>
      <c r="J86" t="s">
        <v>19</v>
      </c>
      <c r="K86" t="s">
        <v>19</v>
      </c>
      <c r="L86" t="s">
        <v>19</v>
      </c>
      <c r="M86" t="s">
        <v>19</v>
      </c>
      <c r="N86" t="s">
        <v>19</v>
      </c>
      <c r="O86" t="s">
        <v>428</v>
      </c>
      <c r="P86">
        <v>20</v>
      </c>
      <c r="Q86">
        <v>1</v>
      </c>
      <c r="R86" t="s">
        <v>497</v>
      </c>
      <c r="S86" t="s">
        <v>544</v>
      </c>
      <c r="T86" t="s">
        <v>1900</v>
      </c>
      <c r="U86" t="s">
        <v>1898</v>
      </c>
      <c r="V86" t="s">
        <v>540</v>
      </c>
    </row>
    <row r="87" spans="1:22" hidden="1" x14ac:dyDescent="0.25">
      <c r="A87" s="31" t="str">
        <f t="shared" si="1"/>
        <v>20.3.2</v>
      </c>
      <c r="B87" t="s">
        <v>540</v>
      </c>
      <c r="C87">
        <v>0</v>
      </c>
      <c r="D87" t="s">
        <v>499</v>
      </c>
      <c r="E87" t="s">
        <v>551</v>
      </c>
      <c r="F87" t="s">
        <v>19</v>
      </c>
      <c r="G87" t="s">
        <v>19</v>
      </c>
      <c r="H87" t="s">
        <v>19</v>
      </c>
      <c r="I87" t="s">
        <v>19</v>
      </c>
      <c r="J87" t="s">
        <v>19</v>
      </c>
      <c r="K87" t="s">
        <v>19</v>
      </c>
      <c r="L87" t="s">
        <v>19</v>
      </c>
      <c r="M87" t="s">
        <v>19</v>
      </c>
      <c r="N87" t="s">
        <v>19</v>
      </c>
      <c r="O87" t="s">
        <v>429</v>
      </c>
      <c r="P87">
        <v>80</v>
      </c>
      <c r="Q87">
        <v>100</v>
      </c>
      <c r="R87" t="s">
        <v>525</v>
      </c>
      <c r="S87" t="s">
        <v>526</v>
      </c>
      <c r="T87" t="s">
        <v>1889</v>
      </c>
      <c r="U87" t="s">
        <v>1909</v>
      </c>
      <c r="V87" t="s">
        <v>540</v>
      </c>
    </row>
    <row r="88" spans="1:22" hidden="1" x14ac:dyDescent="0.25">
      <c r="A88" s="31" t="str">
        <f t="shared" si="1"/>
        <v>20.4</v>
      </c>
      <c r="B88" t="s">
        <v>540</v>
      </c>
      <c r="C88">
        <v>0</v>
      </c>
      <c r="D88" t="s">
        <v>492</v>
      </c>
      <c r="E88" t="s">
        <v>552</v>
      </c>
      <c r="F88" t="s">
        <v>494</v>
      </c>
      <c r="G88" t="s">
        <v>1527</v>
      </c>
      <c r="H88" t="s">
        <v>1528</v>
      </c>
      <c r="I88" t="s">
        <v>1529</v>
      </c>
      <c r="J88" t="s">
        <v>1888</v>
      </c>
      <c r="K88" t="s">
        <v>495</v>
      </c>
      <c r="L88" t="s">
        <v>52</v>
      </c>
      <c r="M88" t="s">
        <v>1495</v>
      </c>
      <c r="N88" t="s">
        <v>1600</v>
      </c>
      <c r="O88" t="s">
        <v>430</v>
      </c>
      <c r="P88">
        <v>20</v>
      </c>
      <c r="Q88">
        <v>100</v>
      </c>
      <c r="R88" t="s">
        <v>525</v>
      </c>
      <c r="S88" t="s">
        <v>553</v>
      </c>
      <c r="T88" t="s">
        <v>1935</v>
      </c>
      <c r="U88" t="s">
        <v>1909</v>
      </c>
      <c r="V88" t="s">
        <v>540</v>
      </c>
    </row>
    <row r="89" spans="1:22" hidden="1" x14ac:dyDescent="0.25">
      <c r="A89" s="31" t="str">
        <f t="shared" si="1"/>
        <v>20.4.1</v>
      </c>
      <c r="B89" t="s">
        <v>540</v>
      </c>
      <c r="C89">
        <v>0</v>
      </c>
      <c r="D89" t="s">
        <v>499</v>
      </c>
      <c r="E89" t="s">
        <v>554</v>
      </c>
      <c r="F89" t="s">
        <v>19</v>
      </c>
      <c r="G89" t="s">
        <v>19</v>
      </c>
      <c r="H89" t="s">
        <v>19</v>
      </c>
      <c r="I89" t="s">
        <v>19</v>
      </c>
      <c r="J89" t="s">
        <v>19</v>
      </c>
      <c r="K89" t="s">
        <v>19</v>
      </c>
      <c r="L89" t="s">
        <v>19</v>
      </c>
      <c r="M89" t="s">
        <v>19</v>
      </c>
      <c r="N89" t="s">
        <v>19</v>
      </c>
      <c r="O89" t="s">
        <v>431</v>
      </c>
      <c r="P89">
        <v>40</v>
      </c>
      <c r="Q89">
        <v>1</v>
      </c>
      <c r="R89" t="s">
        <v>497</v>
      </c>
      <c r="S89" t="s">
        <v>555</v>
      </c>
      <c r="T89" t="s">
        <v>1935</v>
      </c>
      <c r="U89" t="s">
        <v>1892</v>
      </c>
      <c r="V89" t="s">
        <v>540</v>
      </c>
    </row>
    <row r="90" spans="1:22" hidden="1" x14ac:dyDescent="0.25">
      <c r="A90" s="31" t="str">
        <f t="shared" si="1"/>
        <v>20.4.2</v>
      </c>
      <c r="B90" t="s">
        <v>540</v>
      </c>
      <c r="C90">
        <v>0</v>
      </c>
      <c r="D90" t="s">
        <v>499</v>
      </c>
      <c r="E90" t="s">
        <v>556</v>
      </c>
      <c r="F90" t="s">
        <v>19</v>
      </c>
      <c r="G90" t="s">
        <v>19</v>
      </c>
      <c r="H90" t="s">
        <v>19</v>
      </c>
      <c r="I90" t="s">
        <v>19</v>
      </c>
      <c r="J90" t="s">
        <v>19</v>
      </c>
      <c r="K90" t="s">
        <v>19</v>
      </c>
      <c r="L90" t="s">
        <v>19</v>
      </c>
      <c r="M90" t="s">
        <v>19</v>
      </c>
      <c r="N90" t="s">
        <v>19</v>
      </c>
      <c r="O90" t="s">
        <v>432</v>
      </c>
      <c r="P90">
        <v>60</v>
      </c>
      <c r="Q90">
        <v>100</v>
      </c>
      <c r="R90" t="s">
        <v>525</v>
      </c>
      <c r="S90" t="s">
        <v>553</v>
      </c>
      <c r="T90" t="s">
        <v>1891</v>
      </c>
      <c r="U90" t="s">
        <v>1909</v>
      </c>
      <c r="V90" t="s">
        <v>540</v>
      </c>
    </row>
    <row r="91" spans="1:22" hidden="1" x14ac:dyDescent="0.25">
      <c r="A91" s="31" t="str">
        <f t="shared" si="1"/>
        <v>20.5</v>
      </c>
      <c r="B91" t="s">
        <v>540</v>
      </c>
      <c r="C91">
        <v>0</v>
      </c>
      <c r="D91" t="s">
        <v>492</v>
      </c>
      <c r="E91" t="s">
        <v>557</v>
      </c>
      <c r="F91" t="s">
        <v>511</v>
      </c>
      <c r="G91" t="s">
        <v>1533</v>
      </c>
      <c r="H91" t="s">
        <v>1534</v>
      </c>
      <c r="I91" t="s">
        <v>1535</v>
      </c>
      <c r="J91" t="s">
        <v>1928</v>
      </c>
      <c r="K91" t="s">
        <v>495</v>
      </c>
      <c r="L91" t="s">
        <v>52</v>
      </c>
      <c r="M91" t="s">
        <v>542</v>
      </c>
      <c r="N91" t="s">
        <v>1600</v>
      </c>
      <c r="O91" t="s">
        <v>400</v>
      </c>
      <c r="P91">
        <v>20</v>
      </c>
      <c r="Q91">
        <v>100</v>
      </c>
      <c r="R91" t="s">
        <v>525</v>
      </c>
      <c r="S91" t="s">
        <v>526</v>
      </c>
      <c r="T91" t="s">
        <v>1900</v>
      </c>
      <c r="U91" t="s">
        <v>1909</v>
      </c>
      <c r="V91" t="s">
        <v>540</v>
      </c>
    </row>
    <row r="92" spans="1:22" hidden="1" x14ac:dyDescent="0.25">
      <c r="A92" s="31" t="str">
        <f t="shared" si="1"/>
        <v>20.5.1</v>
      </c>
      <c r="B92" t="s">
        <v>540</v>
      </c>
      <c r="C92">
        <v>0</v>
      </c>
      <c r="D92" t="s">
        <v>499</v>
      </c>
      <c r="E92" t="s">
        <v>559</v>
      </c>
      <c r="F92" t="s">
        <v>19</v>
      </c>
      <c r="G92" t="s">
        <v>19</v>
      </c>
      <c r="H92" t="s">
        <v>19</v>
      </c>
      <c r="I92" t="s">
        <v>19</v>
      </c>
      <c r="J92" t="s">
        <v>19</v>
      </c>
      <c r="K92" t="s">
        <v>19</v>
      </c>
      <c r="L92" t="s">
        <v>19</v>
      </c>
      <c r="M92" t="s">
        <v>19</v>
      </c>
      <c r="N92" t="s">
        <v>19</v>
      </c>
      <c r="O92" t="s">
        <v>401</v>
      </c>
      <c r="P92">
        <v>20</v>
      </c>
      <c r="Q92">
        <v>1</v>
      </c>
      <c r="R92" t="s">
        <v>497</v>
      </c>
      <c r="S92" t="s">
        <v>544</v>
      </c>
      <c r="T92" t="s">
        <v>1900</v>
      </c>
      <c r="U92" t="s">
        <v>1898</v>
      </c>
      <c r="V92" t="s">
        <v>540</v>
      </c>
    </row>
    <row r="93" spans="1:22" hidden="1" x14ac:dyDescent="0.25">
      <c r="A93" s="31" t="str">
        <f t="shared" si="1"/>
        <v>20.5.2</v>
      </c>
      <c r="B93" t="s">
        <v>540</v>
      </c>
      <c r="C93">
        <v>0</v>
      </c>
      <c r="D93" t="s">
        <v>499</v>
      </c>
      <c r="E93" t="s">
        <v>560</v>
      </c>
      <c r="F93" t="s">
        <v>19</v>
      </c>
      <c r="G93" t="s">
        <v>19</v>
      </c>
      <c r="H93" t="s">
        <v>19</v>
      </c>
      <c r="I93" t="s">
        <v>19</v>
      </c>
      <c r="J93" t="s">
        <v>19</v>
      </c>
      <c r="K93" t="s">
        <v>19</v>
      </c>
      <c r="L93" t="s">
        <v>19</v>
      </c>
      <c r="M93" t="s">
        <v>19</v>
      </c>
      <c r="N93" t="s">
        <v>19</v>
      </c>
      <c r="O93" t="s">
        <v>402</v>
      </c>
      <c r="P93">
        <v>80</v>
      </c>
      <c r="Q93">
        <v>100</v>
      </c>
      <c r="R93" t="s">
        <v>525</v>
      </c>
      <c r="S93" t="s">
        <v>526</v>
      </c>
      <c r="T93" t="s">
        <v>1889</v>
      </c>
      <c r="U93" t="s">
        <v>1909</v>
      </c>
      <c r="V93" t="s">
        <v>540</v>
      </c>
    </row>
    <row r="94" spans="1:22" hidden="1" x14ac:dyDescent="0.25">
      <c r="A94" s="31" t="str">
        <f t="shared" si="1"/>
        <v>142.1</v>
      </c>
      <c r="B94" t="s">
        <v>603</v>
      </c>
      <c r="C94">
        <v>0</v>
      </c>
      <c r="D94" t="s">
        <v>492</v>
      </c>
      <c r="E94" t="s">
        <v>604</v>
      </c>
      <c r="F94" t="s">
        <v>511</v>
      </c>
      <c r="G94" t="s">
        <v>1527</v>
      </c>
      <c r="H94" t="s">
        <v>1528</v>
      </c>
      <c r="I94" t="s">
        <v>1529</v>
      </c>
      <c r="J94" t="s">
        <v>1888</v>
      </c>
      <c r="K94" t="s">
        <v>495</v>
      </c>
      <c r="L94" t="s">
        <v>20</v>
      </c>
      <c r="M94" t="s">
        <v>606</v>
      </c>
      <c r="N94" t="s">
        <v>19</v>
      </c>
      <c r="O94" t="s">
        <v>169</v>
      </c>
      <c r="P94">
        <v>100</v>
      </c>
      <c r="Q94">
        <v>100</v>
      </c>
      <c r="R94" t="s">
        <v>525</v>
      </c>
      <c r="S94" t="s">
        <v>607</v>
      </c>
      <c r="T94" t="s">
        <v>1915</v>
      </c>
      <c r="U94" t="s">
        <v>1899</v>
      </c>
      <c r="V94" t="s">
        <v>603</v>
      </c>
    </row>
    <row r="95" spans="1:22" hidden="1" x14ac:dyDescent="0.25">
      <c r="A95" s="31" t="str">
        <f t="shared" si="1"/>
        <v>142.1.1</v>
      </c>
      <c r="B95" t="s">
        <v>603</v>
      </c>
      <c r="C95">
        <v>0</v>
      </c>
      <c r="D95" t="s">
        <v>499</v>
      </c>
      <c r="E95" t="s">
        <v>608</v>
      </c>
      <c r="F95" t="s">
        <v>19</v>
      </c>
      <c r="G95" t="s">
        <v>19</v>
      </c>
      <c r="H95" t="s">
        <v>19</v>
      </c>
      <c r="I95" t="s">
        <v>19</v>
      </c>
      <c r="J95" t="s">
        <v>19</v>
      </c>
      <c r="K95" t="s">
        <v>19</v>
      </c>
      <c r="L95" t="s">
        <v>19</v>
      </c>
      <c r="M95" t="s">
        <v>19</v>
      </c>
      <c r="N95" t="s">
        <v>19</v>
      </c>
      <c r="O95" t="s">
        <v>170</v>
      </c>
      <c r="P95">
        <v>25</v>
      </c>
      <c r="Q95">
        <v>100</v>
      </c>
      <c r="R95" t="s">
        <v>525</v>
      </c>
      <c r="S95" t="s">
        <v>609</v>
      </c>
      <c r="T95" t="s">
        <v>1915</v>
      </c>
      <c r="U95" t="s">
        <v>1899</v>
      </c>
      <c r="V95" t="s">
        <v>603</v>
      </c>
    </row>
    <row r="96" spans="1:22" hidden="1" x14ac:dyDescent="0.25">
      <c r="A96" s="31" t="str">
        <f t="shared" si="1"/>
        <v>142.1.2</v>
      </c>
      <c r="B96" t="s">
        <v>603</v>
      </c>
      <c r="C96">
        <v>0</v>
      </c>
      <c r="D96" t="s">
        <v>499</v>
      </c>
      <c r="E96" t="s">
        <v>610</v>
      </c>
      <c r="F96" t="s">
        <v>19</v>
      </c>
      <c r="G96" t="s">
        <v>19</v>
      </c>
      <c r="H96" t="s">
        <v>19</v>
      </c>
      <c r="I96" t="s">
        <v>19</v>
      </c>
      <c r="J96" t="s">
        <v>19</v>
      </c>
      <c r="K96" t="s">
        <v>19</v>
      </c>
      <c r="L96" t="s">
        <v>19</v>
      </c>
      <c r="M96" t="s">
        <v>19</v>
      </c>
      <c r="N96" t="s">
        <v>19</v>
      </c>
      <c r="O96" t="s">
        <v>171</v>
      </c>
      <c r="P96">
        <v>25</v>
      </c>
      <c r="Q96">
        <v>100</v>
      </c>
      <c r="R96" t="s">
        <v>525</v>
      </c>
      <c r="S96" t="s">
        <v>611</v>
      </c>
      <c r="T96" t="s">
        <v>1915</v>
      </c>
      <c r="U96" t="s">
        <v>1899</v>
      </c>
      <c r="V96" t="s">
        <v>603</v>
      </c>
    </row>
    <row r="97" spans="1:22" hidden="1" x14ac:dyDescent="0.25">
      <c r="A97" s="31" t="str">
        <f t="shared" si="1"/>
        <v>142.1.3</v>
      </c>
      <c r="B97" t="s">
        <v>603</v>
      </c>
      <c r="C97">
        <v>0</v>
      </c>
      <c r="D97" t="s">
        <v>499</v>
      </c>
      <c r="E97" t="s">
        <v>612</v>
      </c>
      <c r="F97" t="s">
        <v>19</v>
      </c>
      <c r="G97" t="s">
        <v>19</v>
      </c>
      <c r="H97" t="s">
        <v>19</v>
      </c>
      <c r="I97" t="s">
        <v>19</v>
      </c>
      <c r="J97" t="s">
        <v>19</v>
      </c>
      <c r="K97" t="s">
        <v>19</v>
      </c>
      <c r="L97" t="s">
        <v>19</v>
      </c>
      <c r="M97" t="s">
        <v>19</v>
      </c>
      <c r="N97" t="s">
        <v>19</v>
      </c>
      <c r="O97" t="s">
        <v>172</v>
      </c>
      <c r="P97">
        <v>10</v>
      </c>
      <c r="Q97">
        <v>1</v>
      </c>
      <c r="R97" t="s">
        <v>497</v>
      </c>
      <c r="S97" t="s">
        <v>613</v>
      </c>
      <c r="T97" t="s">
        <v>1939</v>
      </c>
      <c r="U97" t="s">
        <v>1894</v>
      </c>
      <c r="V97" t="s">
        <v>603</v>
      </c>
    </row>
    <row r="98" spans="1:22" hidden="1" x14ac:dyDescent="0.25">
      <c r="A98" s="31" t="str">
        <f t="shared" si="1"/>
        <v>142.1.4</v>
      </c>
      <c r="B98" t="s">
        <v>603</v>
      </c>
      <c r="C98">
        <v>0</v>
      </c>
      <c r="D98" t="s">
        <v>499</v>
      </c>
      <c r="E98" t="s">
        <v>614</v>
      </c>
      <c r="F98" t="s">
        <v>19</v>
      </c>
      <c r="G98" t="s">
        <v>19</v>
      </c>
      <c r="H98" t="s">
        <v>19</v>
      </c>
      <c r="I98" t="s">
        <v>19</v>
      </c>
      <c r="J98" t="s">
        <v>19</v>
      </c>
      <c r="K98" t="s">
        <v>19</v>
      </c>
      <c r="L98" t="s">
        <v>19</v>
      </c>
      <c r="M98" t="s">
        <v>19</v>
      </c>
      <c r="N98" t="s">
        <v>19</v>
      </c>
      <c r="O98" t="s">
        <v>173</v>
      </c>
      <c r="P98">
        <v>20</v>
      </c>
      <c r="Q98">
        <v>1</v>
      </c>
      <c r="R98" t="s">
        <v>497</v>
      </c>
      <c r="S98" t="s">
        <v>615</v>
      </c>
      <c r="T98" t="s">
        <v>1930</v>
      </c>
      <c r="U98" t="s">
        <v>1934</v>
      </c>
      <c r="V98" t="s">
        <v>603</v>
      </c>
    </row>
    <row r="99" spans="1:22" hidden="1" x14ac:dyDescent="0.25">
      <c r="A99" s="31" t="str">
        <f t="shared" si="1"/>
        <v>142.1.5</v>
      </c>
      <c r="B99" t="s">
        <v>603</v>
      </c>
      <c r="C99">
        <v>0</v>
      </c>
      <c r="D99" t="s">
        <v>499</v>
      </c>
      <c r="E99" t="s">
        <v>616</v>
      </c>
      <c r="F99" t="s">
        <v>19</v>
      </c>
      <c r="G99" t="s">
        <v>19</v>
      </c>
      <c r="H99" t="s">
        <v>19</v>
      </c>
      <c r="I99" t="s">
        <v>19</v>
      </c>
      <c r="J99" t="s">
        <v>19</v>
      </c>
      <c r="K99" t="s">
        <v>19</v>
      </c>
      <c r="L99" t="s">
        <v>19</v>
      </c>
      <c r="M99" t="s">
        <v>19</v>
      </c>
      <c r="N99" t="s">
        <v>19</v>
      </c>
      <c r="O99" t="s">
        <v>174</v>
      </c>
      <c r="P99">
        <v>20</v>
      </c>
      <c r="Q99">
        <v>1</v>
      </c>
      <c r="R99" t="s">
        <v>497</v>
      </c>
      <c r="S99" t="s">
        <v>617</v>
      </c>
      <c r="T99" t="s">
        <v>1912</v>
      </c>
      <c r="U99" t="s">
        <v>1899</v>
      </c>
      <c r="V99" t="s">
        <v>603</v>
      </c>
    </row>
    <row r="100" spans="1:22" hidden="1" x14ac:dyDescent="0.25">
      <c r="A100" s="31" t="str">
        <f t="shared" si="1"/>
        <v>73.1</v>
      </c>
      <c r="B100" t="s">
        <v>618</v>
      </c>
      <c r="C100">
        <v>0</v>
      </c>
      <c r="D100" t="s">
        <v>492</v>
      </c>
      <c r="E100" t="s">
        <v>619</v>
      </c>
      <c r="F100" t="s">
        <v>494</v>
      </c>
      <c r="G100" t="s">
        <v>1530</v>
      </c>
      <c r="H100" t="s">
        <v>1531</v>
      </c>
      <c r="I100" t="s">
        <v>1532</v>
      </c>
      <c r="J100" t="s">
        <v>1888</v>
      </c>
      <c r="K100" t="s">
        <v>495</v>
      </c>
      <c r="L100" t="s">
        <v>22</v>
      </c>
      <c r="M100" t="s">
        <v>620</v>
      </c>
      <c r="N100" t="s">
        <v>1940</v>
      </c>
      <c r="O100" t="s">
        <v>410</v>
      </c>
      <c r="P100">
        <v>30</v>
      </c>
      <c r="Q100">
        <v>100</v>
      </c>
      <c r="R100" t="s">
        <v>525</v>
      </c>
      <c r="S100" t="s">
        <v>621</v>
      </c>
      <c r="T100" t="s">
        <v>1889</v>
      </c>
      <c r="U100" t="s">
        <v>1916</v>
      </c>
      <c r="V100" t="s">
        <v>618</v>
      </c>
    </row>
    <row r="101" spans="1:22" hidden="1" x14ac:dyDescent="0.25">
      <c r="A101" s="31" t="str">
        <f t="shared" si="1"/>
        <v>73.1.1</v>
      </c>
      <c r="B101" t="s">
        <v>618</v>
      </c>
      <c r="C101">
        <v>0</v>
      </c>
      <c r="D101" t="s">
        <v>499</v>
      </c>
      <c r="E101" t="s">
        <v>622</v>
      </c>
      <c r="F101" t="s">
        <v>19</v>
      </c>
      <c r="G101" t="s">
        <v>19</v>
      </c>
      <c r="H101" t="s">
        <v>19</v>
      </c>
      <c r="I101" t="s">
        <v>19</v>
      </c>
      <c r="J101" t="s">
        <v>19</v>
      </c>
      <c r="K101" t="s">
        <v>19</v>
      </c>
      <c r="L101" t="s">
        <v>19</v>
      </c>
      <c r="M101" t="s">
        <v>19</v>
      </c>
      <c r="N101" t="s">
        <v>19</v>
      </c>
      <c r="O101" t="s">
        <v>411</v>
      </c>
      <c r="P101">
        <v>80</v>
      </c>
      <c r="Q101">
        <v>100</v>
      </c>
      <c r="R101" t="s">
        <v>525</v>
      </c>
      <c r="S101" t="s">
        <v>623</v>
      </c>
      <c r="T101" t="s">
        <v>1889</v>
      </c>
      <c r="U101" t="s">
        <v>1916</v>
      </c>
      <c r="V101" t="s">
        <v>618</v>
      </c>
    </row>
    <row r="102" spans="1:22" hidden="1" x14ac:dyDescent="0.25">
      <c r="A102" s="31" t="str">
        <f t="shared" si="1"/>
        <v>73.1.2</v>
      </c>
      <c r="B102" t="s">
        <v>618</v>
      </c>
      <c r="C102">
        <v>0</v>
      </c>
      <c r="D102" t="s">
        <v>499</v>
      </c>
      <c r="E102" t="s">
        <v>624</v>
      </c>
      <c r="F102" t="s">
        <v>19</v>
      </c>
      <c r="G102" t="s">
        <v>19</v>
      </c>
      <c r="H102" t="s">
        <v>19</v>
      </c>
      <c r="I102" t="s">
        <v>19</v>
      </c>
      <c r="J102" t="s">
        <v>19</v>
      </c>
      <c r="K102" t="s">
        <v>19</v>
      </c>
      <c r="L102" t="s">
        <v>19</v>
      </c>
      <c r="M102" t="s">
        <v>19</v>
      </c>
      <c r="N102" t="s">
        <v>19</v>
      </c>
      <c r="O102" t="s">
        <v>412</v>
      </c>
      <c r="P102">
        <v>20</v>
      </c>
      <c r="Q102">
        <v>100</v>
      </c>
      <c r="R102" t="s">
        <v>525</v>
      </c>
      <c r="S102" t="s">
        <v>625</v>
      </c>
      <c r="T102" t="s">
        <v>1941</v>
      </c>
      <c r="U102" t="s">
        <v>1916</v>
      </c>
      <c r="V102" t="s">
        <v>618</v>
      </c>
    </row>
    <row r="103" spans="1:22" hidden="1" x14ac:dyDescent="0.25">
      <c r="A103" s="31" t="str">
        <f t="shared" si="1"/>
        <v>73.2</v>
      </c>
      <c r="B103" t="s">
        <v>618</v>
      </c>
      <c r="C103">
        <v>0</v>
      </c>
      <c r="D103" t="s">
        <v>492</v>
      </c>
      <c r="E103" t="s">
        <v>626</v>
      </c>
      <c r="F103" t="s">
        <v>494</v>
      </c>
      <c r="G103" t="s">
        <v>1530</v>
      </c>
      <c r="H103" t="s">
        <v>1531</v>
      </c>
      <c r="I103" t="s">
        <v>1532</v>
      </c>
      <c r="J103" t="s">
        <v>1888</v>
      </c>
      <c r="K103" t="s">
        <v>495</v>
      </c>
      <c r="L103" t="s">
        <v>22</v>
      </c>
      <c r="M103" t="s">
        <v>620</v>
      </c>
      <c r="N103" t="s">
        <v>19</v>
      </c>
      <c r="O103" t="s">
        <v>413</v>
      </c>
      <c r="P103">
        <v>20</v>
      </c>
      <c r="Q103">
        <v>100</v>
      </c>
      <c r="R103" t="s">
        <v>525</v>
      </c>
      <c r="S103" t="s">
        <v>627</v>
      </c>
      <c r="T103" t="s">
        <v>1889</v>
      </c>
      <c r="U103" t="s">
        <v>1909</v>
      </c>
      <c r="V103" t="s">
        <v>618</v>
      </c>
    </row>
    <row r="104" spans="1:22" hidden="1" x14ac:dyDescent="0.25">
      <c r="A104" s="31" t="str">
        <f t="shared" si="1"/>
        <v>73.2.1</v>
      </c>
      <c r="B104" t="s">
        <v>618</v>
      </c>
      <c r="C104">
        <v>0</v>
      </c>
      <c r="D104" t="s">
        <v>499</v>
      </c>
      <c r="E104" t="s">
        <v>628</v>
      </c>
      <c r="F104" t="s">
        <v>19</v>
      </c>
      <c r="G104" t="s">
        <v>19</v>
      </c>
      <c r="H104" t="s">
        <v>19</v>
      </c>
      <c r="I104" t="s">
        <v>19</v>
      </c>
      <c r="J104" t="s">
        <v>19</v>
      </c>
      <c r="K104" t="s">
        <v>19</v>
      </c>
      <c r="L104" t="s">
        <v>19</v>
      </c>
      <c r="M104" t="s">
        <v>19</v>
      </c>
      <c r="N104" t="s">
        <v>19</v>
      </c>
      <c r="O104" t="s">
        <v>414</v>
      </c>
      <c r="P104">
        <v>20</v>
      </c>
      <c r="Q104">
        <v>1</v>
      </c>
      <c r="R104" t="s">
        <v>497</v>
      </c>
      <c r="S104" t="s">
        <v>629</v>
      </c>
      <c r="T104" t="s">
        <v>1889</v>
      </c>
      <c r="U104" t="s">
        <v>1922</v>
      </c>
      <c r="V104" t="s">
        <v>618</v>
      </c>
    </row>
    <row r="105" spans="1:22" hidden="1" x14ac:dyDescent="0.25">
      <c r="A105" s="31" t="str">
        <f t="shared" si="1"/>
        <v>73.2.2</v>
      </c>
      <c r="B105" t="s">
        <v>618</v>
      </c>
      <c r="C105">
        <v>0</v>
      </c>
      <c r="D105" t="s">
        <v>499</v>
      </c>
      <c r="E105" t="s">
        <v>630</v>
      </c>
      <c r="F105" t="s">
        <v>19</v>
      </c>
      <c r="G105" t="s">
        <v>19</v>
      </c>
      <c r="H105" t="s">
        <v>19</v>
      </c>
      <c r="I105" t="s">
        <v>19</v>
      </c>
      <c r="J105" t="s">
        <v>19</v>
      </c>
      <c r="K105" t="s">
        <v>19</v>
      </c>
      <c r="L105" t="s">
        <v>19</v>
      </c>
      <c r="M105" t="s">
        <v>19</v>
      </c>
      <c r="N105" t="s">
        <v>19</v>
      </c>
      <c r="O105" t="s">
        <v>415</v>
      </c>
      <c r="P105">
        <v>30</v>
      </c>
      <c r="Q105">
        <v>100</v>
      </c>
      <c r="R105" t="s">
        <v>525</v>
      </c>
      <c r="S105" t="s">
        <v>631</v>
      </c>
      <c r="T105" t="s">
        <v>1891</v>
      </c>
      <c r="U105" t="s">
        <v>1892</v>
      </c>
      <c r="V105" t="s">
        <v>618</v>
      </c>
    </row>
    <row r="106" spans="1:22" hidden="1" x14ac:dyDescent="0.25">
      <c r="A106" s="31" t="str">
        <f t="shared" si="1"/>
        <v>73.2.3</v>
      </c>
      <c r="B106" t="s">
        <v>618</v>
      </c>
      <c r="C106">
        <v>0</v>
      </c>
      <c r="D106" t="s">
        <v>499</v>
      </c>
      <c r="E106" t="s">
        <v>632</v>
      </c>
      <c r="F106" t="s">
        <v>19</v>
      </c>
      <c r="G106" t="s">
        <v>19</v>
      </c>
      <c r="H106" t="s">
        <v>19</v>
      </c>
      <c r="I106" t="s">
        <v>19</v>
      </c>
      <c r="J106" t="s">
        <v>19</v>
      </c>
      <c r="K106" t="s">
        <v>19</v>
      </c>
      <c r="L106" t="s">
        <v>19</v>
      </c>
      <c r="M106" t="s">
        <v>19</v>
      </c>
      <c r="N106" t="s">
        <v>19</v>
      </c>
      <c r="O106" t="s">
        <v>416</v>
      </c>
      <c r="P106">
        <v>40</v>
      </c>
      <c r="Q106">
        <v>3</v>
      </c>
      <c r="R106" t="s">
        <v>497</v>
      </c>
      <c r="S106" t="s">
        <v>633</v>
      </c>
      <c r="T106" t="s">
        <v>1891</v>
      </c>
      <c r="U106" t="s">
        <v>1942</v>
      </c>
      <c r="V106" t="s">
        <v>618</v>
      </c>
    </row>
    <row r="107" spans="1:22" hidden="1" x14ac:dyDescent="0.25">
      <c r="A107" s="31" t="str">
        <f t="shared" si="1"/>
        <v>73.2.4</v>
      </c>
      <c r="B107" t="s">
        <v>618</v>
      </c>
      <c r="C107">
        <v>0</v>
      </c>
      <c r="D107" t="s">
        <v>499</v>
      </c>
      <c r="E107" t="s">
        <v>634</v>
      </c>
      <c r="F107" t="s">
        <v>19</v>
      </c>
      <c r="G107" t="s">
        <v>19</v>
      </c>
      <c r="H107" t="s">
        <v>19</v>
      </c>
      <c r="I107" t="s">
        <v>19</v>
      </c>
      <c r="J107" t="s">
        <v>19</v>
      </c>
      <c r="K107" t="s">
        <v>19</v>
      </c>
      <c r="L107" t="s">
        <v>19</v>
      </c>
      <c r="M107" t="s">
        <v>19</v>
      </c>
      <c r="N107" t="s">
        <v>19</v>
      </c>
      <c r="O107" t="s">
        <v>417</v>
      </c>
      <c r="P107">
        <v>10</v>
      </c>
      <c r="Q107">
        <v>1</v>
      </c>
      <c r="R107" t="s">
        <v>497</v>
      </c>
      <c r="S107" t="s">
        <v>635</v>
      </c>
      <c r="T107" t="s">
        <v>1943</v>
      </c>
      <c r="U107" t="s">
        <v>1909</v>
      </c>
      <c r="V107" t="s">
        <v>618</v>
      </c>
    </row>
    <row r="108" spans="1:22" hidden="1" x14ac:dyDescent="0.25">
      <c r="A108" s="31" t="str">
        <f t="shared" si="1"/>
        <v>73.3</v>
      </c>
      <c r="B108" t="s">
        <v>618</v>
      </c>
      <c r="C108">
        <v>0</v>
      </c>
      <c r="D108" t="s">
        <v>492</v>
      </c>
      <c r="E108" t="s">
        <v>636</v>
      </c>
      <c r="F108" t="s">
        <v>494</v>
      </c>
      <c r="G108" t="s">
        <v>1536</v>
      </c>
      <c r="H108" t="s">
        <v>1537</v>
      </c>
      <c r="I108" t="s">
        <v>1538</v>
      </c>
      <c r="J108" t="s">
        <v>1888</v>
      </c>
      <c r="K108" t="s">
        <v>495</v>
      </c>
      <c r="L108" t="s">
        <v>22</v>
      </c>
      <c r="M108" t="s">
        <v>620</v>
      </c>
      <c r="N108" t="s">
        <v>19</v>
      </c>
      <c r="O108" t="s">
        <v>418</v>
      </c>
      <c r="P108">
        <v>30</v>
      </c>
      <c r="Q108">
        <v>100</v>
      </c>
      <c r="R108" t="s">
        <v>525</v>
      </c>
      <c r="S108" t="s">
        <v>627</v>
      </c>
      <c r="T108" t="s">
        <v>1917</v>
      </c>
      <c r="U108" t="s">
        <v>1916</v>
      </c>
      <c r="V108" t="s">
        <v>618</v>
      </c>
    </row>
    <row r="109" spans="1:22" hidden="1" x14ac:dyDescent="0.25">
      <c r="A109" s="31" t="str">
        <f t="shared" si="1"/>
        <v>73.3.1</v>
      </c>
      <c r="B109" t="s">
        <v>618</v>
      </c>
      <c r="C109">
        <v>0</v>
      </c>
      <c r="D109" t="s">
        <v>499</v>
      </c>
      <c r="E109" t="s">
        <v>637</v>
      </c>
      <c r="F109" t="s">
        <v>19</v>
      </c>
      <c r="G109" t="s">
        <v>19</v>
      </c>
      <c r="H109" t="s">
        <v>19</v>
      </c>
      <c r="I109" t="s">
        <v>19</v>
      </c>
      <c r="J109" t="s">
        <v>19</v>
      </c>
      <c r="K109" t="s">
        <v>19</v>
      </c>
      <c r="L109" t="s">
        <v>19</v>
      </c>
      <c r="M109" t="s">
        <v>19</v>
      </c>
      <c r="N109" t="s">
        <v>19</v>
      </c>
      <c r="O109" t="s">
        <v>419</v>
      </c>
      <c r="P109">
        <v>30</v>
      </c>
      <c r="Q109">
        <v>1</v>
      </c>
      <c r="R109" t="s">
        <v>497</v>
      </c>
      <c r="S109" t="s">
        <v>638</v>
      </c>
      <c r="T109" t="s">
        <v>1917</v>
      </c>
      <c r="U109" t="s">
        <v>1897</v>
      </c>
      <c r="V109" t="s">
        <v>618</v>
      </c>
    </row>
    <row r="110" spans="1:22" hidden="1" x14ac:dyDescent="0.25">
      <c r="A110" s="31" t="str">
        <f t="shared" si="1"/>
        <v>73.3.2</v>
      </c>
      <c r="B110" t="s">
        <v>618</v>
      </c>
      <c r="C110">
        <v>0</v>
      </c>
      <c r="D110" t="s">
        <v>499</v>
      </c>
      <c r="E110" t="s">
        <v>639</v>
      </c>
      <c r="F110" t="s">
        <v>19</v>
      </c>
      <c r="G110" t="s">
        <v>19</v>
      </c>
      <c r="H110" t="s">
        <v>19</v>
      </c>
      <c r="I110" t="s">
        <v>19</v>
      </c>
      <c r="J110" t="s">
        <v>19</v>
      </c>
      <c r="K110" t="s">
        <v>19</v>
      </c>
      <c r="L110" t="s">
        <v>19</v>
      </c>
      <c r="M110" t="s">
        <v>19</v>
      </c>
      <c r="N110" t="s">
        <v>19</v>
      </c>
      <c r="O110" t="s">
        <v>420</v>
      </c>
      <c r="P110">
        <v>40</v>
      </c>
      <c r="Q110">
        <v>3</v>
      </c>
      <c r="R110" t="s">
        <v>497</v>
      </c>
      <c r="S110" t="s">
        <v>640</v>
      </c>
      <c r="T110" t="s">
        <v>1933</v>
      </c>
      <c r="U110" t="s">
        <v>1890</v>
      </c>
      <c r="V110" t="s">
        <v>618</v>
      </c>
    </row>
    <row r="111" spans="1:22" hidden="1" x14ac:dyDescent="0.25">
      <c r="A111" s="31" t="str">
        <f t="shared" si="1"/>
        <v>73.3.3</v>
      </c>
      <c r="B111" t="s">
        <v>618</v>
      </c>
      <c r="C111">
        <v>0</v>
      </c>
      <c r="D111" t="s">
        <v>499</v>
      </c>
      <c r="E111" t="s">
        <v>641</v>
      </c>
      <c r="F111" t="s">
        <v>19</v>
      </c>
      <c r="G111" t="s">
        <v>19</v>
      </c>
      <c r="H111" t="s">
        <v>19</v>
      </c>
      <c r="I111" t="s">
        <v>19</v>
      </c>
      <c r="J111" t="s">
        <v>19</v>
      </c>
      <c r="K111" t="s">
        <v>19</v>
      </c>
      <c r="L111" t="s">
        <v>19</v>
      </c>
      <c r="M111" t="s">
        <v>19</v>
      </c>
      <c r="N111" t="s">
        <v>19</v>
      </c>
      <c r="O111" t="s">
        <v>421</v>
      </c>
      <c r="P111">
        <v>20</v>
      </c>
      <c r="Q111">
        <v>4</v>
      </c>
      <c r="R111" t="s">
        <v>497</v>
      </c>
      <c r="S111" t="s">
        <v>642</v>
      </c>
      <c r="T111" t="s">
        <v>1944</v>
      </c>
      <c r="U111" t="s">
        <v>1916</v>
      </c>
      <c r="V111" t="s">
        <v>618</v>
      </c>
    </row>
    <row r="112" spans="1:22" hidden="1" x14ac:dyDescent="0.25">
      <c r="A112" s="31" t="str">
        <f t="shared" si="1"/>
        <v>73.3.4</v>
      </c>
      <c r="B112" t="s">
        <v>618</v>
      </c>
      <c r="C112">
        <v>0</v>
      </c>
      <c r="D112" t="s">
        <v>499</v>
      </c>
      <c r="E112" t="s">
        <v>643</v>
      </c>
      <c r="F112" t="s">
        <v>19</v>
      </c>
      <c r="G112" t="s">
        <v>19</v>
      </c>
      <c r="H112" t="s">
        <v>19</v>
      </c>
      <c r="I112" t="s">
        <v>19</v>
      </c>
      <c r="J112" t="s">
        <v>19</v>
      </c>
      <c r="K112" t="s">
        <v>19</v>
      </c>
      <c r="L112" t="s">
        <v>19</v>
      </c>
      <c r="M112" t="s">
        <v>19</v>
      </c>
      <c r="N112" t="s">
        <v>19</v>
      </c>
      <c r="O112" t="s">
        <v>422</v>
      </c>
      <c r="P112">
        <v>10</v>
      </c>
      <c r="Q112">
        <v>2</v>
      </c>
      <c r="R112" t="s">
        <v>497</v>
      </c>
      <c r="S112" t="s">
        <v>644</v>
      </c>
      <c r="T112" t="s">
        <v>1894</v>
      </c>
      <c r="U112" t="s">
        <v>1916</v>
      </c>
      <c r="V112" t="s">
        <v>618</v>
      </c>
    </row>
    <row r="113" spans="1:22" hidden="1" x14ac:dyDescent="0.25">
      <c r="A113" s="31" t="str">
        <f t="shared" si="1"/>
        <v>73.4</v>
      </c>
      <c r="B113" t="s">
        <v>618</v>
      </c>
      <c r="C113">
        <v>0</v>
      </c>
      <c r="D113" t="s">
        <v>492</v>
      </c>
      <c r="E113" t="s">
        <v>645</v>
      </c>
      <c r="F113" t="s">
        <v>511</v>
      </c>
      <c r="G113" t="s">
        <v>1530</v>
      </c>
      <c r="H113" t="s">
        <v>1537</v>
      </c>
      <c r="I113" t="s">
        <v>1532</v>
      </c>
      <c r="J113" t="s">
        <v>1888</v>
      </c>
      <c r="K113" t="s">
        <v>495</v>
      </c>
      <c r="L113" t="s">
        <v>22</v>
      </c>
      <c r="M113" t="s">
        <v>646</v>
      </c>
      <c r="N113" t="s">
        <v>19</v>
      </c>
      <c r="O113" t="s">
        <v>208</v>
      </c>
      <c r="P113">
        <v>20</v>
      </c>
      <c r="Q113">
        <v>100</v>
      </c>
      <c r="R113" t="s">
        <v>525</v>
      </c>
      <c r="S113" t="s">
        <v>647</v>
      </c>
      <c r="T113" t="s">
        <v>1945</v>
      </c>
      <c r="U113" t="s">
        <v>1946</v>
      </c>
      <c r="V113" t="s">
        <v>618</v>
      </c>
    </row>
    <row r="114" spans="1:22" hidden="1" x14ac:dyDescent="0.25">
      <c r="A114" s="31" t="str">
        <f t="shared" si="1"/>
        <v>73.4.1</v>
      </c>
      <c r="B114" t="s">
        <v>618</v>
      </c>
      <c r="C114">
        <v>0</v>
      </c>
      <c r="D114" t="s">
        <v>499</v>
      </c>
      <c r="E114" t="s">
        <v>648</v>
      </c>
      <c r="F114" t="s">
        <v>19</v>
      </c>
      <c r="G114" t="s">
        <v>19</v>
      </c>
      <c r="H114" t="s">
        <v>19</v>
      </c>
      <c r="I114" t="s">
        <v>19</v>
      </c>
      <c r="J114" t="s">
        <v>19</v>
      </c>
      <c r="K114" t="s">
        <v>19</v>
      </c>
      <c r="L114" t="s">
        <v>19</v>
      </c>
      <c r="M114" t="s">
        <v>19</v>
      </c>
      <c r="N114" t="s">
        <v>19</v>
      </c>
      <c r="O114" t="s">
        <v>209</v>
      </c>
      <c r="P114">
        <v>10</v>
      </c>
      <c r="Q114">
        <v>1</v>
      </c>
      <c r="R114" t="s">
        <v>497</v>
      </c>
      <c r="S114" t="s">
        <v>649</v>
      </c>
      <c r="T114" t="s">
        <v>1945</v>
      </c>
      <c r="U114" t="s">
        <v>1947</v>
      </c>
      <c r="V114" t="s">
        <v>618</v>
      </c>
    </row>
    <row r="115" spans="1:22" hidden="1" x14ac:dyDescent="0.25">
      <c r="A115" s="31" t="str">
        <f t="shared" si="1"/>
        <v>73.4.2</v>
      </c>
      <c r="B115" t="s">
        <v>618</v>
      </c>
      <c r="C115">
        <v>0</v>
      </c>
      <c r="D115" t="s">
        <v>499</v>
      </c>
      <c r="E115" t="s">
        <v>650</v>
      </c>
      <c r="F115" t="s">
        <v>19</v>
      </c>
      <c r="G115" t="s">
        <v>19</v>
      </c>
      <c r="H115" t="s">
        <v>19</v>
      </c>
      <c r="I115" t="s">
        <v>19</v>
      </c>
      <c r="J115" t="s">
        <v>19</v>
      </c>
      <c r="K115" t="s">
        <v>19</v>
      </c>
      <c r="L115" t="s">
        <v>19</v>
      </c>
      <c r="M115" t="s">
        <v>19</v>
      </c>
      <c r="N115" t="s">
        <v>19</v>
      </c>
      <c r="O115" t="s">
        <v>210</v>
      </c>
      <c r="P115">
        <v>10</v>
      </c>
      <c r="Q115">
        <v>1</v>
      </c>
      <c r="R115" t="s">
        <v>497</v>
      </c>
      <c r="S115" t="s">
        <v>651</v>
      </c>
      <c r="T115" t="s">
        <v>1945</v>
      </c>
      <c r="U115" t="s">
        <v>1906</v>
      </c>
      <c r="V115" t="s">
        <v>618</v>
      </c>
    </row>
    <row r="116" spans="1:22" hidden="1" x14ac:dyDescent="0.25">
      <c r="A116" s="31" t="str">
        <f t="shared" si="1"/>
        <v>73.4.3</v>
      </c>
      <c r="B116" t="s">
        <v>618</v>
      </c>
      <c r="C116">
        <v>0</v>
      </c>
      <c r="D116" t="s">
        <v>499</v>
      </c>
      <c r="E116" t="s">
        <v>652</v>
      </c>
      <c r="F116" t="s">
        <v>19</v>
      </c>
      <c r="G116" t="s">
        <v>19</v>
      </c>
      <c r="H116" t="s">
        <v>19</v>
      </c>
      <c r="I116" t="s">
        <v>19</v>
      </c>
      <c r="J116" t="s">
        <v>19</v>
      </c>
      <c r="K116" t="s">
        <v>19</v>
      </c>
      <c r="L116" t="s">
        <v>19</v>
      </c>
      <c r="M116" t="s">
        <v>19</v>
      </c>
      <c r="N116" t="s">
        <v>19</v>
      </c>
      <c r="O116" t="s">
        <v>211</v>
      </c>
      <c r="P116">
        <v>30</v>
      </c>
      <c r="Q116">
        <v>100</v>
      </c>
      <c r="R116" t="s">
        <v>525</v>
      </c>
      <c r="S116" t="s">
        <v>653</v>
      </c>
      <c r="T116" t="s">
        <v>1891</v>
      </c>
      <c r="U116" t="s">
        <v>1918</v>
      </c>
      <c r="V116" t="s">
        <v>618</v>
      </c>
    </row>
    <row r="117" spans="1:22" hidden="1" x14ac:dyDescent="0.25">
      <c r="A117" s="31" t="str">
        <f t="shared" si="1"/>
        <v>73.4.4</v>
      </c>
      <c r="B117" t="s">
        <v>618</v>
      </c>
      <c r="C117">
        <v>0</v>
      </c>
      <c r="D117" t="s">
        <v>499</v>
      </c>
      <c r="E117" t="s">
        <v>654</v>
      </c>
      <c r="F117" t="s">
        <v>19</v>
      </c>
      <c r="G117" t="s">
        <v>19</v>
      </c>
      <c r="H117" t="s">
        <v>19</v>
      </c>
      <c r="I117" t="s">
        <v>19</v>
      </c>
      <c r="J117" t="s">
        <v>19</v>
      </c>
      <c r="K117" t="s">
        <v>19</v>
      </c>
      <c r="L117" t="s">
        <v>19</v>
      </c>
      <c r="M117" t="s">
        <v>19</v>
      </c>
      <c r="N117" t="s">
        <v>19</v>
      </c>
      <c r="O117" t="s">
        <v>212</v>
      </c>
      <c r="P117">
        <v>30</v>
      </c>
      <c r="Q117">
        <v>100</v>
      </c>
      <c r="R117" t="s">
        <v>525</v>
      </c>
      <c r="S117" t="s">
        <v>655</v>
      </c>
      <c r="T117" t="s">
        <v>1924</v>
      </c>
      <c r="U117" t="s">
        <v>1942</v>
      </c>
      <c r="V117" t="s">
        <v>618</v>
      </c>
    </row>
    <row r="118" spans="1:22" hidden="1" x14ac:dyDescent="0.25">
      <c r="A118" s="31" t="str">
        <f t="shared" si="1"/>
        <v>73.4.5</v>
      </c>
      <c r="B118" t="s">
        <v>618</v>
      </c>
      <c r="C118">
        <v>0</v>
      </c>
      <c r="D118" t="s">
        <v>499</v>
      </c>
      <c r="E118" t="s">
        <v>656</v>
      </c>
      <c r="F118" t="s">
        <v>19</v>
      </c>
      <c r="G118" t="s">
        <v>19</v>
      </c>
      <c r="H118" t="s">
        <v>19</v>
      </c>
      <c r="I118" t="s">
        <v>19</v>
      </c>
      <c r="J118" t="s">
        <v>19</v>
      </c>
      <c r="K118" t="s">
        <v>19</v>
      </c>
      <c r="L118" t="s">
        <v>19</v>
      </c>
      <c r="M118" t="s">
        <v>19</v>
      </c>
      <c r="N118" t="s">
        <v>19</v>
      </c>
      <c r="O118" t="s">
        <v>213</v>
      </c>
      <c r="P118">
        <v>10</v>
      </c>
      <c r="Q118">
        <v>3</v>
      </c>
      <c r="R118" t="s">
        <v>497</v>
      </c>
      <c r="S118" t="s">
        <v>657</v>
      </c>
      <c r="T118" t="s">
        <v>1948</v>
      </c>
      <c r="U118" t="s">
        <v>1949</v>
      </c>
      <c r="V118" t="s">
        <v>618</v>
      </c>
    </row>
    <row r="119" spans="1:22" hidden="1" x14ac:dyDescent="0.25">
      <c r="A119" s="31" t="str">
        <f t="shared" si="1"/>
        <v>73.4.6</v>
      </c>
      <c r="B119" t="s">
        <v>618</v>
      </c>
      <c r="C119">
        <v>0</v>
      </c>
      <c r="D119" t="s">
        <v>499</v>
      </c>
      <c r="E119" t="s">
        <v>658</v>
      </c>
      <c r="F119" t="s">
        <v>19</v>
      </c>
      <c r="G119" t="s">
        <v>19</v>
      </c>
      <c r="H119" t="s">
        <v>19</v>
      </c>
      <c r="I119" t="s">
        <v>19</v>
      </c>
      <c r="J119" t="s">
        <v>19</v>
      </c>
      <c r="K119" t="s">
        <v>19</v>
      </c>
      <c r="L119" t="s">
        <v>19</v>
      </c>
      <c r="M119" t="s">
        <v>19</v>
      </c>
      <c r="N119" t="s">
        <v>19</v>
      </c>
      <c r="O119" t="s">
        <v>214</v>
      </c>
      <c r="P119">
        <v>10</v>
      </c>
      <c r="Q119">
        <v>3</v>
      </c>
      <c r="R119" t="s">
        <v>497</v>
      </c>
      <c r="S119" t="s">
        <v>659</v>
      </c>
      <c r="T119" t="s">
        <v>1950</v>
      </c>
      <c r="U119" t="s">
        <v>1946</v>
      </c>
      <c r="V119" t="s">
        <v>618</v>
      </c>
    </row>
    <row r="120" spans="1:22" hidden="1" x14ac:dyDescent="0.25">
      <c r="A120" s="31" t="str">
        <f t="shared" si="1"/>
        <v>3100.1</v>
      </c>
      <c r="B120" t="s">
        <v>660</v>
      </c>
      <c r="C120">
        <v>0</v>
      </c>
      <c r="D120" t="s">
        <v>492</v>
      </c>
      <c r="E120" t="s">
        <v>661</v>
      </c>
      <c r="F120" t="s">
        <v>494</v>
      </c>
      <c r="G120" t="s">
        <v>1536</v>
      </c>
      <c r="H120" t="s">
        <v>1537</v>
      </c>
      <c r="I120" t="s">
        <v>1538</v>
      </c>
      <c r="J120" t="s">
        <v>1951</v>
      </c>
      <c r="K120" t="s">
        <v>495</v>
      </c>
      <c r="L120" t="s">
        <v>20</v>
      </c>
      <c r="M120" t="s">
        <v>646</v>
      </c>
      <c r="N120" t="s">
        <v>1952</v>
      </c>
      <c r="O120" t="s">
        <v>272</v>
      </c>
      <c r="P120">
        <v>40</v>
      </c>
      <c r="Q120">
        <v>80</v>
      </c>
      <c r="R120" t="s">
        <v>497</v>
      </c>
      <c r="S120" t="s">
        <v>662</v>
      </c>
      <c r="T120" t="s">
        <v>1953</v>
      </c>
      <c r="U120" t="s">
        <v>1890</v>
      </c>
      <c r="V120" t="s">
        <v>660</v>
      </c>
    </row>
    <row r="121" spans="1:22" hidden="1" x14ac:dyDescent="0.25">
      <c r="A121" s="31" t="str">
        <f t="shared" si="1"/>
        <v>3100.1.1</v>
      </c>
      <c r="B121" t="s">
        <v>660</v>
      </c>
      <c r="C121">
        <v>0</v>
      </c>
      <c r="D121" t="s">
        <v>499</v>
      </c>
      <c r="E121" t="s">
        <v>663</v>
      </c>
      <c r="F121" t="s">
        <v>19</v>
      </c>
      <c r="G121" t="s">
        <v>19</v>
      </c>
      <c r="H121" t="s">
        <v>19</v>
      </c>
      <c r="I121" t="s">
        <v>19</v>
      </c>
      <c r="J121" t="s">
        <v>19</v>
      </c>
      <c r="K121" t="s">
        <v>19</v>
      </c>
      <c r="L121" t="s">
        <v>19</v>
      </c>
      <c r="M121" t="s">
        <v>19</v>
      </c>
      <c r="N121" t="s">
        <v>19</v>
      </c>
      <c r="O121" t="s">
        <v>27</v>
      </c>
      <c r="P121">
        <v>15</v>
      </c>
      <c r="Q121">
        <v>1</v>
      </c>
      <c r="R121" t="s">
        <v>497</v>
      </c>
      <c r="S121" t="s">
        <v>664</v>
      </c>
      <c r="T121" t="s">
        <v>1953</v>
      </c>
      <c r="U121" t="s">
        <v>1906</v>
      </c>
      <c r="V121" t="s">
        <v>660</v>
      </c>
    </row>
    <row r="122" spans="1:22" hidden="1" x14ac:dyDescent="0.25">
      <c r="A122" s="31" t="str">
        <f t="shared" si="1"/>
        <v>3100.1.2</v>
      </c>
      <c r="B122" t="s">
        <v>660</v>
      </c>
      <c r="C122">
        <v>0</v>
      </c>
      <c r="D122" t="s">
        <v>499</v>
      </c>
      <c r="E122" t="s">
        <v>665</v>
      </c>
      <c r="F122" t="s">
        <v>19</v>
      </c>
      <c r="G122" t="s">
        <v>19</v>
      </c>
      <c r="H122" t="s">
        <v>19</v>
      </c>
      <c r="I122" t="s">
        <v>19</v>
      </c>
      <c r="J122" t="s">
        <v>19</v>
      </c>
      <c r="K122" t="s">
        <v>19</v>
      </c>
      <c r="L122" t="s">
        <v>19</v>
      </c>
      <c r="M122" t="s">
        <v>19</v>
      </c>
      <c r="N122" t="s">
        <v>19</v>
      </c>
      <c r="O122" t="s">
        <v>273</v>
      </c>
      <c r="P122">
        <v>25</v>
      </c>
      <c r="Q122">
        <v>1</v>
      </c>
      <c r="R122" t="s">
        <v>497</v>
      </c>
      <c r="S122" t="s">
        <v>666</v>
      </c>
      <c r="T122" t="s">
        <v>1891</v>
      </c>
      <c r="U122" t="s">
        <v>1892</v>
      </c>
      <c r="V122" t="s">
        <v>660</v>
      </c>
    </row>
    <row r="123" spans="1:22" hidden="1" x14ac:dyDescent="0.25">
      <c r="A123" s="31" t="str">
        <f t="shared" si="1"/>
        <v>3100.1.3</v>
      </c>
      <c r="B123" t="s">
        <v>660</v>
      </c>
      <c r="C123">
        <v>0</v>
      </c>
      <c r="D123" t="s">
        <v>499</v>
      </c>
      <c r="E123" t="s">
        <v>667</v>
      </c>
      <c r="F123" t="s">
        <v>19</v>
      </c>
      <c r="G123" t="s">
        <v>19</v>
      </c>
      <c r="H123" t="s">
        <v>19</v>
      </c>
      <c r="I123" t="s">
        <v>19</v>
      </c>
      <c r="J123" t="s">
        <v>19</v>
      </c>
      <c r="K123" t="s">
        <v>19</v>
      </c>
      <c r="L123" t="s">
        <v>19</v>
      </c>
      <c r="M123" t="s">
        <v>19</v>
      </c>
      <c r="N123" t="s">
        <v>19</v>
      </c>
      <c r="O123" t="s">
        <v>28</v>
      </c>
      <c r="P123">
        <v>60</v>
      </c>
      <c r="Q123">
        <v>80</v>
      </c>
      <c r="R123" t="s">
        <v>497</v>
      </c>
      <c r="S123" t="s">
        <v>662</v>
      </c>
      <c r="T123" t="s">
        <v>1954</v>
      </c>
      <c r="U123" t="s">
        <v>1890</v>
      </c>
      <c r="V123" t="s">
        <v>660</v>
      </c>
    </row>
    <row r="124" spans="1:22" hidden="1" x14ac:dyDescent="0.25">
      <c r="A124" s="31" t="str">
        <f t="shared" si="1"/>
        <v>3100.2</v>
      </c>
      <c r="B124" t="s">
        <v>660</v>
      </c>
      <c r="C124">
        <v>0</v>
      </c>
      <c r="D124" t="s">
        <v>492</v>
      </c>
      <c r="E124" t="s">
        <v>668</v>
      </c>
      <c r="F124" t="s">
        <v>494</v>
      </c>
      <c r="G124" t="s">
        <v>1536</v>
      </c>
      <c r="H124" t="s">
        <v>1537</v>
      </c>
      <c r="I124" t="s">
        <v>1538</v>
      </c>
      <c r="J124" t="s">
        <v>1888</v>
      </c>
      <c r="K124" t="s">
        <v>495</v>
      </c>
      <c r="L124" t="s">
        <v>29</v>
      </c>
      <c r="M124" t="s">
        <v>646</v>
      </c>
      <c r="N124" t="s">
        <v>1955</v>
      </c>
      <c r="O124" t="s">
        <v>274</v>
      </c>
      <c r="P124">
        <v>40</v>
      </c>
      <c r="Q124">
        <v>40</v>
      </c>
      <c r="R124" t="s">
        <v>497</v>
      </c>
      <c r="S124" t="s">
        <v>670</v>
      </c>
      <c r="T124" t="s">
        <v>1956</v>
      </c>
      <c r="U124" t="s">
        <v>1890</v>
      </c>
      <c r="V124" t="s">
        <v>660</v>
      </c>
    </row>
    <row r="125" spans="1:22" hidden="1" x14ac:dyDescent="0.25">
      <c r="A125" s="31" t="str">
        <f t="shared" si="1"/>
        <v>3100.2.1</v>
      </c>
      <c r="B125" t="s">
        <v>660</v>
      </c>
      <c r="C125">
        <v>0</v>
      </c>
      <c r="D125" t="s">
        <v>499</v>
      </c>
      <c r="E125" t="s">
        <v>671</v>
      </c>
      <c r="F125" t="s">
        <v>19</v>
      </c>
      <c r="G125" t="s">
        <v>19</v>
      </c>
      <c r="H125" t="s">
        <v>19</v>
      </c>
      <c r="I125" t="s">
        <v>19</v>
      </c>
      <c r="J125" t="s">
        <v>19</v>
      </c>
      <c r="K125" t="s">
        <v>19</v>
      </c>
      <c r="L125" t="s">
        <v>19</v>
      </c>
      <c r="M125" t="s">
        <v>19</v>
      </c>
      <c r="N125" t="s">
        <v>19</v>
      </c>
      <c r="O125" t="s">
        <v>275</v>
      </c>
      <c r="P125">
        <v>15</v>
      </c>
      <c r="Q125">
        <v>1</v>
      </c>
      <c r="R125" t="s">
        <v>497</v>
      </c>
      <c r="S125" t="s">
        <v>672</v>
      </c>
      <c r="T125" t="s">
        <v>1956</v>
      </c>
      <c r="U125" t="s">
        <v>1945</v>
      </c>
      <c r="V125" t="s">
        <v>660</v>
      </c>
    </row>
    <row r="126" spans="1:22" hidden="1" x14ac:dyDescent="0.25">
      <c r="A126" s="31" t="str">
        <f t="shared" si="1"/>
        <v>3100.2.2</v>
      </c>
      <c r="B126" t="s">
        <v>660</v>
      </c>
      <c r="C126">
        <v>0</v>
      </c>
      <c r="D126" t="s">
        <v>499</v>
      </c>
      <c r="E126" t="s">
        <v>673</v>
      </c>
      <c r="F126" t="s">
        <v>19</v>
      </c>
      <c r="G126" t="s">
        <v>19</v>
      </c>
      <c r="H126" t="s">
        <v>19</v>
      </c>
      <c r="I126" t="s">
        <v>19</v>
      </c>
      <c r="J126" t="s">
        <v>19</v>
      </c>
      <c r="K126" t="s">
        <v>19</v>
      </c>
      <c r="L126" t="s">
        <v>19</v>
      </c>
      <c r="M126" t="s">
        <v>19</v>
      </c>
      <c r="N126" t="s">
        <v>19</v>
      </c>
      <c r="O126" t="s">
        <v>30</v>
      </c>
      <c r="P126">
        <v>15</v>
      </c>
      <c r="Q126">
        <v>4</v>
      </c>
      <c r="R126" t="s">
        <v>497</v>
      </c>
      <c r="S126" t="s">
        <v>674</v>
      </c>
      <c r="T126" t="s">
        <v>1956</v>
      </c>
      <c r="U126" t="s">
        <v>1918</v>
      </c>
      <c r="V126" t="s">
        <v>660</v>
      </c>
    </row>
    <row r="127" spans="1:22" hidden="1" x14ac:dyDescent="0.25">
      <c r="A127" s="31" t="str">
        <f t="shared" si="1"/>
        <v>3100.2.3</v>
      </c>
      <c r="B127" t="s">
        <v>660</v>
      </c>
      <c r="C127">
        <v>0</v>
      </c>
      <c r="D127" t="s">
        <v>499</v>
      </c>
      <c r="E127" t="s">
        <v>675</v>
      </c>
      <c r="F127" t="s">
        <v>19</v>
      </c>
      <c r="G127" t="s">
        <v>19</v>
      </c>
      <c r="H127" t="s">
        <v>19</v>
      </c>
      <c r="I127" t="s">
        <v>19</v>
      </c>
      <c r="J127" t="s">
        <v>19</v>
      </c>
      <c r="K127" t="s">
        <v>19</v>
      </c>
      <c r="L127" t="s">
        <v>19</v>
      </c>
      <c r="M127" t="s">
        <v>19</v>
      </c>
      <c r="N127" t="s">
        <v>19</v>
      </c>
      <c r="O127" t="s">
        <v>276</v>
      </c>
      <c r="P127">
        <v>70</v>
      </c>
      <c r="Q127">
        <v>40</v>
      </c>
      <c r="R127" t="s">
        <v>497</v>
      </c>
      <c r="S127" t="s">
        <v>670</v>
      </c>
      <c r="T127" t="s">
        <v>1945</v>
      </c>
      <c r="U127" t="s">
        <v>1890</v>
      </c>
      <c r="V127" t="s">
        <v>660</v>
      </c>
    </row>
    <row r="128" spans="1:22" hidden="1" x14ac:dyDescent="0.25">
      <c r="A128" s="31" t="str">
        <f t="shared" si="1"/>
        <v>3100.3</v>
      </c>
      <c r="B128" t="s">
        <v>660</v>
      </c>
      <c r="C128">
        <v>0</v>
      </c>
      <c r="D128" t="s">
        <v>492</v>
      </c>
      <c r="E128" t="s">
        <v>676</v>
      </c>
      <c r="F128" t="s">
        <v>494</v>
      </c>
      <c r="G128" t="s">
        <v>1536</v>
      </c>
      <c r="H128" t="s">
        <v>1537</v>
      </c>
      <c r="I128" t="s">
        <v>1538</v>
      </c>
      <c r="J128" t="s">
        <v>1888</v>
      </c>
      <c r="K128" t="s">
        <v>495</v>
      </c>
      <c r="L128" t="s">
        <v>20</v>
      </c>
      <c r="M128" t="s">
        <v>646</v>
      </c>
      <c r="N128" t="s">
        <v>19</v>
      </c>
      <c r="O128" t="s">
        <v>277</v>
      </c>
      <c r="P128">
        <v>20</v>
      </c>
      <c r="Q128">
        <v>80</v>
      </c>
      <c r="R128" t="s">
        <v>525</v>
      </c>
      <c r="S128" t="s">
        <v>678</v>
      </c>
      <c r="T128" t="s">
        <v>1915</v>
      </c>
      <c r="U128" t="s">
        <v>1916</v>
      </c>
      <c r="V128" t="s">
        <v>660</v>
      </c>
    </row>
    <row r="129" spans="1:22" hidden="1" x14ac:dyDescent="0.25">
      <c r="A129" s="31" t="str">
        <f t="shared" si="1"/>
        <v>3100.3.1</v>
      </c>
      <c r="B129" t="s">
        <v>660</v>
      </c>
      <c r="C129">
        <v>0</v>
      </c>
      <c r="D129" t="s">
        <v>499</v>
      </c>
      <c r="E129" t="s">
        <v>679</v>
      </c>
      <c r="F129" t="s">
        <v>19</v>
      </c>
      <c r="G129" t="s">
        <v>19</v>
      </c>
      <c r="H129" t="s">
        <v>19</v>
      </c>
      <c r="I129" t="s">
        <v>19</v>
      </c>
      <c r="J129" t="s">
        <v>19</v>
      </c>
      <c r="K129" t="s">
        <v>19</v>
      </c>
      <c r="L129" t="s">
        <v>19</v>
      </c>
      <c r="M129" t="s">
        <v>19</v>
      </c>
      <c r="N129" t="s">
        <v>19</v>
      </c>
      <c r="O129" t="s">
        <v>278</v>
      </c>
      <c r="P129">
        <v>30</v>
      </c>
      <c r="Q129">
        <v>1</v>
      </c>
      <c r="R129" t="s">
        <v>497</v>
      </c>
      <c r="S129" t="s">
        <v>680</v>
      </c>
      <c r="T129" t="s">
        <v>1915</v>
      </c>
      <c r="U129" t="s">
        <v>1916</v>
      </c>
      <c r="V129" t="s">
        <v>660</v>
      </c>
    </row>
    <row r="130" spans="1:22" hidden="1" x14ac:dyDescent="0.25">
      <c r="A130" s="31" t="str">
        <f t="shared" si="1"/>
        <v>3100.3.2</v>
      </c>
      <c r="B130" t="s">
        <v>660</v>
      </c>
      <c r="C130">
        <v>0</v>
      </c>
      <c r="D130" t="s">
        <v>499</v>
      </c>
      <c r="E130" t="s">
        <v>681</v>
      </c>
      <c r="F130" t="s">
        <v>19</v>
      </c>
      <c r="G130" t="s">
        <v>19</v>
      </c>
      <c r="H130" t="s">
        <v>19</v>
      </c>
      <c r="I130" t="s">
        <v>19</v>
      </c>
      <c r="J130" t="s">
        <v>19</v>
      </c>
      <c r="K130" t="s">
        <v>19</v>
      </c>
      <c r="L130" t="s">
        <v>19</v>
      </c>
      <c r="M130" t="s">
        <v>19</v>
      </c>
      <c r="N130" t="s">
        <v>19</v>
      </c>
      <c r="O130" t="s">
        <v>279</v>
      </c>
      <c r="P130">
        <v>70</v>
      </c>
      <c r="Q130">
        <v>80</v>
      </c>
      <c r="R130" t="s">
        <v>525</v>
      </c>
      <c r="S130" t="s">
        <v>678</v>
      </c>
      <c r="T130" t="s">
        <v>1915</v>
      </c>
      <c r="U130" t="s">
        <v>1916</v>
      </c>
      <c r="V130" t="s">
        <v>660</v>
      </c>
    </row>
    <row r="131" spans="1:22" hidden="1" x14ac:dyDescent="0.25">
      <c r="A131" s="31" t="str">
        <f t="shared" si="1"/>
        <v>60.1</v>
      </c>
      <c r="B131" t="s">
        <v>682</v>
      </c>
      <c r="C131">
        <v>0</v>
      </c>
      <c r="D131" t="s">
        <v>492</v>
      </c>
      <c r="E131" t="s">
        <v>683</v>
      </c>
      <c r="F131" t="s">
        <v>494</v>
      </c>
      <c r="G131" t="s">
        <v>1527</v>
      </c>
      <c r="H131" t="s">
        <v>1528</v>
      </c>
      <c r="I131" t="s">
        <v>1529</v>
      </c>
      <c r="J131" t="s">
        <v>1888</v>
      </c>
      <c r="K131" t="s">
        <v>495</v>
      </c>
      <c r="L131" t="s">
        <v>19</v>
      </c>
      <c r="M131" t="s">
        <v>1497</v>
      </c>
      <c r="N131" t="s">
        <v>19</v>
      </c>
      <c r="O131" t="s">
        <v>438</v>
      </c>
      <c r="P131">
        <v>35</v>
      </c>
      <c r="Q131">
        <v>1</v>
      </c>
      <c r="R131" t="s">
        <v>497</v>
      </c>
      <c r="S131" t="s">
        <v>684</v>
      </c>
      <c r="T131" t="s">
        <v>1889</v>
      </c>
      <c r="U131" t="s">
        <v>1946</v>
      </c>
      <c r="V131" t="s">
        <v>682</v>
      </c>
    </row>
    <row r="132" spans="1:22" hidden="1" x14ac:dyDescent="0.25">
      <c r="A132" s="31" t="str">
        <f t="shared" ref="A132:A195" si="2">+E132</f>
        <v>60.1.1</v>
      </c>
      <c r="B132" t="s">
        <v>682</v>
      </c>
      <c r="C132">
        <v>0</v>
      </c>
      <c r="D132" t="s">
        <v>499</v>
      </c>
      <c r="E132" t="s">
        <v>685</v>
      </c>
      <c r="F132" t="s">
        <v>19</v>
      </c>
      <c r="G132" t="s">
        <v>19</v>
      </c>
      <c r="H132" t="s">
        <v>19</v>
      </c>
      <c r="I132" t="s">
        <v>19</v>
      </c>
      <c r="J132" t="s">
        <v>19</v>
      </c>
      <c r="K132" t="s">
        <v>19</v>
      </c>
      <c r="L132" t="s">
        <v>19</v>
      </c>
      <c r="M132" t="s">
        <v>19</v>
      </c>
      <c r="N132" t="s">
        <v>19</v>
      </c>
      <c r="O132" t="s">
        <v>439</v>
      </c>
      <c r="P132">
        <v>20</v>
      </c>
      <c r="Q132">
        <v>1</v>
      </c>
      <c r="R132" t="s">
        <v>497</v>
      </c>
      <c r="S132" t="s">
        <v>686</v>
      </c>
      <c r="T132" t="s">
        <v>1889</v>
      </c>
      <c r="U132" t="s">
        <v>1906</v>
      </c>
      <c r="V132" t="s">
        <v>682</v>
      </c>
    </row>
    <row r="133" spans="1:22" hidden="1" x14ac:dyDescent="0.25">
      <c r="A133" s="31" t="str">
        <f t="shared" si="2"/>
        <v>60.1.2</v>
      </c>
      <c r="B133" t="s">
        <v>682</v>
      </c>
      <c r="C133">
        <v>0</v>
      </c>
      <c r="D133" t="s">
        <v>499</v>
      </c>
      <c r="E133" t="s">
        <v>687</v>
      </c>
      <c r="F133" t="s">
        <v>19</v>
      </c>
      <c r="G133" t="s">
        <v>19</v>
      </c>
      <c r="H133" t="s">
        <v>19</v>
      </c>
      <c r="I133" t="s">
        <v>19</v>
      </c>
      <c r="J133" t="s">
        <v>19</v>
      </c>
      <c r="K133" t="s">
        <v>19</v>
      </c>
      <c r="L133" t="s">
        <v>19</v>
      </c>
      <c r="M133" t="s">
        <v>19</v>
      </c>
      <c r="N133" t="s">
        <v>19</v>
      </c>
      <c r="O133" t="s">
        <v>440</v>
      </c>
      <c r="P133">
        <v>20</v>
      </c>
      <c r="Q133">
        <v>1</v>
      </c>
      <c r="R133" t="s">
        <v>497</v>
      </c>
      <c r="S133" t="s">
        <v>688</v>
      </c>
      <c r="T133" t="s">
        <v>1894</v>
      </c>
      <c r="U133" t="s">
        <v>1931</v>
      </c>
      <c r="V133" t="s">
        <v>682</v>
      </c>
    </row>
    <row r="134" spans="1:22" hidden="1" x14ac:dyDescent="0.25">
      <c r="A134" s="31" t="str">
        <f t="shared" si="2"/>
        <v>60.1.3</v>
      </c>
      <c r="B134" t="s">
        <v>682</v>
      </c>
      <c r="C134">
        <v>0</v>
      </c>
      <c r="D134" t="s">
        <v>499</v>
      </c>
      <c r="E134" t="s">
        <v>689</v>
      </c>
      <c r="F134" t="s">
        <v>19</v>
      </c>
      <c r="G134" t="s">
        <v>19</v>
      </c>
      <c r="H134" t="s">
        <v>19</v>
      </c>
      <c r="I134" t="s">
        <v>19</v>
      </c>
      <c r="J134" t="s">
        <v>19</v>
      </c>
      <c r="K134" t="s">
        <v>19</v>
      </c>
      <c r="L134" t="s">
        <v>19</v>
      </c>
      <c r="M134" t="s">
        <v>19</v>
      </c>
      <c r="N134" t="s">
        <v>19</v>
      </c>
      <c r="O134" t="s">
        <v>441</v>
      </c>
      <c r="P134">
        <v>30</v>
      </c>
      <c r="Q134">
        <v>1</v>
      </c>
      <c r="R134" t="s">
        <v>497</v>
      </c>
      <c r="S134" t="s">
        <v>690</v>
      </c>
      <c r="T134" t="s">
        <v>1912</v>
      </c>
      <c r="U134" t="s">
        <v>1890</v>
      </c>
      <c r="V134" t="s">
        <v>682</v>
      </c>
    </row>
    <row r="135" spans="1:22" hidden="1" x14ac:dyDescent="0.25">
      <c r="A135" s="31" t="str">
        <f t="shared" si="2"/>
        <v>60.1.4</v>
      </c>
      <c r="B135" t="s">
        <v>682</v>
      </c>
      <c r="C135">
        <v>0</v>
      </c>
      <c r="D135" t="s">
        <v>499</v>
      </c>
      <c r="E135" t="s">
        <v>691</v>
      </c>
      <c r="F135" t="s">
        <v>19</v>
      </c>
      <c r="G135" t="s">
        <v>19</v>
      </c>
      <c r="H135" t="s">
        <v>19</v>
      </c>
      <c r="I135" t="s">
        <v>19</v>
      </c>
      <c r="J135" t="s">
        <v>19</v>
      </c>
      <c r="K135" t="s">
        <v>19</v>
      </c>
      <c r="L135" t="s">
        <v>19</v>
      </c>
      <c r="M135" t="s">
        <v>19</v>
      </c>
      <c r="N135" t="s">
        <v>19</v>
      </c>
      <c r="O135" t="s">
        <v>442</v>
      </c>
      <c r="P135">
        <v>30</v>
      </c>
      <c r="Q135">
        <v>1</v>
      </c>
      <c r="R135" t="s">
        <v>497</v>
      </c>
      <c r="S135" t="s">
        <v>692</v>
      </c>
      <c r="T135" t="s">
        <v>1950</v>
      </c>
      <c r="U135" t="s">
        <v>1946</v>
      </c>
      <c r="V135" t="s">
        <v>682</v>
      </c>
    </row>
    <row r="136" spans="1:22" hidden="1" x14ac:dyDescent="0.25">
      <c r="A136" s="31" t="str">
        <f t="shared" si="2"/>
        <v>60.2</v>
      </c>
      <c r="B136" t="s">
        <v>682</v>
      </c>
      <c r="C136">
        <v>0</v>
      </c>
      <c r="D136" t="s">
        <v>492</v>
      </c>
      <c r="E136" t="s">
        <v>693</v>
      </c>
      <c r="F136" t="s">
        <v>494</v>
      </c>
      <c r="G136" t="s">
        <v>1527</v>
      </c>
      <c r="H136" t="s">
        <v>1528</v>
      </c>
      <c r="I136" t="s">
        <v>1529</v>
      </c>
      <c r="J136" t="s">
        <v>1888</v>
      </c>
      <c r="K136" t="s">
        <v>495</v>
      </c>
      <c r="L136" t="s">
        <v>19</v>
      </c>
      <c r="M136" t="s">
        <v>1497</v>
      </c>
      <c r="N136" t="s">
        <v>1957</v>
      </c>
      <c r="O136" t="s">
        <v>443</v>
      </c>
      <c r="P136">
        <v>35</v>
      </c>
      <c r="Q136">
        <v>1</v>
      </c>
      <c r="R136" t="s">
        <v>497</v>
      </c>
      <c r="S136" t="s">
        <v>694</v>
      </c>
      <c r="T136" t="s">
        <v>1893</v>
      </c>
      <c r="U136" t="s">
        <v>1916</v>
      </c>
      <c r="V136" t="s">
        <v>682</v>
      </c>
    </row>
    <row r="137" spans="1:22" hidden="1" x14ac:dyDescent="0.25">
      <c r="A137" s="31" t="str">
        <f t="shared" si="2"/>
        <v>60.2.1</v>
      </c>
      <c r="B137" t="s">
        <v>682</v>
      </c>
      <c r="C137">
        <v>0</v>
      </c>
      <c r="D137" t="s">
        <v>499</v>
      </c>
      <c r="E137" t="s">
        <v>695</v>
      </c>
      <c r="F137" t="s">
        <v>19</v>
      </c>
      <c r="G137" t="s">
        <v>19</v>
      </c>
      <c r="H137" t="s">
        <v>19</v>
      </c>
      <c r="I137" t="s">
        <v>19</v>
      </c>
      <c r="J137" t="s">
        <v>19</v>
      </c>
      <c r="K137" t="s">
        <v>19</v>
      </c>
      <c r="L137" t="s">
        <v>19</v>
      </c>
      <c r="M137" t="s">
        <v>19</v>
      </c>
      <c r="N137" t="s">
        <v>19</v>
      </c>
      <c r="O137" t="s">
        <v>444</v>
      </c>
      <c r="P137">
        <v>15</v>
      </c>
      <c r="Q137">
        <v>1</v>
      </c>
      <c r="R137" t="s">
        <v>497</v>
      </c>
      <c r="S137" t="s">
        <v>696</v>
      </c>
      <c r="T137" t="s">
        <v>1893</v>
      </c>
      <c r="U137" t="s">
        <v>1911</v>
      </c>
      <c r="V137" t="s">
        <v>682</v>
      </c>
    </row>
    <row r="138" spans="1:22" hidden="1" x14ac:dyDescent="0.25">
      <c r="A138" s="31" t="str">
        <f t="shared" si="2"/>
        <v>60.2.2</v>
      </c>
      <c r="B138" t="s">
        <v>682</v>
      </c>
      <c r="C138">
        <v>0</v>
      </c>
      <c r="D138" t="s">
        <v>499</v>
      </c>
      <c r="E138" t="s">
        <v>697</v>
      </c>
      <c r="F138" t="s">
        <v>19</v>
      </c>
      <c r="G138" t="s">
        <v>19</v>
      </c>
      <c r="H138" t="s">
        <v>19</v>
      </c>
      <c r="I138" t="s">
        <v>19</v>
      </c>
      <c r="J138" t="s">
        <v>19</v>
      </c>
      <c r="K138" t="s">
        <v>19</v>
      </c>
      <c r="L138" t="s">
        <v>19</v>
      </c>
      <c r="M138" t="s">
        <v>19</v>
      </c>
      <c r="N138" t="s">
        <v>19</v>
      </c>
      <c r="O138" t="s">
        <v>445</v>
      </c>
      <c r="P138">
        <v>20</v>
      </c>
      <c r="Q138">
        <v>1</v>
      </c>
      <c r="R138" t="s">
        <v>497</v>
      </c>
      <c r="S138" t="s">
        <v>698</v>
      </c>
      <c r="T138" t="s">
        <v>1912</v>
      </c>
      <c r="U138" t="s">
        <v>1918</v>
      </c>
      <c r="V138" t="s">
        <v>682</v>
      </c>
    </row>
    <row r="139" spans="1:22" hidden="1" x14ac:dyDescent="0.25">
      <c r="A139" s="31" t="str">
        <f t="shared" si="2"/>
        <v>60.2.3</v>
      </c>
      <c r="B139" t="s">
        <v>682</v>
      </c>
      <c r="C139">
        <v>0</v>
      </c>
      <c r="D139" t="s">
        <v>499</v>
      </c>
      <c r="E139" t="s">
        <v>699</v>
      </c>
      <c r="F139" t="s">
        <v>19</v>
      </c>
      <c r="G139" t="s">
        <v>19</v>
      </c>
      <c r="H139" t="s">
        <v>19</v>
      </c>
      <c r="I139" t="s">
        <v>19</v>
      </c>
      <c r="J139" t="s">
        <v>19</v>
      </c>
      <c r="K139" t="s">
        <v>19</v>
      </c>
      <c r="L139" t="s">
        <v>19</v>
      </c>
      <c r="M139" t="s">
        <v>19</v>
      </c>
      <c r="N139" t="s">
        <v>19</v>
      </c>
      <c r="O139" t="s">
        <v>446</v>
      </c>
      <c r="P139">
        <v>25</v>
      </c>
      <c r="Q139">
        <v>1</v>
      </c>
      <c r="R139" t="s">
        <v>497</v>
      </c>
      <c r="S139" t="s">
        <v>700</v>
      </c>
      <c r="T139" t="s">
        <v>1948</v>
      </c>
      <c r="U139" t="s">
        <v>1890</v>
      </c>
      <c r="V139" t="s">
        <v>682</v>
      </c>
    </row>
    <row r="140" spans="1:22" hidden="1" x14ac:dyDescent="0.25">
      <c r="A140" s="31" t="str">
        <f t="shared" si="2"/>
        <v>60.2.4</v>
      </c>
      <c r="B140" t="s">
        <v>682</v>
      </c>
      <c r="C140">
        <v>0</v>
      </c>
      <c r="D140" t="s">
        <v>499</v>
      </c>
      <c r="E140" t="s">
        <v>701</v>
      </c>
      <c r="F140" t="s">
        <v>19</v>
      </c>
      <c r="G140" t="s">
        <v>19</v>
      </c>
      <c r="H140" t="s">
        <v>19</v>
      </c>
      <c r="I140" t="s">
        <v>19</v>
      </c>
      <c r="J140" t="s">
        <v>19</v>
      </c>
      <c r="K140" t="s">
        <v>19</v>
      </c>
      <c r="L140" t="s">
        <v>19</v>
      </c>
      <c r="M140" t="s">
        <v>19</v>
      </c>
      <c r="N140" t="s">
        <v>19</v>
      </c>
      <c r="O140" t="s">
        <v>447</v>
      </c>
      <c r="P140">
        <v>20</v>
      </c>
      <c r="Q140">
        <v>1</v>
      </c>
      <c r="R140" t="s">
        <v>497</v>
      </c>
      <c r="S140" t="s">
        <v>702</v>
      </c>
      <c r="T140" t="s">
        <v>1950</v>
      </c>
      <c r="U140" t="s">
        <v>1958</v>
      </c>
      <c r="V140" t="s">
        <v>682</v>
      </c>
    </row>
    <row r="141" spans="1:22" hidden="1" x14ac:dyDescent="0.25">
      <c r="A141" s="31" t="str">
        <f t="shared" si="2"/>
        <v>60.2.5</v>
      </c>
      <c r="B141" t="s">
        <v>682</v>
      </c>
      <c r="C141">
        <v>0</v>
      </c>
      <c r="D141" t="s">
        <v>499</v>
      </c>
      <c r="E141" t="s">
        <v>703</v>
      </c>
      <c r="F141" t="s">
        <v>19</v>
      </c>
      <c r="G141" t="s">
        <v>19</v>
      </c>
      <c r="H141" t="s">
        <v>19</v>
      </c>
      <c r="I141" t="s">
        <v>19</v>
      </c>
      <c r="J141" t="s">
        <v>19</v>
      </c>
      <c r="K141" t="s">
        <v>19</v>
      </c>
      <c r="L141" t="s">
        <v>19</v>
      </c>
      <c r="M141" t="s">
        <v>19</v>
      </c>
      <c r="N141" t="s">
        <v>19</v>
      </c>
      <c r="O141" t="s">
        <v>448</v>
      </c>
      <c r="P141">
        <v>20</v>
      </c>
      <c r="Q141">
        <v>1</v>
      </c>
      <c r="R141" t="s">
        <v>497</v>
      </c>
      <c r="S141" t="s">
        <v>704</v>
      </c>
      <c r="T141" t="s">
        <v>1959</v>
      </c>
      <c r="U141" t="s">
        <v>1916</v>
      </c>
      <c r="V141" t="s">
        <v>682</v>
      </c>
    </row>
    <row r="142" spans="1:22" hidden="1" x14ac:dyDescent="0.25">
      <c r="A142" s="31" t="str">
        <f t="shared" si="2"/>
        <v>60.3</v>
      </c>
      <c r="B142" t="s">
        <v>682</v>
      </c>
      <c r="C142">
        <v>0</v>
      </c>
      <c r="D142" t="s">
        <v>492</v>
      </c>
      <c r="E142" t="s">
        <v>705</v>
      </c>
      <c r="F142" t="s">
        <v>494</v>
      </c>
      <c r="G142" t="s">
        <v>1530</v>
      </c>
      <c r="H142" t="s">
        <v>1531</v>
      </c>
      <c r="I142" t="s">
        <v>1532</v>
      </c>
      <c r="J142" t="s">
        <v>1888</v>
      </c>
      <c r="K142" t="s">
        <v>495</v>
      </c>
      <c r="L142" t="s">
        <v>19</v>
      </c>
      <c r="M142" t="s">
        <v>1497</v>
      </c>
      <c r="N142" t="s">
        <v>1960</v>
      </c>
      <c r="O142" t="s">
        <v>449</v>
      </c>
      <c r="P142">
        <v>30</v>
      </c>
      <c r="Q142">
        <v>2</v>
      </c>
      <c r="R142" t="s">
        <v>497</v>
      </c>
      <c r="S142" t="s">
        <v>706</v>
      </c>
      <c r="T142" t="s">
        <v>1935</v>
      </c>
      <c r="U142" t="s">
        <v>1890</v>
      </c>
      <c r="V142" t="s">
        <v>682</v>
      </c>
    </row>
    <row r="143" spans="1:22" hidden="1" x14ac:dyDescent="0.25">
      <c r="A143" s="31" t="str">
        <f t="shared" si="2"/>
        <v>60.3.1</v>
      </c>
      <c r="B143" t="s">
        <v>682</v>
      </c>
      <c r="C143">
        <v>0</v>
      </c>
      <c r="D143" t="s">
        <v>499</v>
      </c>
      <c r="E143" t="s">
        <v>707</v>
      </c>
      <c r="F143" t="s">
        <v>19</v>
      </c>
      <c r="G143" t="s">
        <v>19</v>
      </c>
      <c r="H143" t="s">
        <v>19</v>
      </c>
      <c r="I143" t="s">
        <v>19</v>
      </c>
      <c r="J143" t="s">
        <v>19</v>
      </c>
      <c r="K143" t="s">
        <v>19</v>
      </c>
      <c r="L143" t="s">
        <v>19</v>
      </c>
      <c r="M143" t="s">
        <v>19</v>
      </c>
      <c r="N143" t="s">
        <v>19</v>
      </c>
      <c r="O143" t="s">
        <v>450</v>
      </c>
      <c r="P143">
        <v>30</v>
      </c>
      <c r="Q143">
        <v>1</v>
      </c>
      <c r="R143" t="s">
        <v>497</v>
      </c>
      <c r="S143" t="s">
        <v>708</v>
      </c>
      <c r="T143" t="s">
        <v>1935</v>
      </c>
      <c r="U143" t="s">
        <v>1897</v>
      </c>
      <c r="V143" t="s">
        <v>682</v>
      </c>
    </row>
    <row r="144" spans="1:22" hidden="1" x14ac:dyDescent="0.25">
      <c r="A144" s="31" t="str">
        <f t="shared" si="2"/>
        <v>60.3.2</v>
      </c>
      <c r="B144" t="s">
        <v>682</v>
      </c>
      <c r="C144">
        <v>0</v>
      </c>
      <c r="D144" t="s">
        <v>499</v>
      </c>
      <c r="E144" t="s">
        <v>709</v>
      </c>
      <c r="F144" t="s">
        <v>19</v>
      </c>
      <c r="G144" t="s">
        <v>19</v>
      </c>
      <c r="H144" t="s">
        <v>19</v>
      </c>
      <c r="I144" t="s">
        <v>19</v>
      </c>
      <c r="J144" t="s">
        <v>19</v>
      </c>
      <c r="K144" t="s">
        <v>19</v>
      </c>
      <c r="L144" t="s">
        <v>19</v>
      </c>
      <c r="M144" t="s">
        <v>19</v>
      </c>
      <c r="N144" t="s">
        <v>19</v>
      </c>
      <c r="O144" t="s">
        <v>451</v>
      </c>
      <c r="P144">
        <v>40</v>
      </c>
      <c r="Q144">
        <v>2</v>
      </c>
      <c r="R144" t="s">
        <v>497</v>
      </c>
      <c r="S144" t="s">
        <v>706</v>
      </c>
      <c r="T144" t="s">
        <v>1903</v>
      </c>
      <c r="U144" t="s">
        <v>1911</v>
      </c>
      <c r="V144" t="s">
        <v>682</v>
      </c>
    </row>
    <row r="145" spans="1:22" hidden="1" x14ac:dyDescent="0.25">
      <c r="A145" s="31" t="str">
        <f t="shared" si="2"/>
        <v>60.3.3</v>
      </c>
      <c r="B145" t="s">
        <v>682</v>
      </c>
      <c r="C145">
        <v>0</v>
      </c>
      <c r="D145" t="s">
        <v>499</v>
      </c>
      <c r="E145" t="s">
        <v>710</v>
      </c>
      <c r="F145" t="s">
        <v>19</v>
      </c>
      <c r="G145" t="s">
        <v>19</v>
      </c>
      <c r="H145" t="s">
        <v>19</v>
      </c>
      <c r="I145" t="s">
        <v>19</v>
      </c>
      <c r="J145" t="s">
        <v>19</v>
      </c>
      <c r="K145" t="s">
        <v>19</v>
      </c>
      <c r="L145" t="s">
        <v>19</v>
      </c>
      <c r="M145" t="s">
        <v>19</v>
      </c>
      <c r="N145" t="s">
        <v>19</v>
      </c>
      <c r="O145" t="s">
        <v>452</v>
      </c>
      <c r="P145">
        <v>30</v>
      </c>
      <c r="Q145">
        <v>2</v>
      </c>
      <c r="R145" t="s">
        <v>497</v>
      </c>
      <c r="S145" t="s">
        <v>711</v>
      </c>
      <c r="T145" t="s">
        <v>1891</v>
      </c>
      <c r="U145" t="s">
        <v>1890</v>
      </c>
      <c r="V145" t="s">
        <v>682</v>
      </c>
    </row>
    <row r="146" spans="1:22" hidden="1" x14ac:dyDescent="0.25">
      <c r="A146" s="31" t="str">
        <f t="shared" si="2"/>
        <v>3200.1</v>
      </c>
      <c r="B146" t="s">
        <v>991</v>
      </c>
      <c r="C146">
        <v>0</v>
      </c>
      <c r="D146" t="s">
        <v>492</v>
      </c>
      <c r="E146" t="s">
        <v>992</v>
      </c>
      <c r="F146" t="s">
        <v>511</v>
      </c>
      <c r="G146" t="s">
        <v>1530</v>
      </c>
      <c r="H146" t="s">
        <v>1531</v>
      </c>
      <c r="I146" t="s">
        <v>1532</v>
      </c>
      <c r="J146" t="s">
        <v>1888</v>
      </c>
      <c r="K146" t="s">
        <v>495</v>
      </c>
      <c r="L146" t="s">
        <v>20</v>
      </c>
      <c r="M146" t="s">
        <v>646</v>
      </c>
      <c r="N146" t="s">
        <v>1955</v>
      </c>
      <c r="O146" t="s">
        <v>145</v>
      </c>
      <c r="P146">
        <v>50</v>
      </c>
      <c r="Q146">
        <v>10</v>
      </c>
      <c r="R146" t="s">
        <v>497</v>
      </c>
      <c r="S146" t="s">
        <v>994</v>
      </c>
      <c r="T146" t="s">
        <v>1917</v>
      </c>
      <c r="U146" t="s">
        <v>1958</v>
      </c>
      <c r="V146" t="s">
        <v>991</v>
      </c>
    </row>
    <row r="147" spans="1:22" hidden="1" x14ac:dyDescent="0.25">
      <c r="A147" s="31" t="str">
        <f t="shared" si="2"/>
        <v>3200.1.1</v>
      </c>
      <c r="B147" t="s">
        <v>991</v>
      </c>
      <c r="C147">
        <v>0</v>
      </c>
      <c r="D147" t="s">
        <v>499</v>
      </c>
      <c r="E147" t="s">
        <v>995</v>
      </c>
      <c r="F147" t="s">
        <v>19</v>
      </c>
      <c r="G147" t="s">
        <v>19</v>
      </c>
      <c r="H147" t="s">
        <v>19</v>
      </c>
      <c r="I147" t="s">
        <v>19</v>
      </c>
      <c r="J147" t="s">
        <v>19</v>
      </c>
      <c r="K147" t="s">
        <v>19</v>
      </c>
      <c r="L147" t="s">
        <v>19</v>
      </c>
      <c r="M147" t="s">
        <v>19</v>
      </c>
      <c r="N147" t="s">
        <v>19</v>
      </c>
      <c r="O147" t="s">
        <v>146</v>
      </c>
      <c r="P147">
        <v>50</v>
      </c>
      <c r="Q147">
        <v>1</v>
      </c>
      <c r="R147" t="s">
        <v>497</v>
      </c>
      <c r="S147" t="s">
        <v>996</v>
      </c>
      <c r="T147" t="s">
        <v>1917</v>
      </c>
      <c r="U147" t="s">
        <v>1961</v>
      </c>
      <c r="V147" t="s">
        <v>991</v>
      </c>
    </row>
    <row r="148" spans="1:22" hidden="1" x14ac:dyDescent="0.25">
      <c r="A148" s="31" t="str">
        <f t="shared" si="2"/>
        <v>3200.1.2</v>
      </c>
      <c r="B148" t="s">
        <v>991</v>
      </c>
      <c r="C148">
        <v>0</v>
      </c>
      <c r="D148" t="s">
        <v>499</v>
      </c>
      <c r="E148" t="s">
        <v>997</v>
      </c>
      <c r="F148" t="s">
        <v>19</v>
      </c>
      <c r="G148" t="s">
        <v>19</v>
      </c>
      <c r="H148" t="s">
        <v>19</v>
      </c>
      <c r="I148" t="s">
        <v>19</v>
      </c>
      <c r="J148" t="s">
        <v>19</v>
      </c>
      <c r="K148" t="s">
        <v>19</v>
      </c>
      <c r="L148" t="s">
        <v>19</v>
      </c>
      <c r="M148" t="s">
        <v>19</v>
      </c>
      <c r="N148" t="s">
        <v>19</v>
      </c>
      <c r="O148" t="s">
        <v>147</v>
      </c>
      <c r="P148">
        <v>50</v>
      </c>
      <c r="Q148">
        <v>10</v>
      </c>
      <c r="R148" t="s">
        <v>497</v>
      </c>
      <c r="S148" t="s">
        <v>994</v>
      </c>
      <c r="T148" t="s">
        <v>1962</v>
      </c>
      <c r="U148" t="s">
        <v>1958</v>
      </c>
      <c r="V148" t="s">
        <v>991</v>
      </c>
    </row>
    <row r="149" spans="1:22" hidden="1" x14ac:dyDescent="0.25">
      <c r="A149" s="31" t="str">
        <f t="shared" si="2"/>
        <v>3200.2</v>
      </c>
      <c r="B149" t="s">
        <v>991</v>
      </c>
      <c r="C149">
        <v>0</v>
      </c>
      <c r="D149" t="s">
        <v>492</v>
      </c>
      <c r="E149" t="s">
        <v>998</v>
      </c>
      <c r="F149" t="s">
        <v>494</v>
      </c>
      <c r="G149" t="s">
        <v>1536</v>
      </c>
      <c r="H149" t="s">
        <v>1537</v>
      </c>
      <c r="I149" t="s">
        <v>1538</v>
      </c>
      <c r="J149" t="s">
        <v>1888</v>
      </c>
      <c r="K149" t="s">
        <v>495</v>
      </c>
      <c r="L149" t="s">
        <v>20</v>
      </c>
      <c r="M149" t="s">
        <v>646</v>
      </c>
      <c r="N149" t="s">
        <v>19</v>
      </c>
      <c r="O149" t="s">
        <v>257</v>
      </c>
      <c r="P149">
        <v>50</v>
      </c>
      <c r="Q149">
        <v>80</v>
      </c>
      <c r="R149" t="s">
        <v>525</v>
      </c>
      <c r="S149" t="s">
        <v>999</v>
      </c>
      <c r="T149" t="s">
        <v>1915</v>
      </c>
      <c r="U149" t="s">
        <v>1963</v>
      </c>
      <c r="V149" t="s">
        <v>991</v>
      </c>
    </row>
    <row r="150" spans="1:22" hidden="1" x14ac:dyDescent="0.25">
      <c r="A150" s="31" t="str">
        <f t="shared" si="2"/>
        <v>3200.2.1</v>
      </c>
      <c r="B150" t="s">
        <v>991</v>
      </c>
      <c r="C150">
        <v>0</v>
      </c>
      <c r="D150" t="s">
        <v>499</v>
      </c>
      <c r="E150" t="s">
        <v>1000</v>
      </c>
      <c r="F150" t="s">
        <v>19</v>
      </c>
      <c r="G150" t="s">
        <v>19</v>
      </c>
      <c r="H150" t="s">
        <v>19</v>
      </c>
      <c r="I150" t="s">
        <v>19</v>
      </c>
      <c r="J150" t="s">
        <v>19</v>
      </c>
      <c r="K150" t="s">
        <v>19</v>
      </c>
      <c r="L150" t="s">
        <v>19</v>
      </c>
      <c r="M150" t="s">
        <v>19</v>
      </c>
      <c r="N150" t="s">
        <v>19</v>
      </c>
      <c r="O150" t="s">
        <v>258</v>
      </c>
      <c r="P150">
        <v>25</v>
      </c>
      <c r="Q150">
        <v>1</v>
      </c>
      <c r="R150" t="s">
        <v>497</v>
      </c>
      <c r="S150" t="s">
        <v>1001</v>
      </c>
      <c r="T150" t="s">
        <v>1915</v>
      </c>
      <c r="U150" t="s">
        <v>1944</v>
      </c>
      <c r="V150" t="s">
        <v>991</v>
      </c>
    </row>
    <row r="151" spans="1:22" hidden="1" x14ac:dyDescent="0.25">
      <c r="A151" s="31" t="str">
        <f t="shared" si="2"/>
        <v>3200.2.2</v>
      </c>
      <c r="B151" t="s">
        <v>991</v>
      </c>
      <c r="C151">
        <v>0</v>
      </c>
      <c r="D151" t="s">
        <v>499</v>
      </c>
      <c r="E151" t="s">
        <v>1002</v>
      </c>
      <c r="F151" t="s">
        <v>19</v>
      </c>
      <c r="G151" t="s">
        <v>19</v>
      </c>
      <c r="H151" t="s">
        <v>19</v>
      </c>
      <c r="I151" t="s">
        <v>19</v>
      </c>
      <c r="J151" t="s">
        <v>19</v>
      </c>
      <c r="K151" t="s">
        <v>19</v>
      </c>
      <c r="L151" t="s">
        <v>19</v>
      </c>
      <c r="M151" t="s">
        <v>19</v>
      </c>
      <c r="N151" t="s">
        <v>19</v>
      </c>
      <c r="O151" t="s">
        <v>259</v>
      </c>
      <c r="P151">
        <v>25</v>
      </c>
      <c r="Q151">
        <v>1</v>
      </c>
      <c r="R151" t="s">
        <v>497</v>
      </c>
      <c r="S151" t="s">
        <v>1001</v>
      </c>
      <c r="T151" t="s">
        <v>1915</v>
      </c>
      <c r="U151" t="s">
        <v>1964</v>
      </c>
      <c r="V151" t="s">
        <v>991</v>
      </c>
    </row>
    <row r="152" spans="1:22" hidden="1" x14ac:dyDescent="0.25">
      <c r="A152" s="31" t="str">
        <f t="shared" si="2"/>
        <v>3200.2.3</v>
      </c>
      <c r="B152" t="s">
        <v>991</v>
      </c>
      <c r="C152">
        <v>0</v>
      </c>
      <c r="D152" t="s">
        <v>499</v>
      </c>
      <c r="E152" t="s">
        <v>1003</v>
      </c>
      <c r="F152" t="s">
        <v>19</v>
      </c>
      <c r="G152" t="s">
        <v>19</v>
      </c>
      <c r="H152" t="s">
        <v>19</v>
      </c>
      <c r="I152" t="s">
        <v>19</v>
      </c>
      <c r="J152" t="s">
        <v>19</v>
      </c>
      <c r="K152" t="s">
        <v>19</v>
      </c>
      <c r="L152" t="s">
        <v>19</v>
      </c>
      <c r="M152" t="s">
        <v>19</v>
      </c>
      <c r="N152" t="s">
        <v>19</v>
      </c>
      <c r="O152" t="s">
        <v>260</v>
      </c>
      <c r="P152">
        <v>50</v>
      </c>
      <c r="Q152">
        <v>80</v>
      </c>
      <c r="R152" t="s">
        <v>525</v>
      </c>
      <c r="S152" t="s">
        <v>1004</v>
      </c>
      <c r="T152" t="s">
        <v>1915</v>
      </c>
      <c r="U152" t="s">
        <v>1963</v>
      </c>
      <c r="V152" t="s">
        <v>991</v>
      </c>
    </row>
    <row r="153" spans="1:22" hidden="1" x14ac:dyDescent="0.25">
      <c r="A153" s="31" t="str">
        <f t="shared" si="2"/>
        <v>6000.1</v>
      </c>
      <c r="B153" t="s">
        <v>1231</v>
      </c>
      <c r="C153">
        <v>0</v>
      </c>
      <c r="D153" t="s">
        <v>492</v>
      </c>
      <c r="E153" t="s">
        <v>1232</v>
      </c>
      <c r="F153" t="s">
        <v>511</v>
      </c>
      <c r="G153" t="s">
        <v>1536</v>
      </c>
      <c r="H153" t="s">
        <v>1537</v>
      </c>
      <c r="I153" t="s">
        <v>1538</v>
      </c>
      <c r="J153" t="s">
        <v>1904</v>
      </c>
      <c r="K153" t="s">
        <v>495</v>
      </c>
      <c r="L153" t="s">
        <v>39</v>
      </c>
      <c r="M153" t="s">
        <v>1546</v>
      </c>
      <c r="N153" t="s">
        <v>1965</v>
      </c>
      <c r="O153" t="s">
        <v>194</v>
      </c>
      <c r="P153">
        <v>14</v>
      </c>
      <c r="Q153">
        <v>4</v>
      </c>
      <c r="R153" t="s">
        <v>497</v>
      </c>
      <c r="S153" t="s">
        <v>1233</v>
      </c>
      <c r="T153" t="s">
        <v>1900</v>
      </c>
      <c r="U153" t="s">
        <v>1916</v>
      </c>
      <c r="V153" t="s">
        <v>1231</v>
      </c>
    </row>
    <row r="154" spans="1:22" hidden="1" x14ac:dyDescent="0.25">
      <c r="A154" s="31" t="str">
        <f t="shared" si="2"/>
        <v>6000.1.1</v>
      </c>
      <c r="B154" t="s">
        <v>1231</v>
      </c>
      <c r="C154">
        <v>0</v>
      </c>
      <c r="D154" t="s">
        <v>499</v>
      </c>
      <c r="E154" t="s">
        <v>1234</v>
      </c>
      <c r="F154" t="s">
        <v>19</v>
      </c>
      <c r="G154" t="s">
        <v>19</v>
      </c>
      <c r="H154" t="s">
        <v>19</v>
      </c>
      <c r="I154" t="s">
        <v>19</v>
      </c>
      <c r="J154" t="s">
        <v>19</v>
      </c>
      <c r="K154" t="s">
        <v>19</v>
      </c>
      <c r="L154" t="s">
        <v>19</v>
      </c>
      <c r="M154" t="s">
        <v>19</v>
      </c>
      <c r="N154" t="s">
        <v>19</v>
      </c>
      <c r="O154" t="s">
        <v>195</v>
      </c>
      <c r="P154">
        <v>20</v>
      </c>
      <c r="Q154">
        <v>1</v>
      </c>
      <c r="R154" t="s">
        <v>497</v>
      </c>
      <c r="S154" t="s">
        <v>1235</v>
      </c>
      <c r="T154" t="s">
        <v>1900</v>
      </c>
      <c r="U154" t="s">
        <v>1966</v>
      </c>
      <c r="V154" t="s">
        <v>1231</v>
      </c>
    </row>
    <row r="155" spans="1:22" hidden="1" x14ac:dyDescent="0.25">
      <c r="A155" s="31" t="str">
        <f t="shared" si="2"/>
        <v>6000.1.2</v>
      </c>
      <c r="B155" t="s">
        <v>1231</v>
      </c>
      <c r="C155">
        <v>0</v>
      </c>
      <c r="D155" t="s">
        <v>499</v>
      </c>
      <c r="E155" t="s">
        <v>1236</v>
      </c>
      <c r="F155" t="s">
        <v>19</v>
      </c>
      <c r="G155" t="s">
        <v>19</v>
      </c>
      <c r="H155" t="s">
        <v>19</v>
      </c>
      <c r="I155" t="s">
        <v>19</v>
      </c>
      <c r="J155" t="s">
        <v>19</v>
      </c>
      <c r="K155" t="s">
        <v>19</v>
      </c>
      <c r="L155" t="s">
        <v>19</v>
      </c>
      <c r="M155" t="s">
        <v>19</v>
      </c>
      <c r="N155" t="s">
        <v>19</v>
      </c>
      <c r="O155" t="s">
        <v>196</v>
      </c>
      <c r="P155">
        <v>20</v>
      </c>
      <c r="Q155">
        <v>1</v>
      </c>
      <c r="R155" t="s">
        <v>497</v>
      </c>
      <c r="S155" t="s">
        <v>1237</v>
      </c>
      <c r="T155" t="s">
        <v>1900</v>
      </c>
      <c r="U155" t="s">
        <v>1916</v>
      </c>
      <c r="V155" t="s">
        <v>1231</v>
      </c>
    </row>
    <row r="156" spans="1:22" hidden="1" x14ac:dyDescent="0.25">
      <c r="A156" s="31" t="str">
        <f t="shared" si="2"/>
        <v>6000.1.3</v>
      </c>
      <c r="B156" t="s">
        <v>1231</v>
      </c>
      <c r="C156">
        <v>0</v>
      </c>
      <c r="D156" t="s">
        <v>499</v>
      </c>
      <c r="E156" t="s">
        <v>1238</v>
      </c>
      <c r="F156" t="s">
        <v>19</v>
      </c>
      <c r="G156" t="s">
        <v>19</v>
      </c>
      <c r="H156" t="s">
        <v>19</v>
      </c>
      <c r="I156" t="s">
        <v>19</v>
      </c>
      <c r="J156" t="s">
        <v>19</v>
      </c>
      <c r="K156" t="s">
        <v>19</v>
      </c>
      <c r="L156" t="s">
        <v>19</v>
      </c>
      <c r="M156" t="s">
        <v>19</v>
      </c>
      <c r="N156" t="s">
        <v>19</v>
      </c>
      <c r="O156" t="s">
        <v>197</v>
      </c>
      <c r="P156">
        <v>30</v>
      </c>
      <c r="Q156">
        <v>100</v>
      </c>
      <c r="R156" t="s">
        <v>525</v>
      </c>
      <c r="S156" t="s">
        <v>1239</v>
      </c>
      <c r="T156" t="s">
        <v>1900</v>
      </c>
      <c r="U156" t="s">
        <v>1916</v>
      </c>
      <c r="V156" t="s">
        <v>1231</v>
      </c>
    </row>
    <row r="157" spans="1:22" hidden="1" x14ac:dyDescent="0.25">
      <c r="A157" s="31" t="str">
        <f t="shared" si="2"/>
        <v>6000.1.4</v>
      </c>
      <c r="B157" t="s">
        <v>1231</v>
      </c>
      <c r="C157">
        <v>0</v>
      </c>
      <c r="D157" t="s">
        <v>499</v>
      </c>
      <c r="E157" t="s">
        <v>1240</v>
      </c>
      <c r="F157" t="s">
        <v>19</v>
      </c>
      <c r="G157" t="s">
        <v>19</v>
      </c>
      <c r="H157" t="s">
        <v>19</v>
      </c>
      <c r="I157" t="s">
        <v>19</v>
      </c>
      <c r="J157" t="s">
        <v>19</v>
      </c>
      <c r="K157" t="s">
        <v>19</v>
      </c>
      <c r="L157" t="s">
        <v>19</v>
      </c>
      <c r="M157" t="s">
        <v>19</v>
      </c>
      <c r="N157" t="s">
        <v>19</v>
      </c>
      <c r="O157" t="s">
        <v>198</v>
      </c>
      <c r="P157">
        <v>30</v>
      </c>
      <c r="Q157">
        <v>1</v>
      </c>
      <c r="R157" t="s">
        <v>497</v>
      </c>
      <c r="S157" t="s">
        <v>1241</v>
      </c>
      <c r="T157" t="s">
        <v>1900</v>
      </c>
      <c r="U157" t="s">
        <v>1916</v>
      </c>
      <c r="V157" t="s">
        <v>1231</v>
      </c>
    </row>
    <row r="158" spans="1:22" hidden="1" x14ac:dyDescent="0.25">
      <c r="A158" s="31" t="str">
        <f t="shared" si="2"/>
        <v>6000.2</v>
      </c>
      <c r="B158" t="s">
        <v>1231</v>
      </c>
      <c r="C158">
        <v>0</v>
      </c>
      <c r="D158" t="s">
        <v>492</v>
      </c>
      <c r="E158" t="s">
        <v>1242</v>
      </c>
      <c r="F158" t="s">
        <v>511</v>
      </c>
      <c r="G158" t="s">
        <v>1536</v>
      </c>
      <c r="H158" t="s">
        <v>1537</v>
      </c>
      <c r="I158" t="s">
        <v>1538</v>
      </c>
      <c r="J158" t="s">
        <v>19</v>
      </c>
      <c r="K158" t="s">
        <v>495</v>
      </c>
      <c r="L158" t="s">
        <v>39</v>
      </c>
      <c r="M158" t="s">
        <v>1020</v>
      </c>
      <c r="N158" t="s">
        <v>1965</v>
      </c>
      <c r="O158" t="s">
        <v>199</v>
      </c>
      <c r="P158">
        <v>14</v>
      </c>
      <c r="Q158">
        <v>4</v>
      </c>
      <c r="R158" t="s">
        <v>497</v>
      </c>
      <c r="S158" t="s">
        <v>1233</v>
      </c>
      <c r="T158" t="s">
        <v>1900</v>
      </c>
      <c r="U158" t="s">
        <v>1916</v>
      </c>
      <c r="V158" t="s">
        <v>1231</v>
      </c>
    </row>
    <row r="159" spans="1:22" hidden="1" x14ac:dyDescent="0.25">
      <c r="A159" s="31" t="str">
        <f t="shared" si="2"/>
        <v>6000.2.1</v>
      </c>
      <c r="B159" t="s">
        <v>1231</v>
      </c>
      <c r="C159">
        <v>0</v>
      </c>
      <c r="D159" t="s">
        <v>499</v>
      </c>
      <c r="E159" t="s">
        <v>1243</v>
      </c>
      <c r="F159" t="s">
        <v>19</v>
      </c>
      <c r="G159" t="s">
        <v>19</v>
      </c>
      <c r="H159" t="s">
        <v>19</v>
      </c>
      <c r="I159" t="s">
        <v>19</v>
      </c>
      <c r="J159" t="s">
        <v>19</v>
      </c>
      <c r="K159" t="s">
        <v>19</v>
      </c>
      <c r="L159" t="s">
        <v>19</v>
      </c>
      <c r="M159" t="s">
        <v>19</v>
      </c>
      <c r="N159" t="s">
        <v>19</v>
      </c>
      <c r="O159" t="s">
        <v>195</v>
      </c>
      <c r="P159">
        <v>20</v>
      </c>
      <c r="Q159">
        <v>1</v>
      </c>
      <c r="R159" t="s">
        <v>497</v>
      </c>
      <c r="S159" t="s">
        <v>1235</v>
      </c>
      <c r="T159" t="s">
        <v>1900</v>
      </c>
      <c r="U159" t="s">
        <v>1966</v>
      </c>
      <c r="V159" t="s">
        <v>1231</v>
      </c>
    </row>
    <row r="160" spans="1:22" hidden="1" x14ac:dyDescent="0.25">
      <c r="A160" s="31" t="str">
        <f t="shared" si="2"/>
        <v>6000.2.2</v>
      </c>
      <c r="B160" t="s">
        <v>1231</v>
      </c>
      <c r="C160">
        <v>0</v>
      </c>
      <c r="D160" t="s">
        <v>499</v>
      </c>
      <c r="E160" t="s">
        <v>1244</v>
      </c>
      <c r="F160" t="s">
        <v>19</v>
      </c>
      <c r="G160" t="s">
        <v>19</v>
      </c>
      <c r="H160" t="s">
        <v>19</v>
      </c>
      <c r="I160" t="s">
        <v>19</v>
      </c>
      <c r="J160" t="s">
        <v>19</v>
      </c>
      <c r="K160" t="s">
        <v>19</v>
      </c>
      <c r="L160" t="s">
        <v>19</v>
      </c>
      <c r="M160" t="s">
        <v>19</v>
      </c>
      <c r="N160" t="s">
        <v>19</v>
      </c>
      <c r="O160" t="s">
        <v>196</v>
      </c>
      <c r="P160">
        <v>20</v>
      </c>
      <c r="Q160">
        <v>1</v>
      </c>
      <c r="R160" t="s">
        <v>497</v>
      </c>
      <c r="S160" t="s">
        <v>1237</v>
      </c>
      <c r="T160" t="s">
        <v>1900</v>
      </c>
      <c r="U160" t="s">
        <v>1916</v>
      </c>
      <c r="V160" t="s">
        <v>1231</v>
      </c>
    </row>
    <row r="161" spans="1:22" hidden="1" x14ac:dyDescent="0.25">
      <c r="A161" s="31" t="str">
        <f t="shared" si="2"/>
        <v>6000.2.3</v>
      </c>
      <c r="B161" t="s">
        <v>1231</v>
      </c>
      <c r="C161">
        <v>0</v>
      </c>
      <c r="D161" t="s">
        <v>499</v>
      </c>
      <c r="E161" t="s">
        <v>1245</v>
      </c>
      <c r="F161" t="s">
        <v>19</v>
      </c>
      <c r="G161" t="s">
        <v>19</v>
      </c>
      <c r="H161" t="s">
        <v>19</v>
      </c>
      <c r="I161" t="s">
        <v>19</v>
      </c>
      <c r="J161" t="s">
        <v>19</v>
      </c>
      <c r="K161" t="s">
        <v>19</v>
      </c>
      <c r="L161" t="s">
        <v>19</v>
      </c>
      <c r="M161" t="s">
        <v>19</v>
      </c>
      <c r="N161" t="s">
        <v>19</v>
      </c>
      <c r="O161" t="s">
        <v>197</v>
      </c>
      <c r="P161">
        <v>30</v>
      </c>
      <c r="Q161">
        <v>100</v>
      </c>
      <c r="R161" t="s">
        <v>525</v>
      </c>
      <c r="S161" t="s">
        <v>1239</v>
      </c>
      <c r="T161" t="s">
        <v>1900</v>
      </c>
      <c r="U161" t="s">
        <v>1916</v>
      </c>
      <c r="V161" t="s">
        <v>1231</v>
      </c>
    </row>
    <row r="162" spans="1:22" hidden="1" x14ac:dyDescent="0.25">
      <c r="A162" s="31" t="str">
        <f t="shared" si="2"/>
        <v>6000.2.4</v>
      </c>
      <c r="B162" t="s">
        <v>1231</v>
      </c>
      <c r="C162">
        <v>0</v>
      </c>
      <c r="D162" t="s">
        <v>499</v>
      </c>
      <c r="E162" t="s">
        <v>1246</v>
      </c>
      <c r="F162" t="s">
        <v>19</v>
      </c>
      <c r="G162" t="s">
        <v>19</v>
      </c>
      <c r="H162" t="s">
        <v>19</v>
      </c>
      <c r="I162" t="s">
        <v>19</v>
      </c>
      <c r="J162" t="s">
        <v>19</v>
      </c>
      <c r="K162" t="s">
        <v>19</v>
      </c>
      <c r="L162" t="s">
        <v>19</v>
      </c>
      <c r="M162" t="s">
        <v>19</v>
      </c>
      <c r="N162" t="s">
        <v>19</v>
      </c>
      <c r="O162" t="s">
        <v>198</v>
      </c>
      <c r="P162">
        <v>30</v>
      </c>
      <c r="Q162">
        <v>1</v>
      </c>
      <c r="R162" t="s">
        <v>497</v>
      </c>
      <c r="S162" t="s">
        <v>1241</v>
      </c>
      <c r="T162" t="s">
        <v>1900</v>
      </c>
      <c r="U162" t="s">
        <v>1916</v>
      </c>
      <c r="V162" t="s">
        <v>1231</v>
      </c>
    </row>
    <row r="163" spans="1:22" hidden="1" x14ac:dyDescent="0.25">
      <c r="A163" s="31" t="str">
        <f t="shared" si="2"/>
        <v>6000.3</v>
      </c>
      <c r="B163" t="s">
        <v>1231</v>
      </c>
      <c r="C163">
        <v>0</v>
      </c>
      <c r="D163" t="s">
        <v>492</v>
      </c>
      <c r="E163" t="s">
        <v>1247</v>
      </c>
      <c r="F163" t="s">
        <v>511</v>
      </c>
      <c r="G163" t="s">
        <v>1536</v>
      </c>
      <c r="H163" t="s">
        <v>1537</v>
      </c>
      <c r="I163" t="s">
        <v>1538</v>
      </c>
      <c r="J163" t="s">
        <v>1904</v>
      </c>
      <c r="K163" t="s">
        <v>495</v>
      </c>
      <c r="L163" t="s">
        <v>39</v>
      </c>
      <c r="M163" t="s">
        <v>1546</v>
      </c>
      <c r="N163" t="s">
        <v>1965</v>
      </c>
      <c r="O163" t="s">
        <v>200</v>
      </c>
      <c r="P163">
        <v>14</v>
      </c>
      <c r="Q163">
        <v>4</v>
      </c>
      <c r="R163" t="s">
        <v>497</v>
      </c>
      <c r="S163" t="s">
        <v>1233</v>
      </c>
      <c r="T163" t="s">
        <v>1900</v>
      </c>
      <c r="U163" t="s">
        <v>1916</v>
      </c>
      <c r="V163" t="s">
        <v>1231</v>
      </c>
    </row>
    <row r="164" spans="1:22" hidden="1" x14ac:dyDescent="0.25">
      <c r="A164" s="31" t="str">
        <f t="shared" si="2"/>
        <v>6000.3.1</v>
      </c>
      <c r="B164" t="s">
        <v>1231</v>
      </c>
      <c r="C164">
        <v>0</v>
      </c>
      <c r="D164" t="s">
        <v>499</v>
      </c>
      <c r="E164" t="s">
        <v>1248</v>
      </c>
      <c r="F164" t="s">
        <v>19</v>
      </c>
      <c r="G164" t="s">
        <v>19</v>
      </c>
      <c r="H164" t="s">
        <v>19</v>
      </c>
      <c r="I164" t="s">
        <v>19</v>
      </c>
      <c r="J164" t="s">
        <v>19</v>
      </c>
      <c r="K164" t="s">
        <v>19</v>
      </c>
      <c r="L164" t="s">
        <v>19</v>
      </c>
      <c r="M164" t="s">
        <v>19</v>
      </c>
      <c r="N164" t="s">
        <v>19</v>
      </c>
      <c r="O164" t="s">
        <v>195</v>
      </c>
      <c r="P164">
        <v>20</v>
      </c>
      <c r="Q164">
        <v>1</v>
      </c>
      <c r="R164" t="s">
        <v>497</v>
      </c>
      <c r="S164" t="s">
        <v>1235</v>
      </c>
      <c r="T164" t="s">
        <v>1900</v>
      </c>
      <c r="U164" t="s">
        <v>1966</v>
      </c>
      <c r="V164" t="s">
        <v>1231</v>
      </c>
    </row>
    <row r="165" spans="1:22" hidden="1" x14ac:dyDescent="0.25">
      <c r="A165" s="31" t="str">
        <f t="shared" si="2"/>
        <v>6000.3.2</v>
      </c>
      <c r="B165" t="s">
        <v>1231</v>
      </c>
      <c r="C165">
        <v>0</v>
      </c>
      <c r="D165" t="s">
        <v>499</v>
      </c>
      <c r="E165" t="s">
        <v>1249</v>
      </c>
      <c r="F165" t="s">
        <v>19</v>
      </c>
      <c r="G165" t="s">
        <v>19</v>
      </c>
      <c r="H165" t="s">
        <v>19</v>
      </c>
      <c r="I165" t="s">
        <v>19</v>
      </c>
      <c r="J165" t="s">
        <v>19</v>
      </c>
      <c r="K165" t="s">
        <v>19</v>
      </c>
      <c r="L165" t="s">
        <v>19</v>
      </c>
      <c r="M165" t="s">
        <v>19</v>
      </c>
      <c r="N165" t="s">
        <v>19</v>
      </c>
      <c r="O165" t="s">
        <v>196</v>
      </c>
      <c r="P165">
        <v>20</v>
      </c>
      <c r="Q165">
        <v>1</v>
      </c>
      <c r="R165" t="s">
        <v>497</v>
      </c>
      <c r="S165" t="s">
        <v>1237</v>
      </c>
      <c r="T165" t="s">
        <v>1900</v>
      </c>
      <c r="U165" t="s">
        <v>1916</v>
      </c>
      <c r="V165" t="s">
        <v>1231</v>
      </c>
    </row>
    <row r="166" spans="1:22" hidden="1" x14ac:dyDescent="0.25">
      <c r="A166" s="31" t="str">
        <f t="shared" si="2"/>
        <v>6000.3.3</v>
      </c>
      <c r="B166" t="s">
        <v>1231</v>
      </c>
      <c r="C166">
        <v>0</v>
      </c>
      <c r="D166" t="s">
        <v>499</v>
      </c>
      <c r="E166" t="s">
        <v>1250</v>
      </c>
      <c r="F166" t="s">
        <v>19</v>
      </c>
      <c r="G166" t="s">
        <v>19</v>
      </c>
      <c r="H166" t="s">
        <v>19</v>
      </c>
      <c r="I166" t="s">
        <v>19</v>
      </c>
      <c r="J166" t="s">
        <v>19</v>
      </c>
      <c r="K166" t="s">
        <v>19</v>
      </c>
      <c r="L166" t="s">
        <v>19</v>
      </c>
      <c r="M166" t="s">
        <v>19</v>
      </c>
      <c r="N166" t="s">
        <v>19</v>
      </c>
      <c r="O166" t="s">
        <v>197</v>
      </c>
      <c r="P166">
        <v>30</v>
      </c>
      <c r="Q166">
        <v>100</v>
      </c>
      <c r="R166" t="s">
        <v>525</v>
      </c>
      <c r="S166" t="s">
        <v>1239</v>
      </c>
      <c r="T166" t="s">
        <v>1900</v>
      </c>
      <c r="U166" t="s">
        <v>1916</v>
      </c>
      <c r="V166" t="s">
        <v>1231</v>
      </c>
    </row>
    <row r="167" spans="1:22" hidden="1" x14ac:dyDescent="0.25">
      <c r="A167" s="31" t="str">
        <f t="shared" si="2"/>
        <v>6000.3.4</v>
      </c>
      <c r="B167" t="s">
        <v>1231</v>
      </c>
      <c r="C167">
        <v>0</v>
      </c>
      <c r="D167" t="s">
        <v>499</v>
      </c>
      <c r="E167" t="s">
        <v>1251</v>
      </c>
      <c r="F167" t="s">
        <v>19</v>
      </c>
      <c r="G167" t="s">
        <v>19</v>
      </c>
      <c r="H167" t="s">
        <v>19</v>
      </c>
      <c r="I167" t="s">
        <v>19</v>
      </c>
      <c r="J167" t="s">
        <v>19</v>
      </c>
      <c r="K167" t="s">
        <v>19</v>
      </c>
      <c r="L167" t="s">
        <v>19</v>
      </c>
      <c r="M167" t="s">
        <v>19</v>
      </c>
      <c r="N167" t="s">
        <v>19</v>
      </c>
      <c r="O167" t="s">
        <v>198</v>
      </c>
      <c r="P167">
        <v>30</v>
      </c>
      <c r="Q167">
        <v>1</v>
      </c>
      <c r="R167" t="s">
        <v>497</v>
      </c>
      <c r="S167" t="s">
        <v>1241</v>
      </c>
      <c r="T167" t="s">
        <v>1900</v>
      </c>
      <c r="U167" t="s">
        <v>1916</v>
      </c>
      <c r="V167" t="s">
        <v>1231</v>
      </c>
    </row>
    <row r="168" spans="1:22" hidden="1" x14ac:dyDescent="0.25">
      <c r="A168" s="31" t="str">
        <f t="shared" si="2"/>
        <v>6000.4</v>
      </c>
      <c r="B168" t="s">
        <v>1231</v>
      </c>
      <c r="C168">
        <v>0</v>
      </c>
      <c r="D168" t="s">
        <v>492</v>
      </c>
      <c r="E168" t="s">
        <v>1252</v>
      </c>
      <c r="F168" t="s">
        <v>494</v>
      </c>
      <c r="G168" t="s">
        <v>1536</v>
      </c>
      <c r="H168" t="s">
        <v>1537</v>
      </c>
      <c r="I168" t="s">
        <v>1538</v>
      </c>
      <c r="J168" t="s">
        <v>1904</v>
      </c>
      <c r="K168" t="s">
        <v>495</v>
      </c>
      <c r="L168" t="s">
        <v>39</v>
      </c>
      <c r="M168" t="s">
        <v>1020</v>
      </c>
      <c r="N168" t="s">
        <v>1967</v>
      </c>
      <c r="O168" t="s">
        <v>467</v>
      </c>
      <c r="P168">
        <v>14</v>
      </c>
      <c r="Q168">
        <v>100</v>
      </c>
      <c r="R168" t="s">
        <v>525</v>
      </c>
      <c r="S168" t="s">
        <v>1253</v>
      </c>
      <c r="T168" t="s">
        <v>1889</v>
      </c>
      <c r="U168" t="s">
        <v>1968</v>
      </c>
      <c r="V168" t="s">
        <v>1231</v>
      </c>
    </row>
    <row r="169" spans="1:22" hidden="1" x14ac:dyDescent="0.25">
      <c r="A169" s="31" t="str">
        <f t="shared" si="2"/>
        <v>6000.4.1</v>
      </c>
      <c r="B169" t="s">
        <v>1231</v>
      </c>
      <c r="C169">
        <v>0</v>
      </c>
      <c r="D169" t="s">
        <v>499</v>
      </c>
      <c r="E169" t="s">
        <v>1254</v>
      </c>
      <c r="F169" t="s">
        <v>19</v>
      </c>
      <c r="G169" t="s">
        <v>19</v>
      </c>
      <c r="H169" t="s">
        <v>19</v>
      </c>
      <c r="I169" t="s">
        <v>19</v>
      </c>
      <c r="J169" t="s">
        <v>19</v>
      </c>
      <c r="K169" t="s">
        <v>19</v>
      </c>
      <c r="L169" t="s">
        <v>19</v>
      </c>
      <c r="M169" t="s">
        <v>19</v>
      </c>
      <c r="N169" t="s">
        <v>19</v>
      </c>
      <c r="O169" t="s">
        <v>468</v>
      </c>
      <c r="P169">
        <v>20</v>
      </c>
      <c r="Q169">
        <v>1</v>
      </c>
      <c r="R169" t="s">
        <v>497</v>
      </c>
      <c r="S169" t="s">
        <v>1255</v>
      </c>
      <c r="T169" t="s">
        <v>1889</v>
      </c>
      <c r="U169" t="s">
        <v>1944</v>
      </c>
      <c r="V169" t="s">
        <v>1231</v>
      </c>
    </row>
    <row r="170" spans="1:22" hidden="1" x14ac:dyDescent="0.25">
      <c r="A170" s="31" t="str">
        <f t="shared" si="2"/>
        <v>6000.4.2</v>
      </c>
      <c r="B170" t="s">
        <v>1231</v>
      </c>
      <c r="C170">
        <v>0</v>
      </c>
      <c r="D170" t="s">
        <v>499</v>
      </c>
      <c r="E170" t="s">
        <v>1256</v>
      </c>
      <c r="F170" t="s">
        <v>19</v>
      </c>
      <c r="G170" t="s">
        <v>19</v>
      </c>
      <c r="H170" t="s">
        <v>19</v>
      </c>
      <c r="I170" t="s">
        <v>19</v>
      </c>
      <c r="J170" t="s">
        <v>19</v>
      </c>
      <c r="K170" t="s">
        <v>19</v>
      </c>
      <c r="L170" t="s">
        <v>19</v>
      </c>
      <c r="M170" t="s">
        <v>19</v>
      </c>
      <c r="N170" t="s">
        <v>19</v>
      </c>
      <c r="O170" t="s">
        <v>469</v>
      </c>
      <c r="P170">
        <v>20</v>
      </c>
      <c r="Q170">
        <v>1</v>
      </c>
      <c r="R170" t="s">
        <v>497</v>
      </c>
      <c r="S170" t="s">
        <v>1257</v>
      </c>
      <c r="T170" t="s">
        <v>1969</v>
      </c>
      <c r="U170" t="s">
        <v>1970</v>
      </c>
      <c r="V170" t="s">
        <v>1231</v>
      </c>
    </row>
    <row r="171" spans="1:22" hidden="1" x14ac:dyDescent="0.25">
      <c r="A171" s="31" t="str">
        <f t="shared" si="2"/>
        <v>6000.4.3</v>
      </c>
      <c r="B171" t="s">
        <v>1231</v>
      </c>
      <c r="C171">
        <v>0</v>
      </c>
      <c r="D171" t="s">
        <v>499</v>
      </c>
      <c r="E171" t="s">
        <v>1258</v>
      </c>
      <c r="F171" t="s">
        <v>19</v>
      </c>
      <c r="G171" t="s">
        <v>19</v>
      </c>
      <c r="H171" t="s">
        <v>19</v>
      </c>
      <c r="I171" t="s">
        <v>19</v>
      </c>
      <c r="J171" t="s">
        <v>19</v>
      </c>
      <c r="K171" t="s">
        <v>19</v>
      </c>
      <c r="L171" t="s">
        <v>19</v>
      </c>
      <c r="M171" t="s">
        <v>19</v>
      </c>
      <c r="N171" t="s">
        <v>19</v>
      </c>
      <c r="O171" t="s">
        <v>57</v>
      </c>
      <c r="P171">
        <v>20</v>
      </c>
      <c r="Q171">
        <v>1</v>
      </c>
      <c r="R171" t="s">
        <v>497</v>
      </c>
      <c r="S171" t="s">
        <v>1259</v>
      </c>
      <c r="T171" t="s">
        <v>1971</v>
      </c>
      <c r="U171" t="s">
        <v>1930</v>
      </c>
      <c r="V171" t="s">
        <v>1231</v>
      </c>
    </row>
    <row r="172" spans="1:22" hidden="1" x14ac:dyDescent="0.25">
      <c r="A172" s="31" t="str">
        <f t="shared" si="2"/>
        <v>6000.4.4</v>
      </c>
      <c r="B172" t="s">
        <v>1231</v>
      </c>
      <c r="C172">
        <v>0</v>
      </c>
      <c r="D172" t="s">
        <v>499</v>
      </c>
      <c r="E172" t="s">
        <v>1260</v>
      </c>
      <c r="F172" t="s">
        <v>19</v>
      </c>
      <c r="G172" t="s">
        <v>19</v>
      </c>
      <c r="H172" t="s">
        <v>19</v>
      </c>
      <c r="I172" t="s">
        <v>19</v>
      </c>
      <c r="J172" t="s">
        <v>19</v>
      </c>
      <c r="K172" t="s">
        <v>19</v>
      </c>
      <c r="L172" t="s">
        <v>19</v>
      </c>
      <c r="M172" t="s">
        <v>19</v>
      </c>
      <c r="N172" t="s">
        <v>19</v>
      </c>
      <c r="O172" t="s">
        <v>470</v>
      </c>
      <c r="P172">
        <v>20</v>
      </c>
      <c r="Q172">
        <v>1</v>
      </c>
      <c r="R172" t="s">
        <v>497</v>
      </c>
      <c r="S172" t="s">
        <v>1261</v>
      </c>
      <c r="T172" t="s">
        <v>1925</v>
      </c>
      <c r="U172" t="s">
        <v>1926</v>
      </c>
      <c r="V172" t="s">
        <v>1231</v>
      </c>
    </row>
    <row r="173" spans="1:22" hidden="1" x14ac:dyDescent="0.25">
      <c r="A173" s="31" t="str">
        <f t="shared" si="2"/>
        <v>6000.4.5</v>
      </c>
      <c r="B173" t="s">
        <v>1231</v>
      </c>
      <c r="C173">
        <v>0</v>
      </c>
      <c r="D173" t="s">
        <v>499</v>
      </c>
      <c r="E173" t="s">
        <v>1262</v>
      </c>
      <c r="F173" t="s">
        <v>19</v>
      </c>
      <c r="G173" t="s">
        <v>19</v>
      </c>
      <c r="H173" t="s">
        <v>19</v>
      </c>
      <c r="I173" t="s">
        <v>19</v>
      </c>
      <c r="J173" t="s">
        <v>19</v>
      </c>
      <c r="K173" t="s">
        <v>19</v>
      </c>
      <c r="L173" t="s">
        <v>19</v>
      </c>
      <c r="M173" t="s">
        <v>19</v>
      </c>
      <c r="N173" t="s">
        <v>19</v>
      </c>
      <c r="O173" t="s">
        <v>471</v>
      </c>
      <c r="P173">
        <v>20</v>
      </c>
      <c r="Q173">
        <v>1</v>
      </c>
      <c r="R173" t="s">
        <v>497</v>
      </c>
      <c r="S173" t="s">
        <v>1261</v>
      </c>
      <c r="T173" t="s">
        <v>1972</v>
      </c>
      <c r="U173" t="s">
        <v>1968</v>
      </c>
      <c r="V173" t="s">
        <v>1231</v>
      </c>
    </row>
    <row r="174" spans="1:22" hidden="1" x14ac:dyDescent="0.25">
      <c r="A174" s="31" t="str">
        <f t="shared" si="2"/>
        <v>6000.5</v>
      </c>
      <c r="B174" t="s">
        <v>1231</v>
      </c>
      <c r="C174">
        <v>0</v>
      </c>
      <c r="D174" t="s">
        <v>492</v>
      </c>
      <c r="E174" t="s">
        <v>1263</v>
      </c>
      <c r="F174" t="s">
        <v>494</v>
      </c>
      <c r="G174" t="s">
        <v>1536</v>
      </c>
      <c r="H174" t="s">
        <v>1537</v>
      </c>
      <c r="I174" t="s">
        <v>1538</v>
      </c>
      <c r="J174" t="s">
        <v>1904</v>
      </c>
      <c r="K174" t="s">
        <v>495</v>
      </c>
      <c r="L174" t="s">
        <v>39</v>
      </c>
      <c r="M174" t="s">
        <v>1020</v>
      </c>
      <c r="N174" t="s">
        <v>1967</v>
      </c>
      <c r="O174" t="s">
        <v>472</v>
      </c>
      <c r="P174">
        <v>14</v>
      </c>
      <c r="Q174">
        <v>85</v>
      </c>
      <c r="R174" t="s">
        <v>525</v>
      </c>
      <c r="S174" t="s">
        <v>1264</v>
      </c>
      <c r="T174" t="s">
        <v>1973</v>
      </c>
      <c r="U174" t="s">
        <v>1918</v>
      </c>
      <c r="V174" t="s">
        <v>1231</v>
      </c>
    </row>
    <row r="175" spans="1:22" hidden="1" x14ac:dyDescent="0.25">
      <c r="A175" s="31" t="str">
        <f t="shared" si="2"/>
        <v>6000.5.1</v>
      </c>
      <c r="B175" t="s">
        <v>1231</v>
      </c>
      <c r="C175">
        <v>0</v>
      </c>
      <c r="D175" t="s">
        <v>499</v>
      </c>
      <c r="E175" t="s">
        <v>1265</v>
      </c>
      <c r="F175" t="s">
        <v>19</v>
      </c>
      <c r="G175" t="s">
        <v>19</v>
      </c>
      <c r="H175" t="s">
        <v>19</v>
      </c>
      <c r="I175" t="s">
        <v>19</v>
      </c>
      <c r="J175" t="s">
        <v>19</v>
      </c>
      <c r="K175" t="s">
        <v>19</v>
      </c>
      <c r="L175" t="s">
        <v>19</v>
      </c>
      <c r="M175" t="s">
        <v>19</v>
      </c>
      <c r="N175" t="s">
        <v>19</v>
      </c>
      <c r="O175" t="s">
        <v>473</v>
      </c>
      <c r="P175">
        <v>10</v>
      </c>
      <c r="Q175">
        <v>1</v>
      </c>
      <c r="R175" t="s">
        <v>497</v>
      </c>
      <c r="S175" t="s">
        <v>1266</v>
      </c>
      <c r="T175" t="s">
        <v>1973</v>
      </c>
      <c r="U175" t="s">
        <v>1974</v>
      </c>
      <c r="V175" t="s">
        <v>1231</v>
      </c>
    </row>
    <row r="176" spans="1:22" hidden="1" x14ac:dyDescent="0.25">
      <c r="A176" s="31" t="str">
        <f t="shared" si="2"/>
        <v>6000.5.2</v>
      </c>
      <c r="B176" t="s">
        <v>1231</v>
      </c>
      <c r="C176">
        <v>0</v>
      </c>
      <c r="D176" t="s">
        <v>499</v>
      </c>
      <c r="E176" t="s">
        <v>1267</v>
      </c>
      <c r="F176" t="s">
        <v>19</v>
      </c>
      <c r="G176" t="s">
        <v>19</v>
      </c>
      <c r="H176" t="s">
        <v>19</v>
      </c>
      <c r="I176" t="s">
        <v>19</v>
      </c>
      <c r="J176" t="s">
        <v>19</v>
      </c>
      <c r="K176" t="s">
        <v>19</v>
      </c>
      <c r="L176" t="s">
        <v>19</v>
      </c>
      <c r="M176" t="s">
        <v>19</v>
      </c>
      <c r="N176" t="s">
        <v>19</v>
      </c>
      <c r="O176" t="s">
        <v>474</v>
      </c>
      <c r="P176">
        <v>10</v>
      </c>
      <c r="Q176">
        <v>1</v>
      </c>
      <c r="R176" t="s">
        <v>497</v>
      </c>
      <c r="S176" t="s">
        <v>1268</v>
      </c>
      <c r="T176" t="s">
        <v>1975</v>
      </c>
      <c r="U176" t="s">
        <v>1976</v>
      </c>
      <c r="V176" t="s">
        <v>1231</v>
      </c>
    </row>
    <row r="177" spans="1:22" hidden="1" x14ac:dyDescent="0.25">
      <c r="A177" s="31" t="str">
        <f t="shared" si="2"/>
        <v>6000.5.3</v>
      </c>
      <c r="B177" t="s">
        <v>1231</v>
      </c>
      <c r="C177">
        <v>0</v>
      </c>
      <c r="D177" t="s">
        <v>499</v>
      </c>
      <c r="E177" t="s">
        <v>1269</v>
      </c>
      <c r="F177" t="s">
        <v>19</v>
      </c>
      <c r="G177" t="s">
        <v>19</v>
      </c>
      <c r="H177" t="s">
        <v>19</v>
      </c>
      <c r="I177" t="s">
        <v>19</v>
      </c>
      <c r="J177" t="s">
        <v>19</v>
      </c>
      <c r="K177" t="s">
        <v>19</v>
      </c>
      <c r="L177" t="s">
        <v>19</v>
      </c>
      <c r="M177" t="s">
        <v>19</v>
      </c>
      <c r="N177" t="s">
        <v>19</v>
      </c>
      <c r="O177" t="s">
        <v>475</v>
      </c>
      <c r="P177">
        <v>10</v>
      </c>
      <c r="Q177">
        <v>1</v>
      </c>
      <c r="R177" t="s">
        <v>497</v>
      </c>
      <c r="S177" t="s">
        <v>1261</v>
      </c>
      <c r="T177" t="s">
        <v>1977</v>
      </c>
      <c r="U177" t="s">
        <v>1978</v>
      </c>
      <c r="V177" t="s">
        <v>1231</v>
      </c>
    </row>
    <row r="178" spans="1:22" hidden="1" x14ac:dyDescent="0.25">
      <c r="A178" s="31" t="str">
        <f t="shared" si="2"/>
        <v>6000.5.4</v>
      </c>
      <c r="B178" t="s">
        <v>1231</v>
      </c>
      <c r="C178">
        <v>0</v>
      </c>
      <c r="D178" t="s">
        <v>499</v>
      </c>
      <c r="E178" t="s">
        <v>1270</v>
      </c>
      <c r="F178" t="s">
        <v>19</v>
      </c>
      <c r="G178" t="s">
        <v>19</v>
      </c>
      <c r="H178" t="s">
        <v>19</v>
      </c>
      <c r="I178" t="s">
        <v>19</v>
      </c>
      <c r="J178" t="s">
        <v>19</v>
      </c>
      <c r="K178" t="s">
        <v>19</v>
      </c>
      <c r="L178" t="s">
        <v>19</v>
      </c>
      <c r="M178" t="s">
        <v>19</v>
      </c>
      <c r="N178" t="s">
        <v>19</v>
      </c>
      <c r="O178" t="s">
        <v>468</v>
      </c>
      <c r="P178">
        <v>10</v>
      </c>
      <c r="Q178">
        <v>1</v>
      </c>
      <c r="R178" t="s">
        <v>497</v>
      </c>
      <c r="S178" t="s">
        <v>1255</v>
      </c>
      <c r="T178" t="s">
        <v>1927</v>
      </c>
      <c r="U178" t="s">
        <v>1979</v>
      </c>
      <c r="V178" t="s">
        <v>1231</v>
      </c>
    </row>
    <row r="179" spans="1:22" hidden="1" x14ac:dyDescent="0.25">
      <c r="A179" s="31" t="str">
        <f t="shared" si="2"/>
        <v>6000.5.5</v>
      </c>
      <c r="B179" t="s">
        <v>1231</v>
      </c>
      <c r="C179">
        <v>0</v>
      </c>
      <c r="D179" t="s">
        <v>499</v>
      </c>
      <c r="E179" t="s">
        <v>1271</v>
      </c>
      <c r="F179" t="s">
        <v>19</v>
      </c>
      <c r="G179" t="s">
        <v>19</v>
      </c>
      <c r="H179" t="s">
        <v>19</v>
      </c>
      <c r="I179" t="s">
        <v>19</v>
      </c>
      <c r="J179" t="s">
        <v>19</v>
      </c>
      <c r="K179" t="s">
        <v>19</v>
      </c>
      <c r="L179" t="s">
        <v>19</v>
      </c>
      <c r="M179" t="s">
        <v>19</v>
      </c>
      <c r="N179" t="s">
        <v>19</v>
      </c>
      <c r="O179" t="s">
        <v>469</v>
      </c>
      <c r="P179">
        <v>10</v>
      </c>
      <c r="Q179">
        <v>1</v>
      </c>
      <c r="R179" t="s">
        <v>497</v>
      </c>
      <c r="S179" t="s">
        <v>1257</v>
      </c>
      <c r="T179" t="s">
        <v>1980</v>
      </c>
      <c r="U179" t="s">
        <v>1921</v>
      </c>
      <c r="V179" t="s">
        <v>1231</v>
      </c>
    </row>
    <row r="180" spans="1:22" hidden="1" x14ac:dyDescent="0.25">
      <c r="A180" s="31" t="str">
        <f t="shared" si="2"/>
        <v>6000.5.6</v>
      </c>
      <c r="B180" t="s">
        <v>1231</v>
      </c>
      <c r="C180">
        <v>0</v>
      </c>
      <c r="D180" t="s">
        <v>499</v>
      </c>
      <c r="E180" t="s">
        <v>1272</v>
      </c>
      <c r="F180" t="s">
        <v>19</v>
      </c>
      <c r="G180" t="s">
        <v>19</v>
      </c>
      <c r="H180" t="s">
        <v>19</v>
      </c>
      <c r="I180" t="s">
        <v>19</v>
      </c>
      <c r="J180" t="s">
        <v>19</v>
      </c>
      <c r="K180" t="s">
        <v>19</v>
      </c>
      <c r="L180" t="s">
        <v>19</v>
      </c>
      <c r="M180" t="s">
        <v>19</v>
      </c>
      <c r="N180" t="s">
        <v>19</v>
      </c>
      <c r="O180" t="s">
        <v>57</v>
      </c>
      <c r="P180">
        <v>25</v>
      </c>
      <c r="Q180">
        <v>1</v>
      </c>
      <c r="R180" t="s">
        <v>497</v>
      </c>
      <c r="S180" t="s">
        <v>1259</v>
      </c>
      <c r="T180" t="s">
        <v>1981</v>
      </c>
      <c r="U180" t="s">
        <v>1982</v>
      </c>
      <c r="V180" t="s">
        <v>1231</v>
      </c>
    </row>
    <row r="181" spans="1:22" hidden="1" x14ac:dyDescent="0.25">
      <c r="A181" s="31" t="str">
        <f t="shared" si="2"/>
        <v>6000.5.7</v>
      </c>
      <c r="B181" t="s">
        <v>1231</v>
      </c>
      <c r="C181">
        <v>0</v>
      </c>
      <c r="D181" t="s">
        <v>499</v>
      </c>
      <c r="E181" t="s">
        <v>1273</v>
      </c>
      <c r="F181" t="s">
        <v>19</v>
      </c>
      <c r="G181" t="s">
        <v>19</v>
      </c>
      <c r="H181" t="s">
        <v>19</v>
      </c>
      <c r="I181" t="s">
        <v>19</v>
      </c>
      <c r="J181" t="s">
        <v>19</v>
      </c>
      <c r="K181" t="s">
        <v>19</v>
      </c>
      <c r="L181" t="s">
        <v>19</v>
      </c>
      <c r="M181" t="s">
        <v>19</v>
      </c>
      <c r="N181" t="s">
        <v>19</v>
      </c>
      <c r="O181" t="s">
        <v>470</v>
      </c>
      <c r="P181">
        <v>25</v>
      </c>
      <c r="Q181">
        <v>1</v>
      </c>
      <c r="R181" t="s">
        <v>497</v>
      </c>
      <c r="S181" t="s">
        <v>1257</v>
      </c>
      <c r="T181" t="s">
        <v>1983</v>
      </c>
      <c r="U181" t="s">
        <v>1918</v>
      </c>
      <c r="V181" t="s">
        <v>1231</v>
      </c>
    </row>
    <row r="182" spans="1:22" hidden="1" x14ac:dyDescent="0.25">
      <c r="A182" s="31" t="str">
        <f t="shared" si="2"/>
        <v>6000.6</v>
      </c>
      <c r="B182" t="s">
        <v>1231</v>
      </c>
      <c r="C182">
        <v>0</v>
      </c>
      <c r="D182" t="s">
        <v>492</v>
      </c>
      <c r="E182" t="s">
        <v>1274</v>
      </c>
      <c r="F182" t="s">
        <v>494</v>
      </c>
      <c r="G182" t="s">
        <v>1536</v>
      </c>
      <c r="H182" t="s">
        <v>1537</v>
      </c>
      <c r="I182" t="s">
        <v>1538</v>
      </c>
      <c r="J182" t="s">
        <v>1904</v>
      </c>
      <c r="K182" t="s">
        <v>495</v>
      </c>
      <c r="L182" t="s">
        <v>39</v>
      </c>
      <c r="M182" t="s">
        <v>1020</v>
      </c>
      <c r="N182" t="s">
        <v>1984</v>
      </c>
      <c r="O182" t="s">
        <v>476</v>
      </c>
      <c r="P182">
        <v>14</v>
      </c>
      <c r="Q182">
        <v>75</v>
      </c>
      <c r="R182" t="s">
        <v>525</v>
      </c>
      <c r="S182" t="s">
        <v>1275</v>
      </c>
      <c r="T182" t="s">
        <v>1894</v>
      </c>
      <c r="U182" t="s">
        <v>1909</v>
      </c>
      <c r="V182" t="s">
        <v>1231</v>
      </c>
    </row>
    <row r="183" spans="1:22" hidden="1" x14ac:dyDescent="0.25">
      <c r="A183" s="31" t="str">
        <f t="shared" si="2"/>
        <v>6000.6.1</v>
      </c>
      <c r="B183" t="s">
        <v>1231</v>
      </c>
      <c r="C183">
        <v>0</v>
      </c>
      <c r="D183" t="s">
        <v>499</v>
      </c>
      <c r="E183" t="s">
        <v>1276</v>
      </c>
      <c r="F183" t="s">
        <v>19</v>
      </c>
      <c r="G183" t="s">
        <v>19</v>
      </c>
      <c r="H183" t="s">
        <v>19</v>
      </c>
      <c r="I183" t="s">
        <v>19</v>
      </c>
      <c r="J183" t="s">
        <v>19</v>
      </c>
      <c r="K183" t="s">
        <v>19</v>
      </c>
      <c r="L183" t="s">
        <v>19</v>
      </c>
      <c r="M183" t="s">
        <v>19</v>
      </c>
      <c r="N183" t="s">
        <v>19</v>
      </c>
      <c r="O183" t="s">
        <v>477</v>
      </c>
      <c r="P183">
        <v>20</v>
      </c>
      <c r="Q183">
        <v>1</v>
      </c>
      <c r="R183" t="s">
        <v>497</v>
      </c>
      <c r="S183" t="s">
        <v>1277</v>
      </c>
      <c r="T183" t="s">
        <v>1894</v>
      </c>
      <c r="U183" t="s">
        <v>1929</v>
      </c>
      <c r="V183" t="s">
        <v>1231</v>
      </c>
    </row>
    <row r="184" spans="1:22" hidden="1" x14ac:dyDescent="0.25">
      <c r="A184" s="31" t="str">
        <f t="shared" si="2"/>
        <v>6000.6.2</v>
      </c>
      <c r="B184" t="s">
        <v>1231</v>
      </c>
      <c r="C184">
        <v>0</v>
      </c>
      <c r="D184" t="s">
        <v>499</v>
      </c>
      <c r="E184" t="s">
        <v>1278</v>
      </c>
      <c r="F184" t="s">
        <v>19</v>
      </c>
      <c r="G184" t="s">
        <v>19</v>
      </c>
      <c r="H184" t="s">
        <v>19</v>
      </c>
      <c r="I184" t="s">
        <v>19</v>
      </c>
      <c r="J184" t="s">
        <v>19</v>
      </c>
      <c r="K184" t="s">
        <v>19</v>
      </c>
      <c r="L184" t="s">
        <v>19</v>
      </c>
      <c r="M184" t="s">
        <v>19</v>
      </c>
      <c r="N184" t="s">
        <v>19</v>
      </c>
      <c r="O184" t="s">
        <v>478</v>
      </c>
      <c r="P184">
        <v>30</v>
      </c>
      <c r="Q184">
        <v>1</v>
      </c>
      <c r="R184" t="s">
        <v>497</v>
      </c>
      <c r="S184" t="s">
        <v>1279</v>
      </c>
      <c r="T184" t="s">
        <v>1948</v>
      </c>
      <c r="U184" t="s">
        <v>1942</v>
      </c>
      <c r="V184" t="s">
        <v>1231</v>
      </c>
    </row>
    <row r="185" spans="1:22" hidden="1" x14ac:dyDescent="0.25">
      <c r="A185" s="31" t="str">
        <f t="shared" si="2"/>
        <v>6000.6.3</v>
      </c>
      <c r="B185" t="s">
        <v>1231</v>
      </c>
      <c r="C185">
        <v>0</v>
      </c>
      <c r="D185" t="s">
        <v>499</v>
      </c>
      <c r="E185" t="s">
        <v>1280</v>
      </c>
      <c r="F185" t="s">
        <v>19</v>
      </c>
      <c r="G185" t="s">
        <v>19</v>
      </c>
      <c r="H185" t="s">
        <v>19</v>
      </c>
      <c r="I185" t="s">
        <v>19</v>
      </c>
      <c r="J185" t="s">
        <v>19</v>
      </c>
      <c r="K185" t="s">
        <v>19</v>
      </c>
      <c r="L185" t="s">
        <v>19</v>
      </c>
      <c r="M185" t="s">
        <v>19</v>
      </c>
      <c r="N185" t="s">
        <v>19</v>
      </c>
      <c r="O185" t="s">
        <v>479</v>
      </c>
      <c r="P185">
        <v>50</v>
      </c>
      <c r="Q185">
        <v>1</v>
      </c>
      <c r="R185" t="s">
        <v>497</v>
      </c>
      <c r="S185" t="s">
        <v>1281</v>
      </c>
      <c r="T185" t="s">
        <v>1943</v>
      </c>
      <c r="U185" t="s">
        <v>1909</v>
      </c>
      <c r="V185" t="s">
        <v>1231</v>
      </c>
    </row>
    <row r="186" spans="1:22" hidden="1" x14ac:dyDescent="0.25">
      <c r="A186" s="31" t="str">
        <f t="shared" si="2"/>
        <v>6000.7</v>
      </c>
      <c r="B186" t="s">
        <v>1231</v>
      </c>
      <c r="C186">
        <v>0</v>
      </c>
      <c r="D186" t="s">
        <v>492</v>
      </c>
      <c r="E186" t="s">
        <v>1282</v>
      </c>
      <c r="F186" t="s">
        <v>494</v>
      </c>
      <c r="G186" t="s">
        <v>1536</v>
      </c>
      <c r="H186" t="s">
        <v>1537</v>
      </c>
      <c r="I186" t="s">
        <v>1538</v>
      </c>
      <c r="J186" t="s">
        <v>19</v>
      </c>
      <c r="K186" t="s">
        <v>495</v>
      </c>
      <c r="L186" t="s">
        <v>39</v>
      </c>
      <c r="M186" t="s">
        <v>1020</v>
      </c>
      <c r="N186" t="s">
        <v>1984</v>
      </c>
      <c r="O186" t="s">
        <v>480</v>
      </c>
      <c r="P186">
        <v>16</v>
      </c>
      <c r="Q186">
        <v>50</v>
      </c>
      <c r="R186" t="s">
        <v>525</v>
      </c>
      <c r="S186" t="s">
        <v>1283</v>
      </c>
      <c r="T186" t="s">
        <v>1985</v>
      </c>
      <c r="U186" t="s">
        <v>1986</v>
      </c>
      <c r="V186" t="s">
        <v>1231</v>
      </c>
    </row>
    <row r="187" spans="1:22" hidden="1" x14ac:dyDescent="0.25">
      <c r="A187" s="31" t="str">
        <f t="shared" si="2"/>
        <v>6000.7.1</v>
      </c>
      <c r="B187" t="s">
        <v>1231</v>
      </c>
      <c r="C187">
        <v>0</v>
      </c>
      <c r="D187" t="s">
        <v>499</v>
      </c>
      <c r="E187" t="s">
        <v>1284</v>
      </c>
      <c r="F187" t="s">
        <v>19</v>
      </c>
      <c r="G187" t="s">
        <v>19</v>
      </c>
      <c r="H187" t="s">
        <v>19</v>
      </c>
      <c r="I187" t="s">
        <v>19</v>
      </c>
      <c r="J187" t="s">
        <v>19</v>
      </c>
      <c r="K187" t="s">
        <v>19</v>
      </c>
      <c r="L187" t="s">
        <v>19</v>
      </c>
      <c r="M187" t="s">
        <v>19</v>
      </c>
      <c r="N187" t="s">
        <v>19</v>
      </c>
      <c r="O187" t="s">
        <v>481</v>
      </c>
      <c r="P187">
        <v>20</v>
      </c>
      <c r="Q187">
        <v>1</v>
      </c>
      <c r="R187" t="s">
        <v>497</v>
      </c>
      <c r="S187" t="s">
        <v>1285</v>
      </c>
      <c r="T187" t="s">
        <v>1985</v>
      </c>
      <c r="U187" t="s">
        <v>1914</v>
      </c>
      <c r="V187" t="s">
        <v>1231</v>
      </c>
    </row>
    <row r="188" spans="1:22" hidden="1" x14ac:dyDescent="0.25">
      <c r="A188" s="31" t="str">
        <f t="shared" si="2"/>
        <v>6000.7.2</v>
      </c>
      <c r="B188" t="s">
        <v>1231</v>
      </c>
      <c r="C188">
        <v>0</v>
      </c>
      <c r="D188" t="s">
        <v>499</v>
      </c>
      <c r="E188" t="s">
        <v>1286</v>
      </c>
      <c r="F188" t="s">
        <v>19</v>
      </c>
      <c r="G188" t="s">
        <v>19</v>
      </c>
      <c r="H188" t="s">
        <v>19</v>
      </c>
      <c r="I188" t="s">
        <v>19</v>
      </c>
      <c r="J188" t="s">
        <v>19</v>
      </c>
      <c r="K188" t="s">
        <v>19</v>
      </c>
      <c r="L188" t="s">
        <v>19</v>
      </c>
      <c r="M188" t="s">
        <v>19</v>
      </c>
      <c r="N188" t="s">
        <v>19</v>
      </c>
      <c r="O188" t="s">
        <v>482</v>
      </c>
      <c r="P188">
        <v>20</v>
      </c>
      <c r="Q188">
        <v>1</v>
      </c>
      <c r="R188" t="s">
        <v>497</v>
      </c>
      <c r="S188" t="s">
        <v>1287</v>
      </c>
      <c r="T188" t="s">
        <v>1981</v>
      </c>
      <c r="U188" t="s">
        <v>1987</v>
      </c>
      <c r="V188" t="s">
        <v>1231</v>
      </c>
    </row>
    <row r="189" spans="1:22" hidden="1" x14ac:dyDescent="0.25">
      <c r="A189" s="31" t="str">
        <f t="shared" si="2"/>
        <v>6000.7.3</v>
      </c>
      <c r="B189" t="s">
        <v>1231</v>
      </c>
      <c r="C189">
        <v>0</v>
      </c>
      <c r="D189" t="s">
        <v>499</v>
      </c>
      <c r="E189" t="s">
        <v>1288</v>
      </c>
      <c r="F189" t="s">
        <v>19</v>
      </c>
      <c r="G189" t="s">
        <v>19</v>
      </c>
      <c r="H189" t="s">
        <v>19</v>
      </c>
      <c r="I189" t="s">
        <v>19</v>
      </c>
      <c r="J189" t="s">
        <v>19</v>
      </c>
      <c r="K189" t="s">
        <v>19</v>
      </c>
      <c r="L189" t="s">
        <v>19</v>
      </c>
      <c r="M189" t="s">
        <v>19</v>
      </c>
      <c r="N189" t="s">
        <v>19</v>
      </c>
      <c r="O189" t="s">
        <v>483</v>
      </c>
      <c r="P189">
        <v>30</v>
      </c>
      <c r="Q189">
        <v>1</v>
      </c>
      <c r="R189" t="s">
        <v>497</v>
      </c>
      <c r="S189" t="s">
        <v>1289</v>
      </c>
      <c r="T189" t="s">
        <v>1988</v>
      </c>
      <c r="U189" t="s">
        <v>1982</v>
      </c>
      <c r="V189" t="s">
        <v>1231</v>
      </c>
    </row>
    <row r="190" spans="1:22" hidden="1" x14ac:dyDescent="0.25">
      <c r="A190" s="31" t="str">
        <f t="shared" si="2"/>
        <v>6000.7.4</v>
      </c>
      <c r="B190" t="s">
        <v>1231</v>
      </c>
      <c r="C190">
        <v>0</v>
      </c>
      <c r="D190" t="s">
        <v>499</v>
      </c>
      <c r="E190" t="s">
        <v>1290</v>
      </c>
      <c r="F190" t="s">
        <v>19</v>
      </c>
      <c r="G190" t="s">
        <v>19</v>
      </c>
      <c r="H190" t="s">
        <v>19</v>
      </c>
      <c r="I190" t="s">
        <v>19</v>
      </c>
      <c r="J190" t="s">
        <v>19</v>
      </c>
      <c r="K190" t="s">
        <v>19</v>
      </c>
      <c r="L190" t="s">
        <v>19</v>
      </c>
      <c r="M190" t="s">
        <v>19</v>
      </c>
      <c r="N190" t="s">
        <v>19</v>
      </c>
      <c r="O190" t="s">
        <v>1291</v>
      </c>
      <c r="P190">
        <v>30</v>
      </c>
      <c r="Q190">
        <v>1</v>
      </c>
      <c r="R190" t="s">
        <v>497</v>
      </c>
      <c r="S190" t="s">
        <v>1292</v>
      </c>
      <c r="T190" t="s">
        <v>1989</v>
      </c>
      <c r="U190" t="s">
        <v>1986</v>
      </c>
      <c r="V190" t="s">
        <v>1231</v>
      </c>
    </row>
    <row r="191" spans="1:22" hidden="1" x14ac:dyDescent="0.25">
      <c r="A191" s="31" t="str">
        <f t="shared" si="2"/>
        <v>12.1</v>
      </c>
      <c r="B191" t="s">
        <v>807</v>
      </c>
      <c r="C191">
        <v>0</v>
      </c>
      <c r="D191" t="s">
        <v>492</v>
      </c>
      <c r="E191" t="s">
        <v>808</v>
      </c>
      <c r="F191" t="s">
        <v>494</v>
      </c>
      <c r="G191" t="s">
        <v>1527</v>
      </c>
      <c r="H191" t="s">
        <v>1528</v>
      </c>
      <c r="I191" t="s">
        <v>1529</v>
      </c>
      <c r="J191" t="s">
        <v>19</v>
      </c>
      <c r="K191" t="s">
        <v>495</v>
      </c>
      <c r="L191" t="s">
        <v>19</v>
      </c>
      <c r="M191" t="s">
        <v>1499</v>
      </c>
      <c r="N191" t="s">
        <v>19</v>
      </c>
      <c r="O191" t="s">
        <v>453</v>
      </c>
      <c r="P191">
        <v>100</v>
      </c>
      <c r="Q191">
        <v>100</v>
      </c>
      <c r="R191" t="s">
        <v>525</v>
      </c>
      <c r="S191" t="s">
        <v>809</v>
      </c>
      <c r="T191" t="s">
        <v>1990</v>
      </c>
      <c r="U191" t="s">
        <v>1991</v>
      </c>
      <c r="V191" t="s">
        <v>807</v>
      </c>
    </row>
    <row r="192" spans="1:22" hidden="1" x14ac:dyDescent="0.25">
      <c r="A192" s="31" t="str">
        <f t="shared" si="2"/>
        <v>12.1.1</v>
      </c>
      <c r="B192" t="s">
        <v>807</v>
      </c>
      <c r="C192">
        <v>0</v>
      </c>
      <c r="D192" t="s">
        <v>499</v>
      </c>
      <c r="E192" t="s">
        <v>810</v>
      </c>
      <c r="F192" t="s">
        <v>19</v>
      </c>
      <c r="G192" t="s">
        <v>19</v>
      </c>
      <c r="H192" t="s">
        <v>19</v>
      </c>
      <c r="I192" t="s">
        <v>19</v>
      </c>
      <c r="J192" t="s">
        <v>19</v>
      </c>
      <c r="K192" t="s">
        <v>19</v>
      </c>
      <c r="L192" t="s">
        <v>19</v>
      </c>
      <c r="M192" t="s">
        <v>19</v>
      </c>
      <c r="N192" t="s">
        <v>19</v>
      </c>
      <c r="O192" t="s">
        <v>454</v>
      </c>
      <c r="P192">
        <v>15</v>
      </c>
      <c r="Q192">
        <v>1</v>
      </c>
      <c r="R192" t="s">
        <v>497</v>
      </c>
      <c r="S192" t="s">
        <v>811</v>
      </c>
      <c r="T192" t="s">
        <v>1990</v>
      </c>
      <c r="U192" t="s">
        <v>1897</v>
      </c>
      <c r="V192" t="s">
        <v>807</v>
      </c>
    </row>
    <row r="193" spans="1:22" hidden="1" x14ac:dyDescent="0.25">
      <c r="A193" s="31" t="str">
        <f t="shared" si="2"/>
        <v>12.1.2</v>
      </c>
      <c r="B193" t="s">
        <v>807</v>
      </c>
      <c r="C193">
        <v>0</v>
      </c>
      <c r="D193" t="s">
        <v>499</v>
      </c>
      <c r="E193" t="s">
        <v>812</v>
      </c>
      <c r="F193" t="s">
        <v>19</v>
      </c>
      <c r="G193" t="s">
        <v>19</v>
      </c>
      <c r="H193" t="s">
        <v>19</v>
      </c>
      <c r="I193" t="s">
        <v>19</v>
      </c>
      <c r="J193" t="s">
        <v>19</v>
      </c>
      <c r="K193" t="s">
        <v>19</v>
      </c>
      <c r="L193" t="s">
        <v>19</v>
      </c>
      <c r="M193" t="s">
        <v>19</v>
      </c>
      <c r="N193" t="s">
        <v>19</v>
      </c>
      <c r="O193" t="s">
        <v>455</v>
      </c>
      <c r="P193">
        <v>10</v>
      </c>
      <c r="Q193">
        <v>1</v>
      </c>
      <c r="R193" t="s">
        <v>497</v>
      </c>
      <c r="S193" t="s">
        <v>813</v>
      </c>
      <c r="T193" t="s">
        <v>1992</v>
      </c>
      <c r="U193" t="s">
        <v>1993</v>
      </c>
      <c r="V193" t="s">
        <v>807</v>
      </c>
    </row>
    <row r="194" spans="1:22" hidden="1" x14ac:dyDescent="0.25">
      <c r="A194" s="31" t="str">
        <f t="shared" si="2"/>
        <v>12.1.3</v>
      </c>
      <c r="B194" t="s">
        <v>807</v>
      </c>
      <c r="C194">
        <v>0</v>
      </c>
      <c r="D194" t="s">
        <v>499</v>
      </c>
      <c r="E194" t="s">
        <v>814</v>
      </c>
      <c r="F194" t="s">
        <v>19</v>
      </c>
      <c r="G194" t="s">
        <v>19</v>
      </c>
      <c r="H194" t="s">
        <v>19</v>
      </c>
      <c r="I194" t="s">
        <v>19</v>
      </c>
      <c r="J194" t="s">
        <v>19</v>
      </c>
      <c r="K194" t="s">
        <v>19</v>
      </c>
      <c r="L194" t="s">
        <v>19</v>
      </c>
      <c r="M194" t="s">
        <v>19</v>
      </c>
      <c r="N194" t="s">
        <v>19</v>
      </c>
      <c r="O194" t="s">
        <v>456</v>
      </c>
      <c r="P194">
        <v>10</v>
      </c>
      <c r="Q194">
        <v>1</v>
      </c>
      <c r="R194" t="s">
        <v>497</v>
      </c>
      <c r="S194" t="s">
        <v>815</v>
      </c>
      <c r="T194" t="s">
        <v>1992</v>
      </c>
      <c r="U194" t="s">
        <v>1993</v>
      </c>
      <c r="V194" t="s">
        <v>807</v>
      </c>
    </row>
    <row r="195" spans="1:22" hidden="1" x14ac:dyDescent="0.25">
      <c r="A195" s="31" t="str">
        <f t="shared" si="2"/>
        <v>12.1.4</v>
      </c>
      <c r="B195" t="s">
        <v>807</v>
      </c>
      <c r="C195">
        <v>0</v>
      </c>
      <c r="D195" t="s">
        <v>499</v>
      </c>
      <c r="E195" t="s">
        <v>816</v>
      </c>
      <c r="F195" t="s">
        <v>19</v>
      </c>
      <c r="G195" t="s">
        <v>19</v>
      </c>
      <c r="H195" t="s">
        <v>19</v>
      </c>
      <c r="I195" t="s">
        <v>19</v>
      </c>
      <c r="J195" t="s">
        <v>19</v>
      </c>
      <c r="K195" t="s">
        <v>19</v>
      </c>
      <c r="L195" t="s">
        <v>19</v>
      </c>
      <c r="M195" t="s">
        <v>19</v>
      </c>
      <c r="N195" t="s">
        <v>19</v>
      </c>
      <c r="O195" t="s">
        <v>457</v>
      </c>
      <c r="P195">
        <v>20</v>
      </c>
      <c r="Q195">
        <v>1</v>
      </c>
      <c r="R195" t="s">
        <v>497</v>
      </c>
      <c r="S195" t="s">
        <v>817</v>
      </c>
      <c r="T195" t="s">
        <v>1994</v>
      </c>
      <c r="U195" t="s">
        <v>1978</v>
      </c>
      <c r="V195" t="s">
        <v>807</v>
      </c>
    </row>
    <row r="196" spans="1:22" hidden="1" x14ac:dyDescent="0.25">
      <c r="A196" s="31" t="str">
        <f t="shared" ref="A196:A259" si="3">+E196</f>
        <v>12.1.5</v>
      </c>
      <c r="B196" t="s">
        <v>807</v>
      </c>
      <c r="C196">
        <v>0</v>
      </c>
      <c r="D196" t="s">
        <v>499</v>
      </c>
      <c r="E196" t="s">
        <v>818</v>
      </c>
      <c r="F196" t="s">
        <v>19</v>
      </c>
      <c r="G196" t="s">
        <v>19</v>
      </c>
      <c r="H196" t="s">
        <v>19</v>
      </c>
      <c r="I196" t="s">
        <v>19</v>
      </c>
      <c r="J196" t="s">
        <v>19</v>
      </c>
      <c r="K196" t="s">
        <v>19</v>
      </c>
      <c r="L196" t="s">
        <v>19</v>
      </c>
      <c r="M196" t="s">
        <v>19</v>
      </c>
      <c r="N196" t="s">
        <v>19</v>
      </c>
      <c r="O196" t="s">
        <v>458</v>
      </c>
      <c r="P196">
        <v>15</v>
      </c>
      <c r="Q196">
        <v>1</v>
      </c>
      <c r="R196" t="s">
        <v>497</v>
      </c>
      <c r="S196" t="s">
        <v>819</v>
      </c>
      <c r="T196" t="s">
        <v>1995</v>
      </c>
      <c r="U196" t="s">
        <v>1996</v>
      </c>
      <c r="V196" t="s">
        <v>807</v>
      </c>
    </row>
    <row r="197" spans="1:22" hidden="1" x14ac:dyDescent="0.25">
      <c r="A197" s="31" t="str">
        <f t="shared" si="3"/>
        <v>12.1.6</v>
      </c>
      <c r="B197" t="s">
        <v>807</v>
      </c>
      <c r="C197">
        <v>0</v>
      </c>
      <c r="D197" t="s">
        <v>499</v>
      </c>
      <c r="E197" t="s">
        <v>820</v>
      </c>
      <c r="F197" t="s">
        <v>19</v>
      </c>
      <c r="G197" t="s">
        <v>19</v>
      </c>
      <c r="H197" t="s">
        <v>19</v>
      </c>
      <c r="I197" t="s">
        <v>19</v>
      </c>
      <c r="J197" t="s">
        <v>19</v>
      </c>
      <c r="K197" t="s">
        <v>19</v>
      </c>
      <c r="L197" t="s">
        <v>19</v>
      </c>
      <c r="M197" t="s">
        <v>19</v>
      </c>
      <c r="N197" t="s">
        <v>19</v>
      </c>
      <c r="O197" t="s">
        <v>459</v>
      </c>
      <c r="P197">
        <v>10</v>
      </c>
      <c r="Q197">
        <v>1</v>
      </c>
      <c r="R197" t="s">
        <v>497</v>
      </c>
      <c r="S197" t="s">
        <v>813</v>
      </c>
      <c r="T197" t="s">
        <v>1893</v>
      </c>
      <c r="U197" t="s">
        <v>1972</v>
      </c>
      <c r="V197" t="s">
        <v>807</v>
      </c>
    </row>
    <row r="198" spans="1:22" hidden="1" x14ac:dyDescent="0.25">
      <c r="A198" s="31" t="str">
        <f t="shared" si="3"/>
        <v>12.1.7</v>
      </c>
      <c r="B198" t="s">
        <v>807</v>
      </c>
      <c r="C198">
        <v>0</v>
      </c>
      <c r="D198" t="s">
        <v>499</v>
      </c>
      <c r="E198" t="s">
        <v>821</v>
      </c>
      <c r="F198" t="s">
        <v>19</v>
      </c>
      <c r="G198" t="s">
        <v>19</v>
      </c>
      <c r="H198" t="s">
        <v>19</v>
      </c>
      <c r="I198" t="s">
        <v>19</v>
      </c>
      <c r="J198" t="s">
        <v>19</v>
      </c>
      <c r="K198" t="s">
        <v>19</v>
      </c>
      <c r="L198" t="s">
        <v>19</v>
      </c>
      <c r="M198" t="s">
        <v>19</v>
      </c>
      <c r="N198" t="s">
        <v>19</v>
      </c>
      <c r="O198" t="s">
        <v>460</v>
      </c>
      <c r="P198">
        <v>20</v>
      </c>
      <c r="Q198">
        <v>1</v>
      </c>
      <c r="R198" t="s">
        <v>497</v>
      </c>
      <c r="S198" t="s">
        <v>822</v>
      </c>
      <c r="T198" t="s">
        <v>1997</v>
      </c>
      <c r="U198" t="s">
        <v>1991</v>
      </c>
      <c r="V198" t="s">
        <v>807</v>
      </c>
    </row>
    <row r="199" spans="1:22" hidden="1" x14ac:dyDescent="0.25">
      <c r="A199" s="31" t="str">
        <f t="shared" si="3"/>
        <v>37.1</v>
      </c>
      <c r="B199" t="s">
        <v>823</v>
      </c>
      <c r="C199">
        <v>0</v>
      </c>
      <c r="D199" t="s">
        <v>492</v>
      </c>
      <c r="E199" t="s">
        <v>824</v>
      </c>
      <c r="F199" t="s">
        <v>494</v>
      </c>
      <c r="G199" t="s">
        <v>1530</v>
      </c>
      <c r="H199" t="s">
        <v>1528</v>
      </c>
      <c r="I199" t="s">
        <v>1532</v>
      </c>
      <c r="J199" t="s">
        <v>19</v>
      </c>
      <c r="K199" t="s">
        <v>495</v>
      </c>
      <c r="L199" t="s">
        <v>308</v>
      </c>
      <c r="M199" t="s">
        <v>782</v>
      </c>
      <c r="N199" t="s">
        <v>19</v>
      </c>
      <c r="O199" t="s">
        <v>309</v>
      </c>
      <c r="P199">
        <v>50</v>
      </c>
      <c r="Q199">
        <v>2</v>
      </c>
      <c r="R199" t="s">
        <v>497</v>
      </c>
      <c r="S199" t="s">
        <v>825</v>
      </c>
      <c r="T199" t="s">
        <v>1917</v>
      </c>
      <c r="U199" t="s">
        <v>1958</v>
      </c>
      <c r="V199" t="s">
        <v>823</v>
      </c>
    </row>
    <row r="200" spans="1:22" hidden="1" x14ac:dyDescent="0.25">
      <c r="A200" s="31" t="str">
        <f t="shared" si="3"/>
        <v>37.1.1</v>
      </c>
      <c r="B200" t="s">
        <v>823</v>
      </c>
      <c r="C200">
        <v>0</v>
      </c>
      <c r="D200" t="s">
        <v>499</v>
      </c>
      <c r="E200" t="s">
        <v>826</v>
      </c>
      <c r="F200" t="s">
        <v>19</v>
      </c>
      <c r="G200" t="s">
        <v>19</v>
      </c>
      <c r="H200" t="s">
        <v>19</v>
      </c>
      <c r="I200" t="s">
        <v>19</v>
      </c>
      <c r="J200" t="s">
        <v>19</v>
      </c>
      <c r="K200" t="s">
        <v>19</v>
      </c>
      <c r="L200" t="s">
        <v>19</v>
      </c>
      <c r="M200" t="s">
        <v>19</v>
      </c>
      <c r="N200" t="s">
        <v>19</v>
      </c>
      <c r="O200" t="s">
        <v>310</v>
      </c>
      <c r="P200">
        <v>10</v>
      </c>
      <c r="Q200">
        <v>1</v>
      </c>
      <c r="R200" t="s">
        <v>497</v>
      </c>
      <c r="S200" t="s">
        <v>827</v>
      </c>
      <c r="T200" t="s">
        <v>1917</v>
      </c>
      <c r="U200" t="s">
        <v>1998</v>
      </c>
      <c r="V200" t="s">
        <v>823</v>
      </c>
    </row>
    <row r="201" spans="1:22" hidden="1" x14ac:dyDescent="0.25">
      <c r="A201" s="31" t="str">
        <f t="shared" si="3"/>
        <v>37.1.2</v>
      </c>
      <c r="B201" t="s">
        <v>823</v>
      </c>
      <c r="C201">
        <v>0</v>
      </c>
      <c r="D201" t="s">
        <v>499</v>
      </c>
      <c r="E201" t="s">
        <v>828</v>
      </c>
      <c r="F201" t="s">
        <v>19</v>
      </c>
      <c r="G201" t="s">
        <v>19</v>
      </c>
      <c r="H201" t="s">
        <v>19</v>
      </c>
      <c r="I201" t="s">
        <v>19</v>
      </c>
      <c r="J201" t="s">
        <v>19</v>
      </c>
      <c r="K201" t="s">
        <v>19</v>
      </c>
      <c r="L201" t="s">
        <v>19</v>
      </c>
      <c r="M201" t="s">
        <v>19</v>
      </c>
      <c r="N201" t="s">
        <v>19</v>
      </c>
      <c r="O201" t="s">
        <v>311</v>
      </c>
      <c r="P201">
        <v>30</v>
      </c>
      <c r="Q201">
        <v>1</v>
      </c>
      <c r="R201" t="s">
        <v>497</v>
      </c>
      <c r="S201" t="s">
        <v>829</v>
      </c>
      <c r="T201" t="s">
        <v>1999</v>
      </c>
      <c r="U201" t="s">
        <v>2000</v>
      </c>
      <c r="V201" t="s">
        <v>823</v>
      </c>
    </row>
    <row r="202" spans="1:22" hidden="1" x14ac:dyDescent="0.25">
      <c r="A202" s="31" t="str">
        <f t="shared" si="3"/>
        <v>37.1.3</v>
      </c>
      <c r="B202" t="s">
        <v>823</v>
      </c>
      <c r="C202">
        <v>0</v>
      </c>
      <c r="D202" t="s">
        <v>499</v>
      </c>
      <c r="E202" t="s">
        <v>830</v>
      </c>
      <c r="F202" t="s">
        <v>19</v>
      </c>
      <c r="G202" t="s">
        <v>19</v>
      </c>
      <c r="H202" t="s">
        <v>19</v>
      </c>
      <c r="I202" t="s">
        <v>19</v>
      </c>
      <c r="J202" t="s">
        <v>19</v>
      </c>
      <c r="K202" t="s">
        <v>19</v>
      </c>
      <c r="L202" t="s">
        <v>19</v>
      </c>
      <c r="M202" t="s">
        <v>19</v>
      </c>
      <c r="N202" t="s">
        <v>19</v>
      </c>
      <c r="O202" t="s">
        <v>312</v>
      </c>
      <c r="P202">
        <v>20</v>
      </c>
      <c r="Q202">
        <v>1</v>
      </c>
      <c r="R202" t="s">
        <v>497</v>
      </c>
      <c r="S202" t="s">
        <v>831</v>
      </c>
      <c r="T202" t="s">
        <v>1999</v>
      </c>
      <c r="U202" t="s">
        <v>2000</v>
      </c>
      <c r="V202" t="s">
        <v>823</v>
      </c>
    </row>
    <row r="203" spans="1:22" hidden="1" x14ac:dyDescent="0.25">
      <c r="A203" s="31" t="str">
        <f t="shared" si="3"/>
        <v>37.1.4</v>
      </c>
      <c r="B203" t="s">
        <v>823</v>
      </c>
      <c r="C203">
        <v>0</v>
      </c>
      <c r="D203" t="s">
        <v>499</v>
      </c>
      <c r="E203" t="s">
        <v>832</v>
      </c>
      <c r="F203" t="s">
        <v>19</v>
      </c>
      <c r="G203" t="s">
        <v>19</v>
      </c>
      <c r="H203" t="s">
        <v>19</v>
      </c>
      <c r="I203" t="s">
        <v>19</v>
      </c>
      <c r="J203" t="s">
        <v>19</v>
      </c>
      <c r="K203" t="s">
        <v>19</v>
      </c>
      <c r="L203" t="s">
        <v>19</v>
      </c>
      <c r="M203" t="s">
        <v>19</v>
      </c>
      <c r="N203" t="s">
        <v>19</v>
      </c>
      <c r="O203" t="s">
        <v>313</v>
      </c>
      <c r="P203">
        <v>20</v>
      </c>
      <c r="Q203">
        <v>1</v>
      </c>
      <c r="R203" t="s">
        <v>497</v>
      </c>
      <c r="S203" t="s">
        <v>833</v>
      </c>
      <c r="T203" t="s">
        <v>1939</v>
      </c>
      <c r="U203" t="s">
        <v>2001</v>
      </c>
      <c r="V203" t="s">
        <v>823</v>
      </c>
    </row>
    <row r="204" spans="1:22" hidden="1" x14ac:dyDescent="0.25">
      <c r="A204" s="31" t="str">
        <f t="shared" si="3"/>
        <v>37.1.5</v>
      </c>
      <c r="B204" t="s">
        <v>823</v>
      </c>
      <c r="C204">
        <v>0</v>
      </c>
      <c r="D204" t="s">
        <v>499</v>
      </c>
      <c r="E204" t="s">
        <v>834</v>
      </c>
      <c r="F204" t="s">
        <v>19</v>
      </c>
      <c r="G204" t="s">
        <v>19</v>
      </c>
      <c r="H204" t="s">
        <v>19</v>
      </c>
      <c r="I204" t="s">
        <v>19</v>
      </c>
      <c r="J204" t="s">
        <v>19</v>
      </c>
      <c r="K204" t="s">
        <v>19</v>
      </c>
      <c r="L204" t="s">
        <v>19</v>
      </c>
      <c r="M204" t="s">
        <v>19</v>
      </c>
      <c r="N204" t="s">
        <v>19</v>
      </c>
      <c r="O204" t="s">
        <v>314</v>
      </c>
      <c r="P204">
        <v>20</v>
      </c>
      <c r="Q204">
        <v>1</v>
      </c>
      <c r="R204" t="s">
        <v>497</v>
      </c>
      <c r="S204" t="s">
        <v>835</v>
      </c>
      <c r="T204" t="s">
        <v>1891</v>
      </c>
      <c r="U204" t="s">
        <v>1958</v>
      </c>
      <c r="V204" t="s">
        <v>823</v>
      </c>
    </row>
    <row r="205" spans="1:22" hidden="1" x14ac:dyDescent="0.25">
      <c r="A205" s="31" t="str">
        <f t="shared" si="3"/>
        <v>37.2</v>
      </c>
      <c r="B205" t="s">
        <v>823</v>
      </c>
      <c r="C205">
        <v>0</v>
      </c>
      <c r="D205" t="s">
        <v>492</v>
      </c>
      <c r="E205" t="s">
        <v>836</v>
      </c>
      <c r="F205" t="s">
        <v>494</v>
      </c>
      <c r="G205" t="s">
        <v>1530</v>
      </c>
      <c r="H205" t="s">
        <v>1531</v>
      </c>
      <c r="I205" t="s">
        <v>1532</v>
      </c>
      <c r="J205" t="s">
        <v>1888</v>
      </c>
      <c r="K205" t="s">
        <v>495</v>
      </c>
      <c r="L205" t="s">
        <v>308</v>
      </c>
      <c r="M205" t="s">
        <v>782</v>
      </c>
      <c r="N205" t="s">
        <v>19</v>
      </c>
      <c r="O205" t="s">
        <v>315</v>
      </c>
      <c r="P205">
        <v>15</v>
      </c>
      <c r="Q205">
        <v>11</v>
      </c>
      <c r="R205" t="s">
        <v>497</v>
      </c>
      <c r="S205" t="s">
        <v>837</v>
      </c>
      <c r="T205" t="s">
        <v>1917</v>
      </c>
      <c r="U205" t="s">
        <v>1958</v>
      </c>
      <c r="V205" t="s">
        <v>823</v>
      </c>
    </row>
    <row r="206" spans="1:22" hidden="1" x14ac:dyDescent="0.25">
      <c r="A206" s="31" t="str">
        <f t="shared" si="3"/>
        <v>37.2.1</v>
      </c>
      <c r="B206" t="s">
        <v>823</v>
      </c>
      <c r="C206">
        <v>0</v>
      </c>
      <c r="D206" t="s">
        <v>499</v>
      </c>
      <c r="E206" t="s">
        <v>838</v>
      </c>
      <c r="F206" t="s">
        <v>19</v>
      </c>
      <c r="G206" t="s">
        <v>19</v>
      </c>
      <c r="H206" t="s">
        <v>19</v>
      </c>
      <c r="I206" t="s">
        <v>19</v>
      </c>
      <c r="J206" t="s">
        <v>19</v>
      </c>
      <c r="K206" t="s">
        <v>19</v>
      </c>
      <c r="L206" t="s">
        <v>19</v>
      </c>
      <c r="M206" t="s">
        <v>19</v>
      </c>
      <c r="N206" t="s">
        <v>19</v>
      </c>
      <c r="O206" t="s">
        <v>316</v>
      </c>
      <c r="P206">
        <v>80</v>
      </c>
      <c r="Q206">
        <v>11</v>
      </c>
      <c r="R206" t="s">
        <v>497</v>
      </c>
      <c r="S206" t="s">
        <v>839</v>
      </c>
      <c r="T206" t="s">
        <v>1917</v>
      </c>
      <c r="U206" t="s">
        <v>1958</v>
      </c>
      <c r="V206" t="s">
        <v>823</v>
      </c>
    </row>
    <row r="207" spans="1:22" hidden="1" x14ac:dyDescent="0.25">
      <c r="A207" s="31" t="str">
        <f t="shared" si="3"/>
        <v>37.2.2</v>
      </c>
      <c r="B207" t="s">
        <v>823</v>
      </c>
      <c r="C207">
        <v>0</v>
      </c>
      <c r="D207" t="s">
        <v>499</v>
      </c>
      <c r="E207" t="s">
        <v>840</v>
      </c>
      <c r="F207" t="s">
        <v>19</v>
      </c>
      <c r="G207" t="s">
        <v>19</v>
      </c>
      <c r="H207" t="s">
        <v>19</v>
      </c>
      <c r="I207" t="s">
        <v>19</v>
      </c>
      <c r="J207" t="s">
        <v>19</v>
      </c>
      <c r="K207" t="s">
        <v>19</v>
      </c>
      <c r="L207" t="s">
        <v>19</v>
      </c>
      <c r="M207" t="s">
        <v>19</v>
      </c>
      <c r="N207" t="s">
        <v>19</v>
      </c>
      <c r="O207" t="s">
        <v>317</v>
      </c>
      <c r="P207">
        <v>20</v>
      </c>
      <c r="Q207">
        <v>11</v>
      </c>
      <c r="R207" t="s">
        <v>497</v>
      </c>
      <c r="S207" t="s">
        <v>841</v>
      </c>
      <c r="T207" t="s">
        <v>1917</v>
      </c>
      <c r="U207" t="s">
        <v>1958</v>
      </c>
      <c r="V207" t="s">
        <v>823</v>
      </c>
    </row>
    <row r="208" spans="1:22" hidden="1" x14ac:dyDescent="0.25">
      <c r="A208" s="31" t="str">
        <f t="shared" si="3"/>
        <v>37.3</v>
      </c>
      <c r="B208" t="s">
        <v>823</v>
      </c>
      <c r="C208">
        <v>0</v>
      </c>
      <c r="D208" t="s">
        <v>492</v>
      </c>
      <c r="E208" t="s">
        <v>842</v>
      </c>
      <c r="F208" t="s">
        <v>494</v>
      </c>
      <c r="G208" t="s">
        <v>1530</v>
      </c>
      <c r="H208" t="s">
        <v>1531</v>
      </c>
      <c r="I208" t="s">
        <v>1532</v>
      </c>
      <c r="J208" t="s">
        <v>19</v>
      </c>
      <c r="K208" t="s">
        <v>495</v>
      </c>
      <c r="L208" t="s">
        <v>308</v>
      </c>
      <c r="M208" t="s">
        <v>782</v>
      </c>
      <c r="N208" t="s">
        <v>19</v>
      </c>
      <c r="O208" t="s">
        <v>318</v>
      </c>
      <c r="P208">
        <v>5</v>
      </c>
      <c r="Q208">
        <v>1</v>
      </c>
      <c r="R208" t="s">
        <v>497</v>
      </c>
      <c r="S208" t="s">
        <v>843</v>
      </c>
      <c r="T208" t="s">
        <v>1962</v>
      </c>
      <c r="U208" t="s">
        <v>1958</v>
      </c>
      <c r="V208" t="s">
        <v>823</v>
      </c>
    </row>
    <row r="209" spans="1:22" hidden="1" x14ac:dyDescent="0.25">
      <c r="A209" s="31" t="str">
        <f t="shared" si="3"/>
        <v>37.3.1</v>
      </c>
      <c r="B209" t="s">
        <v>823</v>
      </c>
      <c r="C209">
        <v>0</v>
      </c>
      <c r="D209" t="s">
        <v>499</v>
      </c>
      <c r="E209" t="s">
        <v>844</v>
      </c>
      <c r="F209" t="s">
        <v>19</v>
      </c>
      <c r="G209" t="s">
        <v>19</v>
      </c>
      <c r="H209" t="s">
        <v>19</v>
      </c>
      <c r="I209" t="s">
        <v>19</v>
      </c>
      <c r="J209" t="s">
        <v>19</v>
      </c>
      <c r="K209" t="s">
        <v>19</v>
      </c>
      <c r="L209" t="s">
        <v>19</v>
      </c>
      <c r="M209" t="s">
        <v>19</v>
      </c>
      <c r="N209" t="s">
        <v>19</v>
      </c>
      <c r="O209" t="s">
        <v>319</v>
      </c>
      <c r="P209">
        <v>10</v>
      </c>
      <c r="Q209">
        <v>1</v>
      </c>
      <c r="R209" t="s">
        <v>497</v>
      </c>
      <c r="S209" t="s">
        <v>827</v>
      </c>
      <c r="T209" t="s">
        <v>1962</v>
      </c>
      <c r="U209" t="s">
        <v>1958</v>
      </c>
      <c r="V209" t="s">
        <v>823</v>
      </c>
    </row>
    <row r="210" spans="1:22" hidden="1" x14ac:dyDescent="0.25">
      <c r="A210" s="31" t="str">
        <f t="shared" si="3"/>
        <v>37.3.2</v>
      </c>
      <c r="B210" t="s">
        <v>823</v>
      </c>
      <c r="C210">
        <v>0</v>
      </c>
      <c r="D210" t="s">
        <v>499</v>
      </c>
      <c r="E210" t="s">
        <v>845</v>
      </c>
      <c r="F210" t="s">
        <v>19</v>
      </c>
      <c r="G210" t="s">
        <v>19</v>
      </c>
      <c r="H210" t="s">
        <v>19</v>
      </c>
      <c r="I210" t="s">
        <v>19</v>
      </c>
      <c r="J210" t="s">
        <v>19</v>
      </c>
      <c r="K210" t="s">
        <v>19</v>
      </c>
      <c r="L210" t="s">
        <v>19</v>
      </c>
      <c r="M210" t="s">
        <v>19</v>
      </c>
      <c r="N210" t="s">
        <v>19</v>
      </c>
      <c r="O210" t="s">
        <v>320</v>
      </c>
      <c r="P210">
        <v>30</v>
      </c>
      <c r="Q210">
        <v>1</v>
      </c>
      <c r="R210" t="s">
        <v>497</v>
      </c>
      <c r="S210" t="s">
        <v>829</v>
      </c>
      <c r="T210" t="s">
        <v>2002</v>
      </c>
      <c r="U210" t="s">
        <v>2003</v>
      </c>
      <c r="V210" t="s">
        <v>823</v>
      </c>
    </row>
    <row r="211" spans="1:22" hidden="1" x14ac:dyDescent="0.25">
      <c r="A211" s="31" t="str">
        <f t="shared" si="3"/>
        <v>37.3.3</v>
      </c>
      <c r="B211" t="s">
        <v>823</v>
      </c>
      <c r="C211">
        <v>0</v>
      </c>
      <c r="D211" t="s">
        <v>499</v>
      </c>
      <c r="E211" t="s">
        <v>846</v>
      </c>
      <c r="F211" t="s">
        <v>19</v>
      </c>
      <c r="G211" t="s">
        <v>19</v>
      </c>
      <c r="H211" t="s">
        <v>19</v>
      </c>
      <c r="I211" t="s">
        <v>19</v>
      </c>
      <c r="J211" t="s">
        <v>19</v>
      </c>
      <c r="K211" t="s">
        <v>19</v>
      </c>
      <c r="L211" t="s">
        <v>19</v>
      </c>
      <c r="M211" t="s">
        <v>19</v>
      </c>
      <c r="N211" t="s">
        <v>19</v>
      </c>
      <c r="O211" t="s">
        <v>321</v>
      </c>
      <c r="P211">
        <v>20</v>
      </c>
      <c r="Q211">
        <v>1</v>
      </c>
      <c r="R211" t="s">
        <v>497</v>
      </c>
      <c r="S211" t="s">
        <v>831</v>
      </c>
      <c r="T211" t="s">
        <v>2002</v>
      </c>
      <c r="U211" t="s">
        <v>2000</v>
      </c>
      <c r="V211" t="s">
        <v>823</v>
      </c>
    </row>
    <row r="212" spans="1:22" hidden="1" x14ac:dyDescent="0.25">
      <c r="A212" s="31" t="str">
        <f t="shared" si="3"/>
        <v>37.3.4</v>
      </c>
      <c r="B212" t="s">
        <v>823</v>
      </c>
      <c r="C212">
        <v>0</v>
      </c>
      <c r="D212" t="s">
        <v>499</v>
      </c>
      <c r="E212" t="s">
        <v>847</v>
      </c>
      <c r="F212" t="s">
        <v>19</v>
      </c>
      <c r="G212" t="s">
        <v>19</v>
      </c>
      <c r="H212" t="s">
        <v>19</v>
      </c>
      <c r="I212" t="s">
        <v>19</v>
      </c>
      <c r="J212" t="s">
        <v>19</v>
      </c>
      <c r="K212" t="s">
        <v>19</v>
      </c>
      <c r="L212" t="s">
        <v>19</v>
      </c>
      <c r="M212" t="s">
        <v>19</v>
      </c>
      <c r="N212" t="s">
        <v>19</v>
      </c>
      <c r="O212" t="s">
        <v>322</v>
      </c>
      <c r="P212">
        <v>20</v>
      </c>
      <c r="Q212">
        <v>1</v>
      </c>
      <c r="R212" t="s">
        <v>497</v>
      </c>
      <c r="S212" t="s">
        <v>833</v>
      </c>
      <c r="T212" t="s">
        <v>1939</v>
      </c>
      <c r="U212" t="s">
        <v>2004</v>
      </c>
      <c r="V212" t="s">
        <v>823</v>
      </c>
    </row>
    <row r="213" spans="1:22" hidden="1" x14ac:dyDescent="0.25">
      <c r="A213" s="31" t="str">
        <f t="shared" si="3"/>
        <v>37.3.5</v>
      </c>
      <c r="B213" t="s">
        <v>823</v>
      </c>
      <c r="C213">
        <v>0</v>
      </c>
      <c r="D213" t="s">
        <v>499</v>
      </c>
      <c r="E213" t="s">
        <v>848</v>
      </c>
      <c r="F213" t="s">
        <v>19</v>
      </c>
      <c r="G213" t="s">
        <v>19</v>
      </c>
      <c r="H213" t="s">
        <v>19</v>
      </c>
      <c r="I213" t="s">
        <v>19</v>
      </c>
      <c r="J213" t="s">
        <v>19</v>
      </c>
      <c r="K213" t="s">
        <v>19</v>
      </c>
      <c r="L213" t="s">
        <v>19</v>
      </c>
      <c r="M213" t="s">
        <v>19</v>
      </c>
      <c r="N213" t="s">
        <v>19</v>
      </c>
      <c r="O213" t="s">
        <v>323</v>
      </c>
      <c r="P213">
        <v>20</v>
      </c>
      <c r="Q213">
        <v>1</v>
      </c>
      <c r="R213" t="s">
        <v>497</v>
      </c>
      <c r="S213" t="s">
        <v>835</v>
      </c>
      <c r="T213" t="s">
        <v>1891</v>
      </c>
      <c r="U213" t="s">
        <v>1958</v>
      </c>
      <c r="V213" t="s">
        <v>823</v>
      </c>
    </row>
    <row r="214" spans="1:22" hidden="1" x14ac:dyDescent="0.25">
      <c r="A214" s="31" t="str">
        <f t="shared" si="3"/>
        <v>37.4</v>
      </c>
      <c r="B214" t="s">
        <v>823</v>
      </c>
      <c r="C214">
        <v>0</v>
      </c>
      <c r="D214" t="s">
        <v>492</v>
      </c>
      <c r="E214" t="s">
        <v>849</v>
      </c>
      <c r="F214" t="s">
        <v>494</v>
      </c>
      <c r="G214" t="s">
        <v>1530</v>
      </c>
      <c r="H214" t="s">
        <v>1531</v>
      </c>
      <c r="I214" t="s">
        <v>1532</v>
      </c>
      <c r="J214" t="s">
        <v>19</v>
      </c>
      <c r="K214" t="s">
        <v>495</v>
      </c>
      <c r="L214" t="s">
        <v>308</v>
      </c>
      <c r="M214" t="s">
        <v>782</v>
      </c>
      <c r="N214" t="s">
        <v>19</v>
      </c>
      <c r="O214" t="s">
        <v>324</v>
      </c>
      <c r="P214">
        <v>10</v>
      </c>
      <c r="Q214">
        <v>1</v>
      </c>
      <c r="R214" t="s">
        <v>497</v>
      </c>
      <c r="S214" t="s">
        <v>850</v>
      </c>
      <c r="T214" t="s">
        <v>1962</v>
      </c>
      <c r="U214" t="s">
        <v>1958</v>
      </c>
      <c r="V214" t="s">
        <v>823</v>
      </c>
    </row>
    <row r="215" spans="1:22" hidden="1" x14ac:dyDescent="0.25">
      <c r="A215" s="31" t="str">
        <f t="shared" si="3"/>
        <v>37.4.1</v>
      </c>
      <c r="B215" t="s">
        <v>823</v>
      </c>
      <c r="C215">
        <v>0</v>
      </c>
      <c r="D215" t="s">
        <v>499</v>
      </c>
      <c r="E215" t="s">
        <v>851</v>
      </c>
      <c r="F215" t="s">
        <v>19</v>
      </c>
      <c r="G215" t="s">
        <v>19</v>
      </c>
      <c r="H215" t="s">
        <v>19</v>
      </c>
      <c r="I215" t="s">
        <v>19</v>
      </c>
      <c r="J215" t="s">
        <v>19</v>
      </c>
      <c r="K215" t="s">
        <v>19</v>
      </c>
      <c r="L215" t="s">
        <v>19</v>
      </c>
      <c r="M215" t="s">
        <v>19</v>
      </c>
      <c r="N215" t="s">
        <v>19</v>
      </c>
      <c r="O215" t="s">
        <v>310</v>
      </c>
      <c r="P215">
        <v>10</v>
      </c>
      <c r="Q215">
        <v>1</v>
      </c>
      <c r="R215" t="s">
        <v>497</v>
      </c>
      <c r="S215" t="s">
        <v>827</v>
      </c>
      <c r="T215" t="s">
        <v>1962</v>
      </c>
      <c r="U215" t="s">
        <v>1958</v>
      </c>
      <c r="V215" t="s">
        <v>823</v>
      </c>
    </row>
    <row r="216" spans="1:22" hidden="1" x14ac:dyDescent="0.25">
      <c r="A216" s="31" t="str">
        <f t="shared" si="3"/>
        <v>37.4.2</v>
      </c>
      <c r="B216" t="s">
        <v>823</v>
      </c>
      <c r="C216">
        <v>0</v>
      </c>
      <c r="D216" t="s">
        <v>499</v>
      </c>
      <c r="E216" t="s">
        <v>852</v>
      </c>
      <c r="F216" t="s">
        <v>19</v>
      </c>
      <c r="G216" t="s">
        <v>19</v>
      </c>
      <c r="H216" t="s">
        <v>19</v>
      </c>
      <c r="I216" t="s">
        <v>19</v>
      </c>
      <c r="J216" t="s">
        <v>19</v>
      </c>
      <c r="K216" t="s">
        <v>19</v>
      </c>
      <c r="L216" t="s">
        <v>19</v>
      </c>
      <c r="M216" t="s">
        <v>19</v>
      </c>
      <c r="N216" t="s">
        <v>19</v>
      </c>
      <c r="O216" t="s">
        <v>325</v>
      </c>
      <c r="P216">
        <v>25</v>
      </c>
      <c r="Q216">
        <v>1</v>
      </c>
      <c r="R216" t="s">
        <v>497</v>
      </c>
      <c r="S216" t="s">
        <v>831</v>
      </c>
      <c r="T216" t="s">
        <v>2002</v>
      </c>
      <c r="U216" t="s">
        <v>2005</v>
      </c>
      <c r="V216" t="s">
        <v>823</v>
      </c>
    </row>
    <row r="217" spans="1:22" hidden="1" x14ac:dyDescent="0.25">
      <c r="A217" s="31" t="str">
        <f t="shared" si="3"/>
        <v>37.4.3</v>
      </c>
      <c r="B217" t="s">
        <v>823</v>
      </c>
      <c r="C217">
        <v>0</v>
      </c>
      <c r="D217" t="s">
        <v>499</v>
      </c>
      <c r="E217" t="s">
        <v>853</v>
      </c>
      <c r="F217" t="s">
        <v>19</v>
      </c>
      <c r="G217" t="s">
        <v>19</v>
      </c>
      <c r="H217" t="s">
        <v>19</v>
      </c>
      <c r="I217" t="s">
        <v>19</v>
      </c>
      <c r="J217" t="s">
        <v>19</v>
      </c>
      <c r="K217" t="s">
        <v>19</v>
      </c>
      <c r="L217" t="s">
        <v>19</v>
      </c>
      <c r="M217" t="s">
        <v>19</v>
      </c>
      <c r="N217" t="s">
        <v>19</v>
      </c>
      <c r="O217" t="s">
        <v>326</v>
      </c>
      <c r="P217">
        <v>20</v>
      </c>
      <c r="Q217">
        <v>1</v>
      </c>
      <c r="R217" t="s">
        <v>497</v>
      </c>
      <c r="S217" t="s">
        <v>854</v>
      </c>
      <c r="T217" t="s">
        <v>2002</v>
      </c>
      <c r="U217" t="s">
        <v>1921</v>
      </c>
      <c r="V217" t="s">
        <v>823</v>
      </c>
    </row>
    <row r="218" spans="1:22" hidden="1" x14ac:dyDescent="0.25">
      <c r="A218" s="31" t="str">
        <f t="shared" si="3"/>
        <v>37.4.4</v>
      </c>
      <c r="B218" t="s">
        <v>823</v>
      </c>
      <c r="C218">
        <v>0</v>
      </c>
      <c r="D218" t="s">
        <v>499</v>
      </c>
      <c r="E218" t="s">
        <v>855</v>
      </c>
      <c r="F218" t="s">
        <v>19</v>
      </c>
      <c r="G218" t="s">
        <v>19</v>
      </c>
      <c r="H218" t="s">
        <v>19</v>
      </c>
      <c r="I218" t="s">
        <v>19</v>
      </c>
      <c r="J218" t="s">
        <v>19</v>
      </c>
      <c r="K218" t="s">
        <v>19</v>
      </c>
      <c r="L218" t="s">
        <v>19</v>
      </c>
      <c r="M218" t="s">
        <v>19</v>
      </c>
      <c r="N218" t="s">
        <v>19</v>
      </c>
      <c r="O218" t="s">
        <v>327</v>
      </c>
      <c r="P218">
        <v>20</v>
      </c>
      <c r="Q218">
        <v>1</v>
      </c>
      <c r="R218" t="s">
        <v>497</v>
      </c>
      <c r="S218" t="s">
        <v>829</v>
      </c>
      <c r="T218" t="s">
        <v>1939</v>
      </c>
      <c r="U218" t="s">
        <v>2006</v>
      </c>
      <c r="V218" t="s">
        <v>823</v>
      </c>
    </row>
    <row r="219" spans="1:22" hidden="1" x14ac:dyDescent="0.25">
      <c r="A219" s="31" t="str">
        <f t="shared" si="3"/>
        <v>37.4.5</v>
      </c>
      <c r="B219" t="s">
        <v>823</v>
      </c>
      <c r="C219">
        <v>0</v>
      </c>
      <c r="D219" t="s">
        <v>499</v>
      </c>
      <c r="E219" t="s">
        <v>856</v>
      </c>
      <c r="F219" t="s">
        <v>19</v>
      </c>
      <c r="G219" t="s">
        <v>19</v>
      </c>
      <c r="H219" t="s">
        <v>19</v>
      </c>
      <c r="I219" t="s">
        <v>19</v>
      </c>
      <c r="J219" t="s">
        <v>19</v>
      </c>
      <c r="K219" t="s">
        <v>19</v>
      </c>
      <c r="L219" t="s">
        <v>19</v>
      </c>
      <c r="M219" t="s">
        <v>19</v>
      </c>
      <c r="N219" t="s">
        <v>19</v>
      </c>
      <c r="O219" t="s">
        <v>328</v>
      </c>
      <c r="P219">
        <v>20</v>
      </c>
      <c r="Q219">
        <v>1</v>
      </c>
      <c r="R219" t="s">
        <v>497</v>
      </c>
      <c r="S219" t="s">
        <v>857</v>
      </c>
      <c r="T219" t="s">
        <v>1891</v>
      </c>
      <c r="U219" t="s">
        <v>2001</v>
      </c>
      <c r="V219" t="s">
        <v>823</v>
      </c>
    </row>
    <row r="220" spans="1:22" hidden="1" x14ac:dyDescent="0.25">
      <c r="A220" s="31" t="str">
        <f t="shared" si="3"/>
        <v>37.4.6</v>
      </c>
      <c r="B220" t="s">
        <v>823</v>
      </c>
      <c r="C220">
        <v>0</v>
      </c>
      <c r="D220" t="s">
        <v>499</v>
      </c>
      <c r="E220" t="s">
        <v>858</v>
      </c>
      <c r="F220" t="s">
        <v>19</v>
      </c>
      <c r="G220" t="s">
        <v>19</v>
      </c>
      <c r="H220" t="s">
        <v>19</v>
      </c>
      <c r="I220" t="s">
        <v>19</v>
      </c>
      <c r="J220" t="s">
        <v>19</v>
      </c>
      <c r="K220" t="s">
        <v>19</v>
      </c>
      <c r="L220" t="s">
        <v>19</v>
      </c>
      <c r="M220" t="s">
        <v>19</v>
      </c>
      <c r="N220" t="s">
        <v>19</v>
      </c>
      <c r="O220" t="s">
        <v>329</v>
      </c>
      <c r="P220">
        <v>5</v>
      </c>
      <c r="Q220">
        <v>1</v>
      </c>
      <c r="R220" t="s">
        <v>497</v>
      </c>
      <c r="S220" t="s">
        <v>850</v>
      </c>
      <c r="T220" t="s">
        <v>2007</v>
      </c>
      <c r="U220" t="s">
        <v>1958</v>
      </c>
      <c r="V220" t="s">
        <v>823</v>
      </c>
    </row>
    <row r="221" spans="1:22" hidden="1" x14ac:dyDescent="0.25">
      <c r="A221" s="31" t="str">
        <f t="shared" si="3"/>
        <v>37.5</v>
      </c>
      <c r="B221" t="s">
        <v>823</v>
      </c>
      <c r="C221">
        <v>0</v>
      </c>
      <c r="D221" t="s">
        <v>492</v>
      </c>
      <c r="E221" t="s">
        <v>859</v>
      </c>
      <c r="F221" t="s">
        <v>494</v>
      </c>
      <c r="G221" t="s">
        <v>1530</v>
      </c>
      <c r="H221" t="s">
        <v>1531</v>
      </c>
      <c r="I221" t="s">
        <v>1532</v>
      </c>
      <c r="J221" t="s">
        <v>1888</v>
      </c>
      <c r="K221" t="s">
        <v>495</v>
      </c>
      <c r="L221" t="s">
        <v>308</v>
      </c>
      <c r="M221" t="s">
        <v>782</v>
      </c>
      <c r="N221" t="s">
        <v>19</v>
      </c>
      <c r="O221" t="s">
        <v>330</v>
      </c>
      <c r="P221">
        <v>20</v>
      </c>
      <c r="Q221">
        <v>50</v>
      </c>
      <c r="R221" t="s">
        <v>497</v>
      </c>
      <c r="S221" t="s">
        <v>860</v>
      </c>
      <c r="T221" t="s">
        <v>1915</v>
      </c>
      <c r="U221" t="s">
        <v>1946</v>
      </c>
      <c r="V221" t="s">
        <v>823</v>
      </c>
    </row>
    <row r="222" spans="1:22" hidden="1" x14ac:dyDescent="0.25">
      <c r="A222" s="31" t="str">
        <f t="shared" si="3"/>
        <v>37.5.1</v>
      </c>
      <c r="B222" t="s">
        <v>823</v>
      </c>
      <c r="C222">
        <v>0</v>
      </c>
      <c r="D222" t="s">
        <v>499</v>
      </c>
      <c r="E222" t="s">
        <v>861</v>
      </c>
      <c r="F222" t="s">
        <v>19</v>
      </c>
      <c r="G222" t="s">
        <v>19</v>
      </c>
      <c r="H222" t="s">
        <v>19</v>
      </c>
      <c r="I222" t="s">
        <v>19</v>
      </c>
      <c r="J222" t="s">
        <v>19</v>
      </c>
      <c r="K222" t="s">
        <v>19</v>
      </c>
      <c r="L222" t="s">
        <v>19</v>
      </c>
      <c r="M222" t="s">
        <v>19</v>
      </c>
      <c r="N222" t="s">
        <v>19</v>
      </c>
      <c r="O222" t="s">
        <v>331</v>
      </c>
      <c r="P222">
        <v>5</v>
      </c>
      <c r="Q222">
        <v>1</v>
      </c>
      <c r="R222" t="s">
        <v>497</v>
      </c>
      <c r="S222" t="s">
        <v>862</v>
      </c>
      <c r="T222" t="s">
        <v>1915</v>
      </c>
      <c r="U222" t="s">
        <v>1897</v>
      </c>
      <c r="V222" t="s">
        <v>823</v>
      </c>
    </row>
    <row r="223" spans="1:22" hidden="1" x14ac:dyDescent="0.25">
      <c r="A223" s="31" t="str">
        <f t="shared" si="3"/>
        <v>37.5.2</v>
      </c>
      <c r="B223" t="s">
        <v>823</v>
      </c>
      <c r="C223">
        <v>0</v>
      </c>
      <c r="D223" t="s">
        <v>499</v>
      </c>
      <c r="E223" t="s">
        <v>863</v>
      </c>
      <c r="F223" t="s">
        <v>19</v>
      </c>
      <c r="G223" t="s">
        <v>19</v>
      </c>
      <c r="H223" t="s">
        <v>19</v>
      </c>
      <c r="I223" t="s">
        <v>19</v>
      </c>
      <c r="J223" t="s">
        <v>19</v>
      </c>
      <c r="K223" t="s">
        <v>19</v>
      </c>
      <c r="L223" t="s">
        <v>19</v>
      </c>
      <c r="M223" t="s">
        <v>19</v>
      </c>
      <c r="N223" t="s">
        <v>19</v>
      </c>
      <c r="O223" t="s">
        <v>332</v>
      </c>
      <c r="P223">
        <v>10</v>
      </c>
      <c r="Q223">
        <v>1</v>
      </c>
      <c r="R223" t="s">
        <v>497</v>
      </c>
      <c r="S223" t="s">
        <v>864</v>
      </c>
      <c r="T223" t="s">
        <v>1939</v>
      </c>
      <c r="U223" t="s">
        <v>2008</v>
      </c>
      <c r="V223" t="s">
        <v>823</v>
      </c>
    </row>
    <row r="224" spans="1:22" hidden="1" x14ac:dyDescent="0.25">
      <c r="A224" s="31" t="str">
        <f t="shared" si="3"/>
        <v>37.5.3</v>
      </c>
      <c r="B224" t="s">
        <v>823</v>
      </c>
      <c r="C224">
        <v>0</v>
      </c>
      <c r="D224" t="s">
        <v>499</v>
      </c>
      <c r="E224" t="s">
        <v>865</v>
      </c>
      <c r="F224" t="s">
        <v>19</v>
      </c>
      <c r="G224" t="s">
        <v>19</v>
      </c>
      <c r="H224" t="s">
        <v>19</v>
      </c>
      <c r="I224" t="s">
        <v>19</v>
      </c>
      <c r="J224" t="s">
        <v>19</v>
      </c>
      <c r="K224" t="s">
        <v>19</v>
      </c>
      <c r="L224" t="s">
        <v>19</v>
      </c>
      <c r="M224" t="s">
        <v>19</v>
      </c>
      <c r="N224" t="s">
        <v>19</v>
      </c>
      <c r="O224" t="s">
        <v>333</v>
      </c>
      <c r="P224">
        <v>10</v>
      </c>
      <c r="Q224">
        <v>1</v>
      </c>
      <c r="R224" t="s">
        <v>497</v>
      </c>
      <c r="S224" t="s">
        <v>866</v>
      </c>
      <c r="T224" t="s">
        <v>1969</v>
      </c>
      <c r="U224" t="s">
        <v>2009</v>
      </c>
      <c r="V224" t="s">
        <v>823</v>
      </c>
    </row>
    <row r="225" spans="1:22" hidden="1" x14ac:dyDescent="0.25">
      <c r="A225" s="31" t="str">
        <f t="shared" si="3"/>
        <v>37.5.4</v>
      </c>
      <c r="B225" t="s">
        <v>823</v>
      </c>
      <c r="C225">
        <v>0</v>
      </c>
      <c r="D225" t="s">
        <v>499</v>
      </c>
      <c r="E225" t="s">
        <v>867</v>
      </c>
      <c r="F225" t="s">
        <v>19</v>
      </c>
      <c r="G225" t="s">
        <v>19</v>
      </c>
      <c r="H225" t="s">
        <v>19</v>
      </c>
      <c r="I225" t="s">
        <v>19</v>
      </c>
      <c r="J225" t="s">
        <v>19</v>
      </c>
      <c r="K225" t="s">
        <v>19</v>
      </c>
      <c r="L225" t="s">
        <v>19</v>
      </c>
      <c r="M225" t="s">
        <v>19</v>
      </c>
      <c r="N225" t="s">
        <v>19</v>
      </c>
      <c r="O225" t="s">
        <v>334</v>
      </c>
      <c r="P225">
        <v>75</v>
      </c>
      <c r="Q225">
        <v>100</v>
      </c>
      <c r="R225" t="s">
        <v>525</v>
      </c>
      <c r="S225" t="s">
        <v>868</v>
      </c>
      <c r="T225" t="s">
        <v>1971</v>
      </c>
      <c r="U225" t="s">
        <v>1946</v>
      </c>
      <c r="V225" t="s">
        <v>823</v>
      </c>
    </row>
    <row r="226" spans="1:22" hidden="1" x14ac:dyDescent="0.25">
      <c r="A226" s="31" t="str">
        <f t="shared" si="3"/>
        <v>141.1</v>
      </c>
      <c r="B226" t="s">
        <v>1428</v>
      </c>
      <c r="C226">
        <v>0</v>
      </c>
      <c r="D226" t="s">
        <v>492</v>
      </c>
      <c r="E226" t="s">
        <v>1429</v>
      </c>
      <c r="F226" t="s">
        <v>19</v>
      </c>
      <c r="G226" t="s">
        <v>1536</v>
      </c>
      <c r="H226" t="s">
        <v>1537</v>
      </c>
      <c r="I226" t="s">
        <v>1538</v>
      </c>
      <c r="J226" t="s">
        <v>1928</v>
      </c>
      <c r="K226" t="s">
        <v>495</v>
      </c>
      <c r="L226" t="s">
        <v>20</v>
      </c>
      <c r="M226" t="s">
        <v>1020</v>
      </c>
      <c r="N226" t="s">
        <v>19</v>
      </c>
      <c r="O226" t="s">
        <v>1430</v>
      </c>
      <c r="P226">
        <v>30</v>
      </c>
      <c r="Q226">
        <v>100</v>
      </c>
      <c r="R226" t="s">
        <v>525</v>
      </c>
      <c r="S226" t="s">
        <v>868</v>
      </c>
      <c r="T226" t="s">
        <v>1889</v>
      </c>
      <c r="U226" t="s">
        <v>1946</v>
      </c>
      <c r="V226" t="s">
        <v>1428</v>
      </c>
    </row>
    <row r="227" spans="1:22" hidden="1" x14ac:dyDescent="0.25">
      <c r="A227" s="31" t="str">
        <f t="shared" si="3"/>
        <v>141.1.1</v>
      </c>
      <c r="B227" t="s">
        <v>1428</v>
      </c>
      <c r="C227">
        <v>0</v>
      </c>
      <c r="D227" t="s">
        <v>499</v>
      </c>
      <c r="E227" t="s">
        <v>1431</v>
      </c>
      <c r="F227" t="s">
        <v>19</v>
      </c>
      <c r="G227" t="s">
        <v>19</v>
      </c>
      <c r="H227" t="s">
        <v>19</v>
      </c>
      <c r="I227" t="s">
        <v>19</v>
      </c>
      <c r="J227" t="s">
        <v>19</v>
      </c>
      <c r="K227" t="s">
        <v>19</v>
      </c>
      <c r="L227" t="s">
        <v>19</v>
      </c>
      <c r="M227" t="s">
        <v>19</v>
      </c>
      <c r="N227" t="s">
        <v>19</v>
      </c>
      <c r="O227" t="s">
        <v>1432</v>
      </c>
      <c r="P227">
        <v>25</v>
      </c>
      <c r="Q227">
        <v>1</v>
      </c>
      <c r="R227" t="s">
        <v>497</v>
      </c>
      <c r="S227" t="s">
        <v>1433</v>
      </c>
      <c r="T227" t="s">
        <v>1889</v>
      </c>
      <c r="U227" t="s">
        <v>1978</v>
      </c>
      <c r="V227" t="s">
        <v>1428</v>
      </c>
    </row>
    <row r="228" spans="1:22" hidden="1" x14ac:dyDescent="0.25">
      <c r="A228" s="31" t="str">
        <f t="shared" si="3"/>
        <v>141.1.2</v>
      </c>
      <c r="B228" t="s">
        <v>1428</v>
      </c>
      <c r="C228">
        <v>0</v>
      </c>
      <c r="D228" t="s">
        <v>499</v>
      </c>
      <c r="E228" t="s">
        <v>1434</v>
      </c>
      <c r="F228" t="s">
        <v>19</v>
      </c>
      <c r="G228" t="s">
        <v>19</v>
      </c>
      <c r="H228" t="s">
        <v>19</v>
      </c>
      <c r="I228" t="s">
        <v>19</v>
      </c>
      <c r="J228" t="s">
        <v>19</v>
      </c>
      <c r="K228" t="s">
        <v>19</v>
      </c>
      <c r="L228" t="s">
        <v>19</v>
      </c>
      <c r="M228" t="s">
        <v>19</v>
      </c>
      <c r="N228" t="s">
        <v>19</v>
      </c>
      <c r="O228" t="s">
        <v>1435</v>
      </c>
      <c r="P228">
        <v>25</v>
      </c>
      <c r="Q228">
        <v>1</v>
      </c>
      <c r="R228" t="s">
        <v>497</v>
      </c>
      <c r="S228" t="s">
        <v>1436</v>
      </c>
      <c r="T228" t="s">
        <v>1995</v>
      </c>
      <c r="U228" t="s">
        <v>2010</v>
      </c>
      <c r="V228" t="s">
        <v>1428</v>
      </c>
    </row>
    <row r="229" spans="1:22" hidden="1" x14ac:dyDescent="0.25">
      <c r="A229" s="31" t="str">
        <f t="shared" si="3"/>
        <v>141.1.3</v>
      </c>
      <c r="B229" t="s">
        <v>1428</v>
      </c>
      <c r="C229">
        <v>0</v>
      </c>
      <c r="D229" t="s">
        <v>499</v>
      </c>
      <c r="E229" t="s">
        <v>1437</v>
      </c>
      <c r="F229" t="s">
        <v>19</v>
      </c>
      <c r="G229" t="s">
        <v>19</v>
      </c>
      <c r="H229" t="s">
        <v>19</v>
      </c>
      <c r="I229" t="s">
        <v>19</v>
      </c>
      <c r="J229" t="s">
        <v>19</v>
      </c>
      <c r="K229" t="s">
        <v>19</v>
      </c>
      <c r="L229" t="s">
        <v>19</v>
      </c>
      <c r="M229" t="s">
        <v>19</v>
      </c>
      <c r="N229" t="s">
        <v>19</v>
      </c>
      <c r="O229" t="s">
        <v>1438</v>
      </c>
      <c r="P229">
        <v>50</v>
      </c>
      <c r="Q229">
        <v>100</v>
      </c>
      <c r="R229" t="s">
        <v>525</v>
      </c>
      <c r="S229" t="s">
        <v>868</v>
      </c>
      <c r="T229" t="s">
        <v>2011</v>
      </c>
      <c r="U229" t="s">
        <v>1946</v>
      </c>
      <c r="V229" t="s">
        <v>1428</v>
      </c>
    </row>
    <row r="230" spans="1:22" hidden="1" x14ac:dyDescent="0.25">
      <c r="A230" s="31" t="str">
        <f t="shared" si="3"/>
        <v>141.2</v>
      </c>
      <c r="B230" t="s">
        <v>1428</v>
      </c>
      <c r="C230">
        <v>0</v>
      </c>
      <c r="D230" t="s">
        <v>492</v>
      </c>
      <c r="E230" t="s">
        <v>1439</v>
      </c>
      <c r="F230" t="s">
        <v>19</v>
      </c>
      <c r="G230" t="s">
        <v>1536</v>
      </c>
      <c r="H230" t="s">
        <v>1537</v>
      </c>
      <c r="I230" t="s">
        <v>1538</v>
      </c>
      <c r="J230" t="s">
        <v>1888</v>
      </c>
      <c r="K230" t="s">
        <v>495</v>
      </c>
      <c r="L230" t="s">
        <v>20</v>
      </c>
      <c r="M230" t="s">
        <v>1020</v>
      </c>
      <c r="N230" t="s">
        <v>2012</v>
      </c>
      <c r="O230" t="s">
        <v>121</v>
      </c>
      <c r="P230">
        <v>30</v>
      </c>
      <c r="Q230">
        <v>100</v>
      </c>
      <c r="R230" t="s">
        <v>525</v>
      </c>
      <c r="S230" t="s">
        <v>1440</v>
      </c>
      <c r="T230" t="s">
        <v>1956</v>
      </c>
      <c r="U230" t="s">
        <v>1946</v>
      </c>
      <c r="V230" t="s">
        <v>1428</v>
      </c>
    </row>
    <row r="231" spans="1:22" hidden="1" x14ac:dyDescent="0.25">
      <c r="A231" s="31" t="str">
        <f t="shared" si="3"/>
        <v>141.2.1</v>
      </c>
      <c r="B231" t="s">
        <v>1428</v>
      </c>
      <c r="C231">
        <v>0</v>
      </c>
      <c r="D231" t="s">
        <v>499</v>
      </c>
      <c r="E231" t="s">
        <v>1441</v>
      </c>
      <c r="F231" t="s">
        <v>19</v>
      </c>
      <c r="G231" t="s">
        <v>19</v>
      </c>
      <c r="H231" t="s">
        <v>19</v>
      </c>
      <c r="I231" t="s">
        <v>19</v>
      </c>
      <c r="J231" t="s">
        <v>19</v>
      </c>
      <c r="K231" t="s">
        <v>19</v>
      </c>
      <c r="L231" t="s">
        <v>19</v>
      </c>
      <c r="M231" t="s">
        <v>19</v>
      </c>
      <c r="N231" t="s">
        <v>19</v>
      </c>
      <c r="O231" t="s">
        <v>122</v>
      </c>
      <c r="P231">
        <v>30</v>
      </c>
      <c r="Q231">
        <v>1</v>
      </c>
      <c r="R231" t="s">
        <v>497</v>
      </c>
      <c r="S231" t="s">
        <v>1442</v>
      </c>
      <c r="T231" t="s">
        <v>1956</v>
      </c>
      <c r="U231" t="s">
        <v>1898</v>
      </c>
      <c r="V231" t="s">
        <v>1428</v>
      </c>
    </row>
    <row r="232" spans="1:22" hidden="1" x14ac:dyDescent="0.25">
      <c r="A232" s="31" t="str">
        <f t="shared" si="3"/>
        <v>141.2.2</v>
      </c>
      <c r="B232" t="s">
        <v>1428</v>
      </c>
      <c r="C232">
        <v>0</v>
      </c>
      <c r="D232" t="s">
        <v>499</v>
      </c>
      <c r="E232" t="s">
        <v>1443</v>
      </c>
      <c r="F232" t="s">
        <v>19</v>
      </c>
      <c r="G232" t="s">
        <v>19</v>
      </c>
      <c r="H232" t="s">
        <v>19</v>
      </c>
      <c r="I232" t="s">
        <v>19</v>
      </c>
      <c r="J232" t="s">
        <v>19</v>
      </c>
      <c r="K232" t="s">
        <v>19</v>
      </c>
      <c r="L232" t="s">
        <v>19</v>
      </c>
      <c r="M232" t="s">
        <v>19</v>
      </c>
      <c r="N232" t="s">
        <v>19</v>
      </c>
      <c r="O232" t="s">
        <v>123</v>
      </c>
      <c r="P232">
        <v>30</v>
      </c>
      <c r="Q232">
        <v>1</v>
      </c>
      <c r="R232" t="s">
        <v>497</v>
      </c>
      <c r="S232" t="s">
        <v>1444</v>
      </c>
      <c r="T232" t="s">
        <v>1956</v>
      </c>
      <c r="U232" t="s">
        <v>1898</v>
      </c>
      <c r="V232" t="s">
        <v>1428</v>
      </c>
    </row>
    <row r="233" spans="1:22" hidden="1" x14ac:dyDescent="0.25">
      <c r="A233" s="31" t="str">
        <f t="shared" si="3"/>
        <v>141.2.3</v>
      </c>
      <c r="B233" t="s">
        <v>1428</v>
      </c>
      <c r="C233">
        <v>0</v>
      </c>
      <c r="D233" t="s">
        <v>499</v>
      </c>
      <c r="E233" t="s">
        <v>1445</v>
      </c>
      <c r="F233" t="s">
        <v>19</v>
      </c>
      <c r="G233" t="s">
        <v>19</v>
      </c>
      <c r="H233" t="s">
        <v>19</v>
      </c>
      <c r="I233" t="s">
        <v>19</v>
      </c>
      <c r="J233" t="s">
        <v>19</v>
      </c>
      <c r="K233" t="s">
        <v>19</v>
      </c>
      <c r="L233" t="s">
        <v>19</v>
      </c>
      <c r="M233" t="s">
        <v>19</v>
      </c>
      <c r="N233" t="s">
        <v>19</v>
      </c>
      <c r="O233" t="s">
        <v>124</v>
      </c>
      <c r="P233">
        <v>40</v>
      </c>
      <c r="Q233">
        <v>100</v>
      </c>
      <c r="R233" t="s">
        <v>525</v>
      </c>
      <c r="S233" t="s">
        <v>1446</v>
      </c>
      <c r="T233" t="s">
        <v>1889</v>
      </c>
      <c r="U233" t="s">
        <v>1946</v>
      </c>
      <c r="V233" t="s">
        <v>1428</v>
      </c>
    </row>
    <row r="234" spans="1:22" hidden="1" x14ac:dyDescent="0.25">
      <c r="A234" s="31" t="str">
        <f t="shared" si="3"/>
        <v>141.3</v>
      </c>
      <c r="B234" t="s">
        <v>1428</v>
      </c>
      <c r="C234">
        <v>0</v>
      </c>
      <c r="D234" t="s">
        <v>492</v>
      </c>
      <c r="E234" t="s">
        <v>1447</v>
      </c>
      <c r="F234" t="s">
        <v>494</v>
      </c>
      <c r="G234" t="s">
        <v>1542</v>
      </c>
      <c r="H234" t="s">
        <v>1543</v>
      </c>
      <c r="I234" t="s">
        <v>1544</v>
      </c>
      <c r="J234" t="s">
        <v>1888</v>
      </c>
      <c r="K234" t="s">
        <v>495</v>
      </c>
      <c r="L234" t="s">
        <v>22</v>
      </c>
      <c r="M234" t="s">
        <v>19</v>
      </c>
      <c r="N234" t="s">
        <v>19</v>
      </c>
      <c r="O234" t="s">
        <v>125</v>
      </c>
      <c r="P234">
        <v>40</v>
      </c>
      <c r="Q234">
        <v>3357800</v>
      </c>
      <c r="R234" t="s">
        <v>497</v>
      </c>
      <c r="S234" t="s">
        <v>1448</v>
      </c>
      <c r="T234" t="s">
        <v>1915</v>
      </c>
      <c r="U234" t="s">
        <v>1916</v>
      </c>
      <c r="V234" t="s">
        <v>1428</v>
      </c>
    </row>
    <row r="235" spans="1:22" hidden="1" x14ac:dyDescent="0.25">
      <c r="A235" s="31" t="str">
        <f t="shared" si="3"/>
        <v>141.3.1</v>
      </c>
      <c r="B235" t="s">
        <v>1428</v>
      </c>
      <c r="C235">
        <v>0</v>
      </c>
      <c r="D235" t="s">
        <v>499</v>
      </c>
      <c r="E235" t="s">
        <v>1449</v>
      </c>
      <c r="F235" t="s">
        <v>19</v>
      </c>
      <c r="G235" t="s">
        <v>19</v>
      </c>
      <c r="H235" t="s">
        <v>19</v>
      </c>
      <c r="I235" t="s">
        <v>19</v>
      </c>
      <c r="J235" t="s">
        <v>19</v>
      </c>
      <c r="K235" t="s">
        <v>19</v>
      </c>
      <c r="L235" t="s">
        <v>19</v>
      </c>
      <c r="M235" t="s">
        <v>19</v>
      </c>
      <c r="N235" t="s">
        <v>19</v>
      </c>
      <c r="O235" t="s">
        <v>126</v>
      </c>
      <c r="P235">
        <v>100</v>
      </c>
      <c r="Q235">
        <v>3357800</v>
      </c>
      <c r="R235" t="s">
        <v>497</v>
      </c>
      <c r="S235" t="s">
        <v>1448</v>
      </c>
      <c r="T235" t="s">
        <v>1915</v>
      </c>
      <c r="U235" t="s">
        <v>1916</v>
      </c>
      <c r="V235" t="s">
        <v>1428</v>
      </c>
    </row>
    <row r="236" spans="1:22" hidden="1" x14ac:dyDescent="0.25">
      <c r="A236" s="31" t="str">
        <f t="shared" si="3"/>
        <v>105.1</v>
      </c>
      <c r="B236" t="s">
        <v>712</v>
      </c>
      <c r="C236">
        <v>1</v>
      </c>
      <c r="D236" t="s">
        <v>492</v>
      </c>
      <c r="E236" t="s">
        <v>713</v>
      </c>
      <c r="F236" t="s">
        <v>714</v>
      </c>
      <c r="G236" t="s">
        <v>1527</v>
      </c>
      <c r="H236" t="s">
        <v>1528</v>
      </c>
      <c r="I236" t="s">
        <v>1529</v>
      </c>
      <c r="J236" t="s">
        <v>1888</v>
      </c>
      <c r="K236" t="s">
        <v>512</v>
      </c>
      <c r="L236" t="s">
        <v>19</v>
      </c>
      <c r="M236" t="s">
        <v>19</v>
      </c>
      <c r="N236" t="s">
        <v>19</v>
      </c>
      <c r="O236" t="s">
        <v>106</v>
      </c>
      <c r="P236">
        <v>100</v>
      </c>
      <c r="Q236">
        <v>1</v>
      </c>
      <c r="R236" t="s">
        <v>497</v>
      </c>
      <c r="S236" t="s">
        <v>715</v>
      </c>
      <c r="T236" t="s">
        <v>1894</v>
      </c>
      <c r="U236" t="s">
        <v>1890</v>
      </c>
      <c r="V236" t="s">
        <v>716</v>
      </c>
    </row>
    <row r="237" spans="1:22" hidden="1" x14ac:dyDescent="0.25">
      <c r="A237" s="31" t="str">
        <f t="shared" si="3"/>
        <v>105.1.1</v>
      </c>
      <c r="B237" t="s">
        <v>712</v>
      </c>
      <c r="C237">
        <v>1</v>
      </c>
      <c r="D237" t="s">
        <v>499</v>
      </c>
      <c r="E237" t="s">
        <v>717</v>
      </c>
      <c r="F237" t="s">
        <v>19</v>
      </c>
      <c r="G237" t="s">
        <v>19</v>
      </c>
      <c r="H237" t="s">
        <v>19</v>
      </c>
      <c r="I237" t="s">
        <v>19</v>
      </c>
      <c r="J237" t="s">
        <v>19</v>
      </c>
      <c r="K237" t="s">
        <v>19</v>
      </c>
      <c r="L237" t="s">
        <v>19</v>
      </c>
      <c r="M237" t="s">
        <v>19</v>
      </c>
      <c r="N237" t="s">
        <v>19</v>
      </c>
      <c r="O237" t="s">
        <v>107</v>
      </c>
      <c r="P237">
        <v>100</v>
      </c>
      <c r="Q237">
        <v>1</v>
      </c>
      <c r="R237" t="s">
        <v>497</v>
      </c>
      <c r="S237" t="s">
        <v>718</v>
      </c>
      <c r="T237" t="s">
        <v>1894</v>
      </c>
      <c r="U237" t="s">
        <v>1911</v>
      </c>
      <c r="V237" t="s">
        <v>716</v>
      </c>
    </row>
    <row r="238" spans="1:22" hidden="1" x14ac:dyDescent="0.25">
      <c r="A238" s="31" t="str">
        <f t="shared" si="3"/>
        <v>105.1.2</v>
      </c>
      <c r="B238" t="s">
        <v>712</v>
      </c>
      <c r="C238">
        <v>1</v>
      </c>
      <c r="D238" t="s">
        <v>1545</v>
      </c>
      <c r="E238" t="s">
        <v>719</v>
      </c>
      <c r="F238" t="s">
        <v>19</v>
      </c>
      <c r="G238" t="s">
        <v>19</v>
      </c>
      <c r="H238" t="s">
        <v>19</v>
      </c>
      <c r="I238" t="s">
        <v>19</v>
      </c>
      <c r="J238" t="s">
        <v>19</v>
      </c>
      <c r="K238" t="s">
        <v>19</v>
      </c>
      <c r="L238" t="s">
        <v>19</v>
      </c>
      <c r="M238" t="s">
        <v>19</v>
      </c>
      <c r="N238" t="s">
        <v>19</v>
      </c>
      <c r="O238" t="s">
        <v>108</v>
      </c>
      <c r="P238">
        <v>0</v>
      </c>
      <c r="Q238">
        <v>1</v>
      </c>
      <c r="R238" t="s">
        <v>497</v>
      </c>
      <c r="S238" t="s">
        <v>720</v>
      </c>
      <c r="T238" t="s">
        <v>1912</v>
      </c>
      <c r="U238" t="s">
        <v>1890</v>
      </c>
      <c r="V238" t="s">
        <v>540</v>
      </c>
    </row>
    <row r="239" spans="1:22" hidden="1" x14ac:dyDescent="0.25">
      <c r="A239" s="31" t="str">
        <f t="shared" si="3"/>
        <v>4000.1</v>
      </c>
      <c r="B239" t="s">
        <v>1054</v>
      </c>
      <c r="C239">
        <v>1</v>
      </c>
      <c r="D239" t="s">
        <v>492</v>
      </c>
      <c r="E239" t="s">
        <v>1055</v>
      </c>
      <c r="F239" t="s">
        <v>714</v>
      </c>
      <c r="G239" t="s">
        <v>1539</v>
      </c>
      <c r="H239" t="s">
        <v>1537</v>
      </c>
      <c r="I239" t="s">
        <v>1541</v>
      </c>
      <c r="J239" t="s">
        <v>19</v>
      </c>
      <c r="K239" t="s">
        <v>495</v>
      </c>
      <c r="L239" t="s">
        <v>34</v>
      </c>
      <c r="M239" t="s">
        <v>646</v>
      </c>
      <c r="N239" t="s">
        <v>19</v>
      </c>
      <c r="O239" t="s">
        <v>280</v>
      </c>
      <c r="P239">
        <v>16</v>
      </c>
      <c r="Q239">
        <v>100</v>
      </c>
      <c r="R239" t="s">
        <v>497</v>
      </c>
      <c r="S239" t="s">
        <v>1056</v>
      </c>
      <c r="T239" t="s">
        <v>1896</v>
      </c>
      <c r="U239" t="s">
        <v>1909</v>
      </c>
      <c r="V239" t="s">
        <v>1054</v>
      </c>
    </row>
    <row r="240" spans="1:22" hidden="1" x14ac:dyDescent="0.25">
      <c r="A240" s="31" t="str">
        <f t="shared" si="3"/>
        <v>4000.1.1</v>
      </c>
      <c r="B240" t="s">
        <v>1054</v>
      </c>
      <c r="C240">
        <v>1</v>
      </c>
      <c r="D240" t="s">
        <v>499</v>
      </c>
      <c r="E240" t="s">
        <v>1057</v>
      </c>
      <c r="F240" t="s">
        <v>19</v>
      </c>
      <c r="G240" t="s">
        <v>19</v>
      </c>
      <c r="H240" t="s">
        <v>19</v>
      </c>
      <c r="I240" t="s">
        <v>19</v>
      </c>
      <c r="J240" t="s">
        <v>19</v>
      </c>
      <c r="K240" t="s">
        <v>19</v>
      </c>
      <c r="L240" t="s">
        <v>19</v>
      </c>
      <c r="M240" t="s">
        <v>19</v>
      </c>
      <c r="N240" t="s">
        <v>19</v>
      </c>
      <c r="O240" t="s">
        <v>281</v>
      </c>
      <c r="P240">
        <v>100</v>
      </c>
      <c r="Q240">
        <v>100</v>
      </c>
      <c r="R240" t="s">
        <v>497</v>
      </c>
      <c r="S240" t="s">
        <v>1056</v>
      </c>
      <c r="T240" t="s">
        <v>1896</v>
      </c>
      <c r="U240" t="s">
        <v>1909</v>
      </c>
      <c r="V240" t="s">
        <v>1054</v>
      </c>
    </row>
    <row r="241" spans="1:22" hidden="1" x14ac:dyDescent="0.25">
      <c r="A241" s="31" t="str">
        <f t="shared" si="3"/>
        <v>4000.2</v>
      </c>
      <c r="B241" t="s">
        <v>1054</v>
      </c>
      <c r="C241">
        <v>1</v>
      </c>
      <c r="D241" t="s">
        <v>492</v>
      </c>
      <c r="E241" t="s">
        <v>1058</v>
      </c>
      <c r="F241" t="s">
        <v>714</v>
      </c>
      <c r="G241" t="s">
        <v>1542</v>
      </c>
      <c r="H241" t="s">
        <v>1543</v>
      </c>
      <c r="I241" t="s">
        <v>1544</v>
      </c>
      <c r="J241" t="s">
        <v>19</v>
      </c>
      <c r="K241" t="s">
        <v>495</v>
      </c>
      <c r="L241" t="s">
        <v>34</v>
      </c>
      <c r="M241" t="s">
        <v>646</v>
      </c>
      <c r="N241" t="s">
        <v>19</v>
      </c>
      <c r="O241" t="s">
        <v>1820</v>
      </c>
      <c r="P241">
        <v>17</v>
      </c>
      <c r="Q241">
        <v>42000</v>
      </c>
      <c r="R241" t="s">
        <v>497</v>
      </c>
      <c r="S241" t="s">
        <v>1821</v>
      </c>
      <c r="T241" t="s">
        <v>1896</v>
      </c>
      <c r="U241" t="s">
        <v>1909</v>
      </c>
      <c r="V241" t="s">
        <v>1054</v>
      </c>
    </row>
    <row r="242" spans="1:22" hidden="1" x14ac:dyDescent="0.25">
      <c r="A242" s="31" t="str">
        <f t="shared" si="3"/>
        <v>4000.2.1</v>
      </c>
      <c r="B242" t="s">
        <v>1054</v>
      </c>
      <c r="C242">
        <v>1</v>
      </c>
      <c r="D242" t="s">
        <v>499</v>
      </c>
      <c r="E242" t="s">
        <v>1059</v>
      </c>
      <c r="F242" t="s">
        <v>19</v>
      </c>
      <c r="G242" t="s">
        <v>19</v>
      </c>
      <c r="H242" t="s">
        <v>19</v>
      </c>
      <c r="I242" t="s">
        <v>19</v>
      </c>
      <c r="J242" t="s">
        <v>19</v>
      </c>
      <c r="K242" t="s">
        <v>19</v>
      </c>
      <c r="L242" t="s">
        <v>19</v>
      </c>
      <c r="M242" t="s">
        <v>19</v>
      </c>
      <c r="N242" t="s">
        <v>19</v>
      </c>
      <c r="O242" t="s">
        <v>1822</v>
      </c>
      <c r="P242">
        <v>100</v>
      </c>
      <c r="Q242">
        <v>42000</v>
      </c>
      <c r="R242" t="s">
        <v>497</v>
      </c>
      <c r="S242" t="s">
        <v>1821</v>
      </c>
      <c r="T242" t="s">
        <v>1896</v>
      </c>
      <c r="U242" t="s">
        <v>1909</v>
      </c>
      <c r="V242" t="s">
        <v>1054</v>
      </c>
    </row>
    <row r="243" spans="1:22" hidden="1" x14ac:dyDescent="0.25">
      <c r="A243" s="31" t="str">
        <f t="shared" si="3"/>
        <v>4000.3</v>
      </c>
      <c r="B243" t="s">
        <v>1054</v>
      </c>
      <c r="C243">
        <v>1</v>
      </c>
      <c r="D243" t="s">
        <v>492</v>
      </c>
      <c r="E243" t="s">
        <v>1060</v>
      </c>
      <c r="F243" t="s">
        <v>714</v>
      </c>
      <c r="G243" t="s">
        <v>1542</v>
      </c>
      <c r="H243" t="s">
        <v>1543</v>
      </c>
      <c r="I243" t="s">
        <v>1544</v>
      </c>
      <c r="J243" t="s">
        <v>1888</v>
      </c>
      <c r="K243" t="s">
        <v>495</v>
      </c>
      <c r="L243" t="s">
        <v>34</v>
      </c>
      <c r="M243" t="s">
        <v>646</v>
      </c>
      <c r="N243" t="s">
        <v>19</v>
      </c>
      <c r="O243" t="s">
        <v>282</v>
      </c>
      <c r="P243">
        <v>17</v>
      </c>
      <c r="Q243">
        <v>20000</v>
      </c>
      <c r="R243" t="s">
        <v>497</v>
      </c>
      <c r="S243" t="s">
        <v>1061</v>
      </c>
      <c r="T243" t="s">
        <v>1896</v>
      </c>
      <c r="U243" t="s">
        <v>1909</v>
      </c>
      <c r="V243" t="s">
        <v>1054</v>
      </c>
    </row>
    <row r="244" spans="1:22" hidden="1" x14ac:dyDescent="0.25">
      <c r="A244" s="31" t="str">
        <f t="shared" si="3"/>
        <v>4000.3.1</v>
      </c>
      <c r="B244" t="s">
        <v>1054</v>
      </c>
      <c r="C244">
        <v>1</v>
      </c>
      <c r="D244" t="s">
        <v>499</v>
      </c>
      <c r="E244" t="s">
        <v>1062</v>
      </c>
      <c r="F244" t="s">
        <v>19</v>
      </c>
      <c r="G244" t="s">
        <v>19</v>
      </c>
      <c r="H244" t="s">
        <v>19</v>
      </c>
      <c r="I244" t="s">
        <v>19</v>
      </c>
      <c r="J244" t="s">
        <v>19</v>
      </c>
      <c r="K244" t="s">
        <v>19</v>
      </c>
      <c r="L244" t="s">
        <v>19</v>
      </c>
      <c r="M244" t="s">
        <v>19</v>
      </c>
      <c r="N244" t="s">
        <v>19</v>
      </c>
      <c r="O244" t="s">
        <v>283</v>
      </c>
      <c r="P244">
        <v>100</v>
      </c>
      <c r="Q244">
        <v>20000</v>
      </c>
      <c r="R244" t="s">
        <v>497</v>
      </c>
      <c r="S244" t="s">
        <v>1061</v>
      </c>
      <c r="T244" t="s">
        <v>1896</v>
      </c>
      <c r="U244" t="s">
        <v>1909</v>
      </c>
      <c r="V244" t="s">
        <v>1054</v>
      </c>
    </row>
    <row r="245" spans="1:22" hidden="1" x14ac:dyDescent="0.25">
      <c r="A245" s="31" t="str">
        <f t="shared" si="3"/>
        <v>4000.4</v>
      </c>
      <c r="B245" t="s">
        <v>1054</v>
      </c>
      <c r="C245">
        <v>1</v>
      </c>
      <c r="D245" t="s">
        <v>492</v>
      </c>
      <c r="E245" t="s">
        <v>1063</v>
      </c>
      <c r="F245" t="s">
        <v>714</v>
      </c>
      <c r="G245" t="s">
        <v>1542</v>
      </c>
      <c r="H245" t="s">
        <v>1543</v>
      </c>
      <c r="I245" t="s">
        <v>1544</v>
      </c>
      <c r="J245" t="s">
        <v>19</v>
      </c>
      <c r="K245" t="s">
        <v>495</v>
      </c>
      <c r="L245" t="s">
        <v>34</v>
      </c>
      <c r="M245" t="s">
        <v>646</v>
      </c>
      <c r="N245" t="s">
        <v>19</v>
      </c>
      <c r="O245" t="s">
        <v>284</v>
      </c>
      <c r="P245">
        <v>17</v>
      </c>
      <c r="Q245">
        <v>6430</v>
      </c>
      <c r="R245" t="s">
        <v>497</v>
      </c>
      <c r="S245" t="s">
        <v>1064</v>
      </c>
      <c r="T245" t="s">
        <v>1896</v>
      </c>
      <c r="U245" t="s">
        <v>1909</v>
      </c>
      <c r="V245" t="s">
        <v>1054</v>
      </c>
    </row>
    <row r="246" spans="1:22" hidden="1" x14ac:dyDescent="0.25">
      <c r="A246" s="31" t="str">
        <f t="shared" si="3"/>
        <v>4000.4.1</v>
      </c>
      <c r="B246" t="s">
        <v>1054</v>
      </c>
      <c r="C246">
        <v>1</v>
      </c>
      <c r="D246" t="s">
        <v>499</v>
      </c>
      <c r="E246" t="s">
        <v>1065</v>
      </c>
      <c r="F246" t="s">
        <v>19</v>
      </c>
      <c r="G246" t="s">
        <v>19</v>
      </c>
      <c r="H246" t="s">
        <v>19</v>
      </c>
      <c r="I246" t="s">
        <v>19</v>
      </c>
      <c r="J246" t="s">
        <v>19</v>
      </c>
      <c r="K246" t="s">
        <v>19</v>
      </c>
      <c r="L246" t="s">
        <v>19</v>
      </c>
      <c r="M246" t="s">
        <v>19</v>
      </c>
      <c r="N246" t="s">
        <v>19</v>
      </c>
      <c r="O246" t="s">
        <v>35</v>
      </c>
      <c r="P246">
        <v>50</v>
      </c>
      <c r="Q246">
        <v>6430</v>
      </c>
      <c r="R246" t="s">
        <v>497</v>
      </c>
      <c r="S246" t="s">
        <v>1064</v>
      </c>
      <c r="T246" t="s">
        <v>1896</v>
      </c>
      <c r="U246" t="s">
        <v>1909</v>
      </c>
      <c r="V246" t="s">
        <v>1054</v>
      </c>
    </row>
    <row r="247" spans="1:22" hidden="1" x14ac:dyDescent="0.25">
      <c r="A247" s="31" t="str">
        <f t="shared" si="3"/>
        <v>4000.4.2</v>
      </c>
      <c r="B247" t="s">
        <v>1054</v>
      </c>
      <c r="C247">
        <v>1</v>
      </c>
      <c r="D247" t="s">
        <v>499</v>
      </c>
      <c r="E247" t="s">
        <v>1823</v>
      </c>
      <c r="F247" t="s">
        <v>19</v>
      </c>
      <c r="G247" t="s">
        <v>19</v>
      </c>
      <c r="H247" t="s">
        <v>19</v>
      </c>
      <c r="I247" t="s">
        <v>19</v>
      </c>
      <c r="J247" t="s">
        <v>19</v>
      </c>
      <c r="K247" t="s">
        <v>19</v>
      </c>
      <c r="L247" t="s">
        <v>19</v>
      </c>
      <c r="M247" t="s">
        <v>19</v>
      </c>
      <c r="N247" t="s">
        <v>19</v>
      </c>
      <c r="O247" t="s">
        <v>1824</v>
      </c>
      <c r="P247">
        <v>50</v>
      </c>
      <c r="Q247">
        <v>100</v>
      </c>
      <c r="R247" t="s">
        <v>525</v>
      </c>
      <c r="S247" t="s">
        <v>1825</v>
      </c>
      <c r="T247" t="s">
        <v>1930</v>
      </c>
      <c r="U247" t="s">
        <v>1909</v>
      </c>
      <c r="V247" t="s">
        <v>1054</v>
      </c>
    </row>
    <row r="248" spans="1:22" hidden="1" x14ac:dyDescent="0.25">
      <c r="A248" s="31" t="str">
        <f t="shared" si="3"/>
        <v>4000.5</v>
      </c>
      <c r="B248" t="s">
        <v>1054</v>
      </c>
      <c r="C248">
        <v>1</v>
      </c>
      <c r="D248" t="s">
        <v>492</v>
      </c>
      <c r="E248" t="s">
        <v>1066</v>
      </c>
      <c r="F248" t="s">
        <v>511</v>
      </c>
      <c r="G248" t="s">
        <v>1536</v>
      </c>
      <c r="H248" t="s">
        <v>1537</v>
      </c>
      <c r="I248" t="s">
        <v>1538</v>
      </c>
      <c r="J248" t="s">
        <v>1888</v>
      </c>
      <c r="K248" t="s">
        <v>495</v>
      </c>
      <c r="L248" t="s">
        <v>34</v>
      </c>
      <c r="M248" t="s">
        <v>646</v>
      </c>
      <c r="N248" t="s">
        <v>19</v>
      </c>
      <c r="O248" t="s">
        <v>285</v>
      </c>
      <c r="P248">
        <v>12</v>
      </c>
      <c r="Q248">
        <v>6</v>
      </c>
      <c r="R248" t="s">
        <v>497</v>
      </c>
      <c r="S248" t="s">
        <v>1067</v>
      </c>
      <c r="T248" t="s">
        <v>1889</v>
      </c>
      <c r="U248" t="s">
        <v>1890</v>
      </c>
      <c r="V248" t="s">
        <v>1054</v>
      </c>
    </row>
    <row r="249" spans="1:22" hidden="1" x14ac:dyDescent="0.25">
      <c r="A249" s="31" t="str">
        <f t="shared" si="3"/>
        <v>4000.5.1</v>
      </c>
      <c r="B249" t="s">
        <v>1054</v>
      </c>
      <c r="C249">
        <v>1</v>
      </c>
      <c r="D249" t="s">
        <v>499</v>
      </c>
      <c r="E249" t="s">
        <v>1068</v>
      </c>
      <c r="F249" t="s">
        <v>19</v>
      </c>
      <c r="G249" t="s">
        <v>19</v>
      </c>
      <c r="H249" t="s">
        <v>19</v>
      </c>
      <c r="I249" t="s">
        <v>19</v>
      </c>
      <c r="J249" t="s">
        <v>19</v>
      </c>
      <c r="K249" t="s">
        <v>19</v>
      </c>
      <c r="L249" t="s">
        <v>19</v>
      </c>
      <c r="M249" t="s">
        <v>19</v>
      </c>
      <c r="N249" t="s">
        <v>19</v>
      </c>
      <c r="O249" t="s">
        <v>36</v>
      </c>
      <c r="P249">
        <v>20</v>
      </c>
      <c r="Q249">
        <v>1</v>
      </c>
      <c r="R249" t="s">
        <v>497</v>
      </c>
      <c r="S249" t="s">
        <v>1069</v>
      </c>
      <c r="T249" t="s">
        <v>1889</v>
      </c>
      <c r="U249" t="s">
        <v>1906</v>
      </c>
      <c r="V249" t="s">
        <v>1054</v>
      </c>
    </row>
    <row r="250" spans="1:22" hidden="1" x14ac:dyDescent="0.25">
      <c r="A250" s="31" t="str">
        <f t="shared" si="3"/>
        <v>4000.5.2</v>
      </c>
      <c r="B250" t="s">
        <v>1054</v>
      </c>
      <c r="C250">
        <v>1</v>
      </c>
      <c r="D250" t="s">
        <v>499</v>
      </c>
      <c r="E250" t="s">
        <v>1070</v>
      </c>
      <c r="F250" t="s">
        <v>19</v>
      </c>
      <c r="G250" t="s">
        <v>19</v>
      </c>
      <c r="H250" t="s">
        <v>19</v>
      </c>
      <c r="I250" t="s">
        <v>19</v>
      </c>
      <c r="J250" t="s">
        <v>19</v>
      </c>
      <c r="K250" t="s">
        <v>19</v>
      </c>
      <c r="L250" t="s">
        <v>19</v>
      </c>
      <c r="M250" t="s">
        <v>19</v>
      </c>
      <c r="N250" t="s">
        <v>19</v>
      </c>
      <c r="O250" t="s">
        <v>37</v>
      </c>
      <c r="P250">
        <v>80</v>
      </c>
      <c r="Q250">
        <v>6</v>
      </c>
      <c r="R250" t="s">
        <v>497</v>
      </c>
      <c r="S250" t="s">
        <v>1067</v>
      </c>
      <c r="T250" t="s">
        <v>1891</v>
      </c>
      <c r="U250" t="s">
        <v>1890</v>
      </c>
      <c r="V250" t="s">
        <v>1054</v>
      </c>
    </row>
    <row r="251" spans="1:22" hidden="1" x14ac:dyDescent="0.25">
      <c r="A251" s="31" t="str">
        <f t="shared" si="3"/>
        <v>4000.6</v>
      </c>
      <c r="B251" t="s">
        <v>1054</v>
      </c>
      <c r="C251">
        <v>1</v>
      </c>
      <c r="D251" t="s">
        <v>492</v>
      </c>
      <c r="E251" t="s">
        <v>1071</v>
      </c>
      <c r="F251" t="s">
        <v>511</v>
      </c>
      <c r="G251" t="s">
        <v>1539</v>
      </c>
      <c r="H251" t="s">
        <v>1540</v>
      </c>
      <c r="I251" t="s">
        <v>1541</v>
      </c>
      <c r="J251" t="s">
        <v>19</v>
      </c>
      <c r="K251" t="s">
        <v>512</v>
      </c>
      <c r="L251" t="s">
        <v>34</v>
      </c>
      <c r="M251" t="s">
        <v>730</v>
      </c>
      <c r="N251" t="s">
        <v>19</v>
      </c>
      <c r="O251" t="s">
        <v>1826</v>
      </c>
      <c r="P251">
        <v>16</v>
      </c>
      <c r="Q251">
        <v>1</v>
      </c>
      <c r="R251" t="s">
        <v>497</v>
      </c>
      <c r="S251" t="s">
        <v>1072</v>
      </c>
      <c r="T251" t="s">
        <v>1889</v>
      </c>
      <c r="U251" t="s">
        <v>2013</v>
      </c>
      <c r="V251" t="s">
        <v>1073</v>
      </c>
    </row>
    <row r="252" spans="1:22" hidden="1" x14ac:dyDescent="0.25">
      <c r="A252" s="31" t="str">
        <f t="shared" si="3"/>
        <v>4000.6.1</v>
      </c>
      <c r="B252" t="s">
        <v>1054</v>
      </c>
      <c r="C252">
        <v>1</v>
      </c>
      <c r="D252" t="s">
        <v>499</v>
      </c>
      <c r="E252" t="s">
        <v>1074</v>
      </c>
      <c r="F252" t="s">
        <v>19</v>
      </c>
      <c r="G252" t="s">
        <v>19</v>
      </c>
      <c r="H252" t="s">
        <v>19</v>
      </c>
      <c r="I252" t="s">
        <v>19</v>
      </c>
      <c r="J252" t="s">
        <v>19</v>
      </c>
      <c r="K252" t="s">
        <v>19</v>
      </c>
      <c r="L252" t="s">
        <v>19</v>
      </c>
      <c r="M252" t="s">
        <v>19</v>
      </c>
      <c r="N252" t="s">
        <v>19</v>
      </c>
      <c r="O252" t="s">
        <v>391</v>
      </c>
      <c r="P252">
        <v>25</v>
      </c>
      <c r="Q252">
        <v>1</v>
      </c>
      <c r="R252" t="s">
        <v>497</v>
      </c>
      <c r="S252" t="s">
        <v>1075</v>
      </c>
      <c r="T252" t="s">
        <v>1889</v>
      </c>
      <c r="U252" t="s">
        <v>1996</v>
      </c>
      <c r="V252" t="s">
        <v>1054</v>
      </c>
    </row>
    <row r="253" spans="1:22" hidden="1" x14ac:dyDescent="0.25">
      <c r="A253" s="31" t="str">
        <f t="shared" si="3"/>
        <v>4000.6.2</v>
      </c>
      <c r="B253" t="s">
        <v>1054</v>
      </c>
      <c r="C253">
        <v>1</v>
      </c>
      <c r="D253" t="s">
        <v>1545</v>
      </c>
      <c r="E253" t="s">
        <v>1076</v>
      </c>
      <c r="F253" t="s">
        <v>19</v>
      </c>
      <c r="G253" t="s">
        <v>19</v>
      </c>
      <c r="H253" t="s">
        <v>19</v>
      </c>
      <c r="I253" t="s">
        <v>19</v>
      </c>
      <c r="J253" t="s">
        <v>19</v>
      </c>
      <c r="K253" t="s">
        <v>19</v>
      </c>
      <c r="L253" t="s">
        <v>19</v>
      </c>
      <c r="M253" t="s">
        <v>19</v>
      </c>
      <c r="N253" t="s">
        <v>19</v>
      </c>
      <c r="O253" t="s">
        <v>392</v>
      </c>
      <c r="P253">
        <v>0</v>
      </c>
      <c r="Q253">
        <v>1</v>
      </c>
      <c r="R253" t="s">
        <v>497</v>
      </c>
      <c r="S253" t="s">
        <v>1077</v>
      </c>
      <c r="T253" t="s">
        <v>1893</v>
      </c>
      <c r="U253" t="s">
        <v>2014</v>
      </c>
      <c r="V253" t="s">
        <v>618</v>
      </c>
    </row>
    <row r="254" spans="1:22" hidden="1" x14ac:dyDescent="0.25">
      <c r="A254" s="31" t="str">
        <f t="shared" si="3"/>
        <v>4000.6.3</v>
      </c>
      <c r="B254" t="s">
        <v>1054</v>
      </c>
      <c r="C254">
        <v>1</v>
      </c>
      <c r="D254" t="s">
        <v>499</v>
      </c>
      <c r="E254" t="s">
        <v>1078</v>
      </c>
      <c r="F254" t="s">
        <v>19</v>
      </c>
      <c r="G254" t="s">
        <v>19</v>
      </c>
      <c r="H254" t="s">
        <v>19</v>
      </c>
      <c r="I254" t="s">
        <v>19</v>
      </c>
      <c r="J254" t="s">
        <v>19</v>
      </c>
      <c r="K254" t="s">
        <v>19</v>
      </c>
      <c r="L254" t="s">
        <v>19</v>
      </c>
      <c r="M254" t="s">
        <v>19</v>
      </c>
      <c r="N254" t="s">
        <v>19</v>
      </c>
      <c r="O254" t="s">
        <v>42</v>
      </c>
      <c r="P254">
        <v>25</v>
      </c>
      <c r="Q254">
        <v>1</v>
      </c>
      <c r="R254" t="s">
        <v>497</v>
      </c>
      <c r="S254" t="s">
        <v>1079</v>
      </c>
      <c r="T254" t="s">
        <v>2015</v>
      </c>
      <c r="U254" t="s">
        <v>1968</v>
      </c>
      <c r="V254" t="s">
        <v>1054</v>
      </c>
    </row>
    <row r="255" spans="1:22" hidden="1" x14ac:dyDescent="0.25">
      <c r="A255" s="31" t="str">
        <f t="shared" si="3"/>
        <v>4000.6.4</v>
      </c>
      <c r="B255" t="s">
        <v>1054</v>
      </c>
      <c r="C255">
        <v>1</v>
      </c>
      <c r="D255" t="s">
        <v>499</v>
      </c>
      <c r="E255" t="s">
        <v>1080</v>
      </c>
      <c r="F255" t="s">
        <v>19</v>
      </c>
      <c r="G255" t="s">
        <v>19</v>
      </c>
      <c r="H255" t="s">
        <v>19</v>
      </c>
      <c r="I255" t="s">
        <v>19</v>
      </c>
      <c r="J255" t="s">
        <v>19</v>
      </c>
      <c r="K255" t="s">
        <v>19</v>
      </c>
      <c r="L255" t="s">
        <v>19</v>
      </c>
      <c r="M255" t="s">
        <v>19</v>
      </c>
      <c r="N255" t="s">
        <v>19</v>
      </c>
      <c r="O255" t="s">
        <v>43</v>
      </c>
      <c r="P255">
        <v>25</v>
      </c>
      <c r="Q255">
        <v>1</v>
      </c>
      <c r="R255" t="s">
        <v>497</v>
      </c>
      <c r="S255" t="s">
        <v>1081</v>
      </c>
      <c r="T255" t="s">
        <v>1989</v>
      </c>
      <c r="U255" t="s">
        <v>1986</v>
      </c>
      <c r="V255" t="s">
        <v>1054</v>
      </c>
    </row>
    <row r="256" spans="1:22" hidden="1" x14ac:dyDescent="0.25">
      <c r="A256" s="31" t="str">
        <f t="shared" si="3"/>
        <v>4000.6.5</v>
      </c>
      <c r="B256" t="s">
        <v>1054</v>
      </c>
      <c r="C256">
        <v>1</v>
      </c>
      <c r="D256" t="s">
        <v>1545</v>
      </c>
      <c r="E256" t="s">
        <v>1082</v>
      </c>
      <c r="F256" t="s">
        <v>19</v>
      </c>
      <c r="G256" t="s">
        <v>19</v>
      </c>
      <c r="H256" t="s">
        <v>19</v>
      </c>
      <c r="I256" t="s">
        <v>19</v>
      </c>
      <c r="J256" t="s">
        <v>19</v>
      </c>
      <c r="K256" t="s">
        <v>19</v>
      </c>
      <c r="L256" t="s">
        <v>19</v>
      </c>
      <c r="M256" t="s">
        <v>19</v>
      </c>
      <c r="N256" t="s">
        <v>19</v>
      </c>
      <c r="O256" t="s">
        <v>393</v>
      </c>
      <c r="P256">
        <v>0</v>
      </c>
      <c r="Q256">
        <v>1</v>
      </c>
      <c r="R256" t="s">
        <v>497</v>
      </c>
      <c r="S256" t="s">
        <v>1083</v>
      </c>
      <c r="T256" t="s">
        <v>2016</v>
      </c>
      <c r="U256" t="s">
        <v>2004</v>
      </c>
      <c r="V256" t="s">
        <v>540</v>
      </c>
    </row>
    <row r="257" spans="1:22" hidden="1" x14ac:dyDescent="0.25">
      <c r="A257" s="31" t="str">
        <f t="shared" si="3"/>
        <v>4000.6.6</v>
      </c>
      <c r="B257" t="s">
        <v>1054</v>
      </c>
      <c r="C257">
        <v>1</v>
      </c>
      <c r="D257" t="s">
        <v>499</v>
      </c>
      <c r="E257" t="s">
        <v>1084</v>
      </c>
      <c r="F257" t="s">
        <v>19</v>
      </c>
      <c r="G257" t="s">
        <v>19</v>
      </c>
      <c r="H257" t="s">
        <v>19</v>
      </c>
      <c r="I257" t="s">
        <v>19</v>
      </c>
      <c r="J257" t="s">
        <v>19</v>
      </c>
      <c r="K257" t="s">
        <v>19</v>
      </c>
      <c r="L257" t="s">
        <v>19</v>
      </c>
      <c r="M257" t="s">
        <v>19</v>
      </c>
      <c r="N257" t="s">
        <v>19</v>
      </c>
      <c r="O257" t="s">
        <v>44</v>
      </c>
      <c r="P257">
        <v>25</v>
      </c>
      <c r="Q257">
        <v>1</v>
      </c>
      <c r="R257" t="s">
        <v>497</v>
      </c>
      <c r="S257" t="s">
        <v>1085</v>
      </c>
      <c r="T257" t="s">
        <v>1949</v>
      </c>
      <c r="U257" t="s">
        <v>2013</v>
      </c>
      <c r="V257" t="s">
        <v>1086</v>
      </c>
    </row>
    <row r="258" spans="1:22" x14ac:dyDescent="0.25">
      <c r="A258" s="31" t="str">
        <f t="shared" si="3"/>
        <v>4000.7</v>
      </c>
      <c r="B258" s="159" t="s">
        <v>1054</v>
      </c>
      <c r="C258" s="159">
        <v>1</v>
      </c>
      <c r="D258" s="159" t="s">
        <v>1875</v>
      </c>
      <c r="E258" s="159" t="s">
        <v>1087</v>
      </c>
      <c r="F258" s="159" t="s">
        <v>511</v>
      </c>
      <c r="G258" s="159" t="s">
        <v>1539</v>
      </c>
      <c r="H258" s="159" t="s">
        <v>1540</v>
      </c>
      <c r="I258" s="159" t="s">
        <v>1541</v>
      </c>
      <c r="J258" s="159" t="s">
        <v>19</v>
      </c>
      <c r="K258" s="159" t="s">
        <v>512</v>
      </c>
      <c r="L258" s="159" t="s">
        <v>34</v>
      </c>
      <c r="M258" s="159" t="s">
        <v>730</v>
      </c>
      <c r="N258" s="159" t="s">
        <v>669</v>
      </c>
      <c r="O258" s="159" t="s">
        <v>45</v>
      </c>
      <c r="P258" s="159">
        <v>12</v>
      </c>
      <c r="Q258" s="159">
        <v>1</v>
      </c>
      <c r="R258" s="159" t="s">
        <v>497</v>
      </c>
      <c r="S258" s="159" t="s">
        <v>1072</v>
      </c>
      <c r="T258" s="307">
        <v>45691</v>
      </c>
      <c r="U258" s="307">
        <v>45996</v>
      </c>
      <c r="V258" s="159" t="s">
        <v>1073</v>
      </c>
    </row>
    <row r="259" spans="1:22" x14ac:dyDescent="0.25">
      <c r="A259" s="31" t="str">
        <f t="shared" si="3"/>
        <v>4000.7.1</v>
      </c>
      <c r="B259" s="159" t="s">
        <v>1054</v>
      </c>
      <c r="C259" s="159">
        <v>1</v>
      </c>
      <c r="D259" s="159" t="s">
        <v>1842</v>
      </c>
      <c r="E259" s="159" t="s">
        <v>1088</v>
      </c>
      <c r="F259" s="159" t="s">
        <v>19</v>
      </c>
      <c r="G259" s="159" t="s">
        <v>19</v>
      </c>
      <c r="H259" s="159" t="s">
        <v>19</v>
      </c>
      <c r="I259" s="159" t="s">
        <v>19</v>
      </c>
      <c r="J259" s="159" t="s">
        <v>19</v>
      </c>
      <c r="K259" s="159" t="s">
        <v>19</v>
      </c>
      <c r="L259" s="159" t="s">
        <v>19</v>
      </c>
      <c r="M259" s="159" t="s">
        <v>19</v>
      </c>
      <c r="N259" s="159" t="s">
        <v>19</v>
      </c>
      <c r="O259" s="159" t="s">
        <v>391</v>
      </c>
      <c r="P259" s="159">
        <v>25</v>
      </c>
      <c r="Q259" s="159">
        <v>1</v>
      </c>
      <c r="R259" s="159" t="s">
        <v>497</v>
      </c>
      <c r="S259" s="159" t="s">
        <v>1075</v>
      </c>
      <c r="T259" s="307">
        <v>45691</v>
      </c>
      <c r="U259" s="307">
        <v>45807</v>
      </c>
      <c r="V259" s="159" t="s">
        <v>1054</v>
      </c>
    </row>
    <row r="260" spans="1:22" x14ac:dyDescent="0.25">
      <c r="A260" s="31" t="str">
        <f t="shared" ref="A260:A323" si="4">+E260</f>
        <v>4000.7.2</v>
      </c>
      <c r="B260" s="159" t="s">
        <v>1054</v>
      </c>
      <c r="C260" s="159">
        <v>1</v>
      </c>
      <c r="D260" s="159" t="s">
        <v>2065</v>
      </c>
      <c r="E260" s="159" t="s">
        <v>1089</v>
      </c>
      <c r="F260" s="159" t="s">
        <v>19</v>
      </c>
      <c r="G260" s="159" t="s">
        <v>19</v>
      </c>
      <c r="H260" s="159" t="s">
        <v>19</v>
      </c>
      <c r="I260" s="159" t="s">
        <v>19</v>
      </c>
      <c r="J260" s="159" t="s">
        <v>19</v>
      </c>
      <c r="K260" s="159" t="s">
        <v>19</v>
      </c>
      <c r="L260" s="159" t="s">
        <v>19</v>
      </c>
      <c r="M260" s="159" t="s">
        <v>19</v>
      </c>
      <c r="N260" s="159" t="s">
        <v>19</v>
      </c>
      <c r="O260" s="159" t="s">
        <v>392</v>
      </c>
      <c r="P260" s="159">
        <v>0</v>
      </c>
      <c r="Q260" s="159">
        <v>1</v>
      </c>
      <c r="R260" s="159" t="s">
        <v>497</v>
      </c>
      <c r="S260" s="159" t="s">
        <v>1077</v>
      </c>
      <c r="T260" s="307">
        <v>45811</v>
      </c>
      <c r="U260" s="307">
        <v>45905</v>
      </c>
      <c r="V260" s="159" t="s">
        <v>618</v>
      </c>
    </row>
    <row r="261" spans="1:22" x14ac:dyDescent="0.25">
      <c r="A261" s="31" t="str">
        <f t="shared" si="4"/>
        <v>4000.7.3</v>
      </c>
      <c r="B261" s="159" t="s">
        <v>1054</v>
      </c>
      <c r="C261" s="159">
        <v>1</v>
      </c>
      <c r="D261" s="159" t="s">
        <v>1842</v>
      </c>
      <c r="E261" s="159" t="s">
        <v>1090</v>
      </c>
      <c r="F261" s="159" t="s">
        <v>19</v>
      </c>
      <c r="G261" s="159" t="s">
        <v>19</v>
      </c>
      <c r="H261" s="159" t="s">
        <v>19</v>
      </c>
      <c r="I261" s="159" t="s">
        <v>19</v>
      </c>
      <c r="J261" s="159" t="s">
        <v>19</v>
      </c>
      <c r="K261" s="159" t="s">
        <v>19</v>
      </c>
      <c r="L261" s="159" t="s">
        <v>19</v>
      </c>
      <c r="M261" s="159" t="s">
        <v>19</v>
      </c>
      <c r="N261" s="159" t="s">
        <v>19</v>
      </c>
      <c r="O261" s="159" t="s">
        <v>42</v>
      </c>
      <c r="P261" s="159">
        <v>25</v>
      </c>
      <c r="Q261" s="159">
        <v>1</v>
      </c>
      <c r="R261" s="159" t="s">
        <v>497</v>
      </c>
      <c r="S261" s="159" t="s">
        <v>1079</v>
      </c>
      <c r="T261" s="307">
        <v>45908</v>
      </c>
      <c r="U261" s="307">
        <v>45947</v>
      </c>
      <c r="V261" s="159" t="s">
        <v>1054</v>
      </c>
    </row>
    <row r="262" spans="1:22" x14ac:dyDescent="0.25">
      <c r="A262" s="31" t="str">
        <f t="shared" si="4"/>
        <v>4000.7.4</v>
      </c>
      <c r="B262" s="159" t="s">
        <v>1054</v>
      </c>
      <c r="C262" s="159">
        <v>1</v>
      </c>
      <c r="D262" s="159" t="s">
        <v>1842</v>
      </c>
      <c r="E262" s="159" t="s">
        <v>1091</v>
      </c>
      <c r="F262" s="159" t="s">
        <v>19</v>
      </c>
      <c r="G262" s="159" t="s">
        <v>19</v>
      </c>
      <c r="H262" s="159" t="s">
        <v>19</v>
      </c>
      <c r="I262" s="159" t="s">
        <v>19</v>
      </c>
      <c r="J262" s="159" t="s">
        <v>19</v>
      </c>
      <c r="K262" s="159" t="s">
        <v>19</v>
      </c>
      <c r="L262" s="159" t="s">
        <v>19</v>
      </c>
      <c r="M262" s="159" t="s">
        <v>19</v>
      </c>
      <c r="N262" s="159" t="s">
        <v>19</v>
      </c>
      <c r="O262" s="159" t="s">
        <v>43</v>
      </c>
      <c r="P262" s="159">
        <v>25</v>
      </c>
      <c r="Q262" s="159">
        <v>1</v>
      </c>
      <c r="R262" s="159" t="s">
        <v>497</v>
      </c>
      <c r="S262" s="159" t="s">
        <v>1081</v>
      </c>
      <c r="T262" s="307">
        <v>45950</v>
      </c>
      <c r="U262" s="307">
        <v>45968</v>
      </c>
      <c r="V262" s="159" t="s">
        <v>1054</v>
      </c>
    </row>
    <row r="263" spans="1:22" x14ac:dyDescent="0.25">
      <c r="A263" s="31" t="str">
        <f t="shared" si="4"/>
        <v>4000.7.5</v>
      </c>
      <c r="B263" s="159" t="s">
        <v>1054</v>
      </c>
      <c r="C263" s="159">
        <v>1</v>
      </c>
      <c r="D263" s="159" t="s">
        <v>2065</v>
      </c>
      <c r="E263" s="159" t="s">
        <v>1092</v>
      </c>
      <c r="F263" s="159" t="s">
        <v>19</v>
      </c>
      <c r="G263" s="159" t="s">
        <v>19</v>
      </c>
      <c r="H263" s="159" t="s">
        <v>19</v>
      </c>
      <c r="I263" s="159" t="s">
        <v>19</v>
      </c>
      <c r="J263" s="159" t="s">
        <v>19</v>
      </c>
      <c r="K263" s="159" t="s">
        <v>19</v>
      </c>
      <c r="L263" s="159" t="s">
        <v>19</v>
      </c>
      <c r="M263" s="159" t="s">
        <v>19</v>
      </c>
      <c r="N263" s="159" t="s">
        <v>19</v>
      </c>
      <c r="O263" s="159" t="s">
        <v>393</v>
      </c>
      <c r="P263" s="159">
        <v>0</v>
      </c>
      <c r="Q263" s="159">
        <v>1</v>
      </c>
      <c r="R263" s="159" t="s">
        <v>497</v>
      </c>
      <c r="S263" s="159" t="s">
        <v>1083</v>
      </c>
      <c r="T263" s="307">
        <v>45971</v>
      </c>
      <c r="U263" s="307">
        <v>45975</v>
      </c>
      <c r="V263" s="159" t="s">
        <v>540</v>
      </c>
    </row>
    <row r="264" spans="1:22" x14ac:dyDescent="0.25">
      <c r="A264" s="31" t="str">
        <f t="shared" si="4"/>
        <v>4000.7.6</v>
      </c>
      <c r="B264" s="159" t="s">
        <v>1054</v>
      </c>
      <c r="C264" s="159">
        <v>1</v>
      </c>
      <c r="D264" s="159" t="s">
        <v>1842</v>
      </c>
      <c r="E264" s="159" t="s">
        <v>1093</v>
      </c>
      <c r="F264" s="159" t="s">
        <v>19</v>
      </c>
      <c r="G264" s="159" t="s">
        <v>19</v>
      </c>
      <c r="H264" s="159" t="s">
        <v>19</v>
      </c>
      <c r="I264" s="159" t="s">
        <v>19</v>
      </c>
      <c r="J264" s="159" t="s">
        <v>19</v>
      </c>
      <c r="K264" s="159" t="s">
        <v>19</v>
      </c>
      <c r="L264" s="159" t="s">
        <v>19</v>
      </c>
      <c r="M264" s="159" t="s">
        <v>19</v>
      </c>
      <c r="N264" s="159" t="s">
        <v>19</v>
      </c>
      <c r="O264" s="159" t="s">
        <v>44</v>
      </c>
      <c r="P264" s="159">
        <v>25</v>
      </c>
      <c r="Q264" s="159">
        <v>1</v>
      </c>
      <c r="R264" s="159" t="s">
        <v>497</v>
      </c>
      <c r="S264" s="159" t="s">
        <v>1085</v>
      </c>
      <c r="T264" s="307">
        <v>45979</v>
      </c>
      <c r="U264" s="307">
        <v>45996</v>
      </c>
      <c r="V264" s="159" t="s">
        <v>1086</v>
      </c>
    </row>
    <row r="265" spans="1:22" hidden="1" x14ac:dyDescent="0.25">
      <c r="A265" s="31" t="str">
        <f t="shared" si="4"/>
        <v>4000.8</v>
      </c>
      <c r="B265" t="s">
        <v>1054</v>
      </c>
      <c r="C265">
        <v>1</v>
      </c>
      <c r="D265" t="s">
        <v>492</v>
      </c>
      <c r="E265" t="s">
        <v>1094</v>
      </c>
      <c r="F265" t="s">
        <v>511</v>
      </c>
      <c r="G265" t="s">
        <v>1530</v>
      </c>
      <c r="H265" t="s">
        <v>1531</v>
      </c>
      <c r="I265" t="s">
        <v>1532</v>
      </c>
      <c r="J265" t="s">
        <v>19</v>
      </c>
      <c r="K265" t="s">
        <v>495</v>
      </c>
      <c r="L265" t="s">
        <v>34</v>
      </c>
      <c r="M265" t="s">
        <v>646</v>
      </c>
      <c r="N265" t="s">
        <v>19</v>
      </c>
      <c r="O265" t="s">
        <v>286</v>
      </c>
      <c r="P265">
        <v>5</v>
      </c>
      <c r="Q265">
        <v>1</v>
      </c>
      <c r="R265" t="s">
        <v>497</v>
      </c>
      <c r="S265" t="s">
        <v>1095</v>
      </c>
      <c r="T265" t="s">
        <v>1889</v>
      </c>
      <c r="U265" t="s">
        <v>1909</v>
      </c>
      <c r="V265" t="s">
        <v>1054</v>
      </c>
    </row>
    <row r="266" spans="1:22" hidden="1" x14ac:dyDescent="0.25">
      <c r="A266" s="31" t="str">
        <f t="shared" si="4"/>
        <v>4000.8.1</v>
      </c>
      <c r="B266" t="s">
        <v>1054</v>
      </c>
      <c r="C266">
        <v>1</v>
      </c>
      <c r="D266" t="s">
        <v>499</v>
      </c>
      <c r="E266" t="s">
        <v>1096</v>
      </c>
      <c r="F266" t="s">
        <v>19</v>
      </c>
      <c r="G266" t="s">
        <v>19</v>
      </c>
      <c r="H266" t="s">
        <v>19</v>
      </c>
      <c r="I266" t="s">
        <v>19</v>
      </c>
      <c r="J266" t="s">
        <v>19</v>
      </c>
      <c r="K266" t="s">
        <v>19</v>
      </c>
      <c r="L266" t="s">
        <v>19</v>
      </c>
      <c r="M266" t="s">
        <v>19</v>
      </c>
      <c r="N266" t="s">
        <v>19</v>
      </c>
      <c r="O266" t="s">
        <v>287</v>
      </c>
      <c r="P266">
        <v>100</v>
      </c>
      <c r="Q266">
        <v>1</v>
      </c>
      <c r="R266" t="s">
        <v>497</v>
      </c>
      <c r="S266" t="s">
        <v>1095</v>
      </c>
      <c r="T266" t="s">
        <v>1889</v>
      </c>
      <c r="U266" t="s">
        <v>1909</v>
      </c>
      <c r="V266" t="s">
        <v>1054</v>
      </c>
    </row>
    <row r="267" spans="1:22" hidden="1" x14ac:dyDescent="0.25">
      <c r="A267" s="31" t="str">
        <f t="shared" si="4"/>
        <v>130.1</v>
      </c>
      <c r="B267" t="s">
        <v>1215</v>
      </c>
      <c r="C267">
        <v>1</v>
      </c>
      <c r="D267" t="s">
        <v>492</v>
      </c>
      <c r="E267" t="s">
        <v>1216</v>
      </c>
      <c r="F267" t="s">
        <v>511</v>
      </c>
      <c r="G267" t="s">
        <v>1527</v>
      </c>
      <c r="H267" t="s">
        <v>1531</v>
      </c>
      <c r="I267" t="s">
        <v>1529</v>
      </c>
      <c r="J267" t="s">
        <v>19</v>
      </c>
      <c r="K267" t="s">
        <v>512</v>
      </c>
      <c r="L267" t="s">
        <v>19</v>
      </c>
      <c r="M267" t="s">
        <v>1118</v>
      </c>
      <c r="N267" t="s">
        <v>19</v>
      </c>
      <c r="O267" t="s">
        <v>101</v>
      </c>
      <c r="P267">
        <v>100</v>
      </c>
      <c r="Q267">
        <v>1</v>
      </c>
      <c r="R267" t="s">
        <v>497</v>
      </c>
      <c r="S267" t="s">
        <v>1217</v>
      </c>
      <c r="T267" t="s">
        <v>1962</v>
      </c>
      <c r="U267" t="s">
        <v>2017</v>
      </c>
      <c r="V267" t="s">
        <v>1218</v>
      </c>
    </row>
    <row r="268" spans="1:22" hidden="1" x14ac:dyDescent="0.25">
      <c r="A268" s="31" t="str">
        <f t="shared" si="4"/>
        <v>130.1.1</v>
      </c>
      <c r="B268" t="s">
        <v>1215</v>
      </c>
      <c r="C268">
        <v>1</v>
      </c>
      <c r="D268" t="s">
        <v>499</v>
      </c>
      <c r="E268" t="s">
        <v>1219</v>
      </c>
      <c r="F268" t="s">
        <v>19</v>
      </c>
      <c r="G268" t="s">
        <v>19</v>
      </c>
      <c r="H268" t="s">
        <v>19</v>
      </c>
      <c r="I268" t="s">
        <v>19</v>
      </c>
      <c r="J268" t="s">
        <v>19</v>
      </c>
      <c r="K268" t="s">
        <v>19</v>
      </c>
      <c r="L268" t="s">
        <v>19</v>
      </c>
      <c r="M268" t="s">
        <v>19</v>
      </c>
      <c r="N268" t="s">
        <v>19</v>
      </c>
      <c r="O268" t="s">
        <v>1835</v>
      </c>
      <c r="P268">
        <v>10</v>
      </c>
      <c r="Q268">
        <v>6</v>
      </c>
      <c r="R268" t="s">
        <v>497</v>
      </c>
      <c r="S268" t="s">
        <v>1836</v>
      </c>
      <c r="T268" t="s">
        <v>1962</v>
      </c>
      <c r="U268" t="s">
        <v>2017</v>
      </c>
      <c r="V268" t="s">
        <v>1220</v>
      </c>
    </row>
    <row r="269" spans="1:22" hidden="1" x14ac:dyDescent="0.25">
      <c r="A269" s="31" t="str">
        <f t="shared" si="4"/>
        <v>130.1.2</v>
      </c>
      <c r="B269" t="s">
        <v>1215</v>
      </c>
      <c r="C269">
        <v>1</v>
      </c>
      <c r="D269" t="s">
        <v>499</v>
      </c>
      <c r="E269" t="s">
        <v>1221</v>
      </c>
      <c r="F269" t="s">
        <v>19</v>
      </c>
      <c r="G269" t="s">
        <v>19</v>
      </c>
      <c r="H269" t="s">
        <v>19</v>
      </c>
      <c r="I269" t="s">
        <v>19</v>
      </c>
      <c r="J269" t="s">
        <v>19</v>
      </c>
      <c r="K269" t="s">
        <v>19</v>
      </c>
      <c r="L269" t="s">
        <v>19</v>
      </c>
      <c r="M269" t="s">
        <v>19</v>
      </c>
      <c r="N269" t="s">
        <v>19</v>
      </c>
      <c r="O269" t="s">
        <v>102</v>
      </c>
      <c r="P269">
        <v>30</v>
      </c>
      <c r="Q269">
        <v>1</v>
      </c>
      <c r="R269" t="s">
        <v>497</v>
      </c>
      <c r="S269" t="s">
        <v>1222</v>
      </c>
      <c r="T269" t="s">
        <v>1962</v>
      </c>
      <c r="U269" t="s">
        <v>1911</v>
      </c>
      <c r="V269" t="s">
        <v>1223</v>
      </c>
    </row>
    <row r="270" spans="1:22" hidden="1" x14ac:dyDescent="0.25">
      <c r="A270" s="31" t="str">
        <f t="shared" si="4"/>
        <v>130.1.3</v>
      </c>
      <c r="B270" t="s">
        <v>1215</v>
      </c>
      <c r="C270">
        <v>1</v>
      </c>
      <c r="D270" t="s">
        <v>1545</v>
      </c>
      <c r="E270" t="s">
        <v>1224</v>
      </c>
      <c r="F270" t="s">
        <v>19</v>
      </c>
      <c r="G270" t="s">
        <v>19</v>
      </c>
      <c r="H270" t="s">
        <v>19</v>
      </c>
      <c r="I270" t="s">
        <v>19</v>
      </c>
      <c r="J270" t="s">
        <v>19</v>
      </c>
      <c r="K270" t="s">
        <v>19</v>
      </c>
      <c r="L270" t="s">
        <v>19</v>
      </c>
      <c r="M270" t="s">
        <v>19</v>
      </c>
      <c r="N270" t="s">
        <v>19</v>
      </c>
      <c r="O270" t="s">
        <v>103</v>
      </c>
      <c r="P270">
        <v>0</v>
      </c>
      <c r="Q270">
        <v>1</v>
      </c>
      <c r="R270" t="s">
        <v>497</v>
      </c>
      <c r="S270" t="s">
        <v>1217</v>
      </c>
      <c r="T270" t="s">
        <v>1962</v>
      </c>
      <c r="U270" t="s">
        <v>1918</v>
      </c>
      <c r="V270" t="s">
        <v>1225</v>
      </c>
    </row>
    <row r="271" spans="1:22" hidden="1" x14ac:dyDescent="0.25">
      <c r="A271" s="31" t="str">
        <f t="shared" si="4"/>
        <v>130.1.4</v>
      </c>
      <c r="B271" t="s">
        <v>1215</v>
      </c>
      <c r="C271">
        <v>1</v>
      </c>
      <c r="D271" t="s">
        <v>499</v>
      </c>
      <c r="E271" t="s">
        <v>1226</v>
      </c>
      <c r="F271" t="s">
        <v>19</v>
      </c>
      <c r="G271" t="s">
        <v>19</v>
      </c>
      <c r="H271" t="s">
        <v>19</v>
      </c>
      <c r="I271" t="s">
        <v>19</v>
      </c>
      <c r="J271" t="s">
        <v>19</v>
      </c>
      <c r="K271" t="s">
        <v>19</v>
      </c>
      <c r="L271" t="s">
        <v>19</v>
      </c>
      <c r="M271" t="s">
        <v>19</v>
      </c>
      <c r="N271" t="s">
        <v>19</v>
      </c>
      <c r="O271" t="s">
        <v>104</v>
      </c>
      <c r="P271">
        <v>30</v>
      </c>
      <c r="Q271">
        <v>1</v>
      </c>
      <c r="R271" t="s">
        <v>497</v>
      </c>
      <c r="S271" t="s">
        <v>1217</v>
      </c>
      <c r="T271" t="s">
        <v>1962</v>
      </c>
      <c r="U271" t="s">
        <v>1996</v>
      </c>
      <c r="V271" t="s">
        <v>1227</v>
      </c>
    </row>
    <row r="272" spans="1:22" hidden="1" x14ac:dyDescent="0.25">
      <c r="A272" s="31" t="str">
        <f t="shared" si="4"/>
        <v>130.1.5</v>
      </c>
      <c r="B272" t="s">
        <v>1215</v>
      </c>
      <c r="C272">
        <v>1</v>
      </c>
      <c r="D272" t="s">
        <v>499</v>
      </c>
      <c r="E272" t="s">
        <v>1228</v>
      </c>
      <c r="F272" t="s">
        <v>19</v>
      </c>
      <c r="G272" t="s">
        <v>19</v>
      </c>
      <c r="H272" t="s">
        <v>19</v>
      </c>
      <c r="I272" t="s">
        <v>19</v>
      </c>
      <c r="J272" t="s">
        <v>19</v>
      </c>
      <c r="K272" t="s">
        <v>19</v>
      </c>
      <c r="L272" t="s">
        <v>19</v>
      </c>
      <c r="M272" t="s">
        <v>19</v>
      </c>
      <c r="N272" t="s">
        <v>19</v>
      </c>
      <c r="O272" t="s">
        <v>105</v>
      </c>
      <c r="P272">
        <v>30</v>
      </c>
      <c r="Q272">
        <v>2</v>
      </c>
      <c r="R272" t="s">
        <v>497</v>
      </c>
      <c r="S272" t="s">
        <v>1229</v>
      </c>
      <c r="T272" t="s">
        <v>2018</v>
      </c>
      <c r="U272" t="s">
        <v>2017</v>
      </c>
      <c r="V272" t="s">
        <v>1230</v>
      </c>
    </row>
    <row r="273" spans="1:22" hidden="1" x14ac:dyDescent="0.25">
      <c r="A273" s="31" t="str">
        <f t="shared" si="4"/>
        <v>100.1</v>
      </c>
      <c r="B273" t="s">
        <v>1391</v>
      </c>
      <c r="C273">
        <v>2</v>
      </c>
      <c r="D273" t="s">
        <v>492</v>
      </c>
      <c r="E273" t="s">
        <v>1392</v>
      </c>
      <c r="F273" t="s">
        <v>511</v>
      </c>
      <c r="G273" t="s">
        <v>1533</v>
      </c>
      <c r="H273" t="s">
        <v>1534</v>
      </c>
      <c r="I273" t="s">
        <v>1535</v>
      </c>
      <c r="J273" t="s">
        <v>19</v>
      </c>
      <c r="K273" t="s">
        <v>512</v>
      </c>
      <c r="L273" t="s">
        <v>20</v>
      </c>
      <c r="M273" t="s">
        <v>542</v>
      </c>
      <c r="N273" t="s">
        <v>19</v>
      </c>
      <c r="O273" t="s">
        <v>403</v>
      </c>
      <c r="P273">
        <v>25</v>
      </c>
      <c r="Q273">
        <v>100</v>
      </c>
      <c r="R273" t="s">
        <v>525</v>
      </c>
      <c r="S273" t="s">
        <v>1393</v>
      </c>
      <c r="T273" t="s">
        <v>1903</v>
      </c>
      <c r="U273" t="s">
        <v>1959</v>
      </c>
      <c r="V273" t="s">
        <v>1394</v>
      </c>
    </row>
    <row r="274" spans="1:22" hidden="1" x14ac:dyDescent="0.25">
      <c r="A274" s="31" t="str">
        <f t="shared" si="4"/>
        <v>100.1.1</v>
      </c>
      <c r="B274" t="s">
        <v>1391</v>
      </c>
      <c r="C274">
        <v>2</v>
      </c>
      <c r="D274" t="s">
        <v>499</v>
      </c>
      <c r="E274" t="s">
        <v>1395</v>
      </c>
      <c r="F274" t="s">
        <v>19</v>
      </c>
      <c r="G274" t="s">
        <v>19</v>
      </c>
      <c r="H274" t="s">
        <v>19</v>
      </c>
      <c r="I274" t="s">
        <v>19</v>
      </c>
      <c r="J274" t="s">
        <v>19</v>
      </c>
      <c r="K274" t="s">
        <v>19</v>
      </c>
      <c r="L274" t="s">
        <v>19</v>
      </c>
      <c r="M274" t="s">
        <v>19</v>
      </c>
      <c r="N274" t="s">
        <v>19</v>
      </c>
      <c r="O274" t="s">
        <v>404</v>
      </c>
      <c r="P274">
        <v>25</v>
      </c>
      <c r="Q274">
        <v>1</v>
      </c>
      <c r="R274" t="s">
        <v>497</v>
      </c>
      <c r="S274" t="s">
        <v>1396</v>
      </c>
      <c r="T274" t="s">
        <v>1903</v>
      </c>
      <c r="U274" t="s">
        <v>1906</v>
      </c>
      <c r="V274" t="s">
        <v>1397</v>
      </c>
    </row>
    <row r="275" spans="1:22" hidden="1" x14ac:dyDescent="0.25">
      <c r="A275" s="31" t="str">
        <f t="shared" si="4"/>
        <v>100.1.2</v>
      </c>
      <c r="B275" t="s">
        <v>1391</v>
      </c>
      <c r="C275">
        <v>2</v>
      </c>
      <c r="D275" t="s">
        <v>499</v>
      </c>
      <c r="E275" t="s">
        <v>1398</v>
      </c>
      <c r="F275" t="s">
        <v>19</v>
      </c>
      <c r="G275" t="s">
        <v>19</v>
      </c>
      <c r="H275" t="s">
        <v>19</v>
      </c>
      <c r="I275" t="s">
        <v>19</v>
      </c>
      <c r="J275" t="s">
        <v>19</v>
      </c>
      <c r="K275" t="s">
        <v>19</v>
      </c>
      <c r="L275" t="s">
        <v>19</v>
      </c>
      <c r="M275" t="s">
        <v>19</v>
      </c>
      <c r="N275" t="s">
        <v>19</v>
      </c>
      <c r="O275" t="s">
        <v>405</v>
      </c>
      <c r="P275">
        <v>15</v>
      </c>
      <c r="Q275">
        <v>1</v>
      </c>
      <c r="R275" t="s">
        <v>497</v>
      </c>
      <c r="S275" t="s">
        <v>1399</v>
      </c>
      <c r="T275" t="s">
        <v>1891</v>
      </c>
      <c r="U275" t="s">
        <v>1892</v>
      </c>
      <c r="V275" t="s">
        <v>1394</v>
      </c>
    </row>
    <row r="276" spans="1:22" hidden="1" x14ac:dyDescent="0.25">
      <c r="A276" s="31" t="str">
        <f t="shared" si="4"/>
        <v>100.1.3</v>
      </c>
      <c r="B276" t="s">
        <v>1391</v>
      </c>
      <c r="C276">
        <v>2</v>
      </c>
      <c r="D276" t="s">
        <v>499</v>
      </c>
      <c r="E276" t="s">
        <v>1400</v>
      </c>
      <c r="F276" t="s">
        <v>19</v>
      </c>
      <c r="G276" t="s">
        <v>19</v>
      </c>
      <c r="H276" t="s">
        <v>19</v>
      </c>
      <c r="I276" t="s">
        <v>19</v>
      </c>
      <c r="J276" t="s">
        <v>19</v>
      </c>
      <c r="K276" t="s">
        <v>19</v>
      </c>
      <c r="L276" t="s">
        <v>19</v>
      </c>
      <c r="M276" t="s">
        <v>19</v>
      </c>
      <c r="N276" t="s">
        <v>19</v>
      </c>
      <c r="O276" t="s">
        <v>406</v>
      </c>
      <c r="P276">
        <v>60</v>
      </c>
      <c r="Q276">
        <v>100</v>
      </c>
      <c r="R276" t="s">
        <v>525</v>
      </c>
      <c r="S276" t="s">
        <v>1393</v>
      </c>
      <c r="T276" t="s">
        <v>1930</v>
      </c>
      <c r="U276" t="s">
        <v>1959</v>
      </c>
      <c r="V276" t="s">
        <v>1394</v>
      </c>
    </row>
    <row r="277" spans="1:22" hidden="1" x14ac:dyDescent="0.25">
      <c r="A277" s="31" t="str">
        <f t="shared" si="4"/>
        <v>100.2</v>
      </c>
      <c r="B277" t="s">
        <v>1391</v>
      </c>
      <c r="C277">
        <v>2</v>
      </c>
      <c r="D277" t="s">
        <v>492</v>
      </c>
      <c r="E277" t="s">
        <v>1401</v>
      </c>
      <c r="F277" t="s">
        <v>511</v>
      </c>
      <c r="G277" t="s">
        <v>1533</v>
      </c>
      <c r="H277" t="s">
        <v>1534</v>
      </c>
      <c r="I277" t="s">
        <v>1535</v>
      </c>
      <c r="J277" t="s">
        <v>1928</v>
      </c>
      <c r="K277" t="s">
        <v>512</v>
      </c>
      <c r="L277" t="s">
        <v>22</v>
      </c>
      <c r="M277" t="s">
        <v>620</v>
      </c>
      <c r="N277" t="s">
        <v>19</v>
      </c>
      <c r="O277" t="s">
        <v>423</v>
      </c>
      <c r="P277">
        <v>25</v>
      </c>
      <c r="Q277">
        <v>1</v>
      </c>
      <c r="R277" t="s">
        <v>497</v>
      </c>
      <c r="S277" t="s">
        <v>1402</v>
      </c>
      <c r="T277" t="s">
        <v>1889</v>
      </c>
      <c r="U277" t="s">
        <v>1959</v>
      </c>
      <c r="V277" t="s">
        <v>1403</v>
      </c>
    </row>
    <row r="278" spans="1:22" hidden="1" x14ac:dyDescent="0.25">
      <c r="A278" s="31" t="str">
        <f t="shared" si="4"/>
        <v>100.2.1</v>
      </c>
      <c r="B278" t="s">
        <v>1391</v>
      </c>
      <c r="C278">
        <v>2</v>
      </c>
      <c r="D278" t="s">
        <v>499</v>
      </c>
      <c r="E278" t="s">
        <v>1404</v>
      </c>
      <c r="F278" t="s">
        <v>19</v>
      </c>
      <c r="G278" t="s">
        <v>19</v>
      </c>
      <c r="H278" t="s">
        <v>19</v>
      </c>
      <c r="I278" t="s">
        <v>19</v>
      </c>
      <c r="J278" t="s">
        <v>19</v>
      </c>
      <c r="K278" t="s">
        <v>19</v>
      </c>
      <c r="L278" t="s">
        <v>19</v>
      </c>
      <c r="M278" t="s">
        <v>19</v>
      </c>
      <c r="N278" t="s">
        <v>19</v>
      </c>
      <c r="O278" t="s">
        <v>424</v>
      </c>
      <c r="P278">
        <v>30</v>
      </c>
      <c r="Q278">
        <v>1</v>
      </c>
      <c r="R278" t="s">
        <v>497</v>
      </c>
      <c r="S278" t="s">
        <v>1405</v>
      </c>
      <c r="T278" t="s">
        <v>1889</v>
      </c>
      <c r="U278" t="s">
        <v>2019</v>
      </c>
      <c r="V278" t="s">
        <v>1406</v>
      </c>
    </row>
    <row r="279" spans="1:22" hidden="1" x14ac:dyDescent="0.25">
      <c r="A279" s="31" t="str">
        <f t="shared" si="4"/>
        <v>100.2.2</v>
      </c>
      <c r="B279" t="s">
        <v>1391</v>
      </c>
      <c r="C279">
        <v>2</v>
      </c>
      <c r="D279" t="s">
        <v>499</v>
      </c>
      <c r="E279" t="s">
        <v>1407</v>
      </c>
      <c r="F279" t="s">
        <v>19</v>
      </c>
      <c r="G279" t="s">
        <v>19</v>
      </c>
      <c r="H279" t="s">
        <v>19</v>
      </c>
      <c r="I279" t="s">
        <v>19</v>
      </c>
      <c r="J279" t="s">
        <v>19</v>
      </c>
      <c r="K279" t="s">
        <v>19</v>
      </c>
      <c r="L279" t="s">
        <v>19</v>
      </c>
      <c r="M279" t="s">
        <v>19</v>
      </c>
      <c r="N279" t="s">
        <v>19</v>
      </c>
      <c r="O279" t="s">
        <v>425</v>
      </c>
      <c r="P279">
        <v>10</v>
      </c>
      <c r="Q279">
        <v>1</v>
      </c>
      <c r="R279" t="s">
        <v>497</v>
      </c>
      <c r="S279" t="s">
        <v>1408</v>
      </c>
      <c r="T279" t="s">
        <v>1962</v>
      </c>
      <c r="U279" t="s">
        <v>1944</v>
      </c>
      <c r="V279" t="s">
        <v>1403</v>
      </c>
    </row>
    <row r="280" spans="1:22" hidden="1" x14ac:dyDescent="0.25">
      <c r="A280" s="31" t="str">
        <f t="shared" si="4"/>
        <v>100.2.3</v>
      </c>
      <c r="B280" t="s">
        <v>1391</v>
      </c>
      <c r="C280">
        <v>2</v>
      </c>
      <c r="D280" t="s">
        <v>499</v>
      </c>
      <c r="E280" t="s">
        <v>1409</v>
      </c>
      <c r="F280" t="s">
        <v>19</v>
      </c>
      <c r="G280" t="s">
        <v>19</v>
      </c>
      <c r="H280" t="s">
        <v>19</v>
      </c>
      <c r="I280" t="s">
        <v>19</v>
      </c>
      <c r="J280" t="s">
        <v>19</v>
      </c>
      <c r="K280" t="s">
        <v>19</v>
      </c>
      <c r="L280" t="s">
        <v>19</v>
      </c>
      <c r="M280" t="s">
        <v>19</v>
      </c>
      <c r="N280" t="s">
        <v>19</v>
      </c>
      <c r="O280" t="s">
        <v>426</v>
      </c>
      <c r="P280">
        <v>60</v>
      </c>
      <c r="Q280">
        <v>100</v>
      </c>
      <c r="R280" t="s">
        <v>525</v>
      </c>
      <c r="S280" t="s">
        <v>1393</v>
      </c>
      <c r="T280" t="s">
        <v>1969</v>
      </c>
      <c r="U280" t="s">
        <v>1959</v>
      </c>
      <c r="V280" t="s">
        <v>1403</v>
      </c>
    </row>
    <row r="281" spans="1:22" hidden="1" x14ac:dyDescent="0.25">
      <c r="A281" s="31" t="str">
        <f t="shared" si="4"/>
        <v>100.3</v>
      </c>
      <c r="B281" t="s">
        <v>1391</v>
      </c>
      <c r="C281">
        <v>2</v>
      </c>
      <c r="D281" t="s">
        <v>492</v>
      </c>
      <c r="E281" t="s">
        <v>1410</v>
      </c>
      <c r="F281" t="s">
        <v>511</v>
      </c>
      <c r="G281" t="s">
        <v>1536</v>
      </c>
      <c r="H281" t="s">
        <v>1537</v>
      </c>
      <c r="I281" t="s">
        <v>1538</v>
      </c>
      <c r="J281" t="s">
        <v>1888</v>
      </c>
      <c r="K281" t="s">
        <v>512</v>
      </c>
      <c r="L281" t="s">
        <v>20</v>
      </c>
      <c r="M281" t="s">
        <v>730</v>
      </c>
      <c r="N281" t="s">
        <v>19</v>
      </c>
      <c r="O281" t="s">
        <v>359</v>
      </c>
      <c r="P281">
        <v>25</v>
      </c>
      <c r="Q281">
        <v>1</v>
      </c>
      <c r="R281" t="s">
        <v>497</v>
      </c>
      <c r="S281" t="s">
        <v>1402</v>
      </c>
      <c r="T281" t="s">
        <v>1935</v>
      </c>
      <c r="U281" t="s">
        <v>1959</v>
      </c>
      <c r="V281" t="s">
        <v>1411</v>
      </c>
    </row>
    <row r="282" spans="1:22" hidden="1" x14ac:dyDescent="0.25">
      <c r="A282" s="31" t="str">
        <f t="shared" si="4"/>
        <v>100.3.1</v>
      </c>
      <c r="B282" t="s">
        <v>1391</v>
      </c>
      <c r="C282">
        <v>2</v>
      </c>
      <c r="D282" t="s">
        <v>499</v>
      </c>
      <c r="E282" t="s">
        <v>1412</v>
      </c>
      <c r="F282" t="s">
        <v>19</v>
      </c>
      <c r="G282" t="s">
        <v>19</v>
      </c>
      <c r="H282" t="s">
        <v>19</v>
      </c>
      <c r="I282" t="s">
        <v>19</v>
      </c>
      <c r="J282" t="s">
        <v>19</v>
      </c>
      <c r="K282" t="s">
        <v>19</v>
      </c>
      <c r="L282" t="s">
        <v>19</v>
      </c>
      <c r="M282" t="s">
        <v>19</v>
      </c>
      <c r="N282" t="s">
        <v>19</v>
      </c>
      <c r="O282" t="s">
        <v>360</v>
      </c>
      <c r="P282">
        <v>50</v>
      </c>
      <c r="Q282">
        <v>1</v>
      </c>
      <c r="R282" t="s">
        <v>497</v>
      </c>
      <c r="S282" t="s">
        <v>1413</v>
      </c>
      <c r="T282" t="s">
        <v>1935</v>
      </c>
      <c r="U282" t="s">
        <v>1890</v>
      </c>
      <c r="V282" t="s">
        <v>1391</v>
      </c>
    </row>
    <row r="283" spans="1:22" hidden="1" x14ac:dyDescent="0.25">
      <c r="A283" s="31" t="str">
        <f t="shared" si="4"/>
        <v>100.3.2</v>
      </c>
      <c r="B283" t="s">
        <v>1391</v>
      </c>
      <c r="C283">
        <v>2</v>
      </c>
      <c r="D283" t="s">
        <v>499</v>
      </c>
      <c r="E283" t="s">
        <v>1414</v>
      </c>
      <c r="F283" t="s">
        <v>19</v>
      </c>
      <c r="G283" t="s">
        <v>19</v>
      </c>
      <c r="H283" t="s">
        <v>19</v>
      </c>
      <c r="I283" t="s">
        <v>19</v>
      </c>
      <c r="J283" t="s">
        <v>19</v>
      </c>
      <c r="K283" t="s">
        <v>19</v>
      </c>
      <c r="L283" t="s">
        <v>19</v>
      </c>
      <c r="M283" t="s">
        <v>19</v>
      </c>
      <c r="N283" t="s">
        <v>19</v>
      </c>
      <c r="O283" t="s">
        <v>1838</v>
      </c>
      <c r="P283">
        <v>50</v>
      </c>
      <c r="Q283">
        <v>100</v>
      </c>
      <c r="R283" t="s">
        <v>525</v>
      </c>
      <c r="S283" t="s">
        <v>1393</v>
      </c>
      <c r="T283" t="s">
        <v>1935</v>
      </c>
      <c r="U283" t="s">
        <v>1959</v>
      </c>
      <c r="V283" t="s">
        <v>1411</v>
      </c>
    </row>
    <row r="284" spans="1:22" x14ac:dyDescent="0.25">
      <c r="A284" s="31" t="str">
        <f t="shared" si="4"/>
        <v>100.3.3</v>
      </c>
      <c r="B284" s="159" t="s">
        <v>1391</v>
      </c>
      <c r="C284" s="159">
        <v>2</v>
      </c>
      <c r="D284" s="159" t="s">
        <v>1842</v>
      </c>
      <c r="E284" s="159" t="s">
        <v>1415</v>
      </c>
      <c r="F284" s="159" t="s">
        <v>19</v>
      </c>
      <c r="G284" s="159" t="s">
        <v>19</v>
      </c>
      <c r="H284" s="159" t="s">
        <v>19</v>
      </c>
      <c r="I284" s="159" t="s">
        <v>19</v>
      </c>
      <c r="J284" s="159" t="s">
        <v>19</v>
      </c>
      <c r="K284" s="159" t="s">
        <v>19</v>
      </c>
      <c r="L284" s="159" t="s">
        <v>19</v>
      </c>
      <c r="M284" s="159" t="s">
        <v>19</v>
      </c>
      <c r="N284" s="159" t="s">
        <v>19</v>
      </c>
      <c r="O284" s="159" t="s">
        <v>361</v>
      </c>
      <c r="P284" s="159">
        <v>10</v>
      </c>
      <c r="Q284" s="159">
        <v>1</v>
      </c>
      <c r="R284" s="159" t="s">
        <v>497</v>
      </c>
      <c r="S284" s="159" t="s">
        <v>1416</v>
      </c>
      <c r="T284" s="307">
        <v>45964</v>
      </c>
      <c r="U284" s="307">
        <v>46007</v>
      </c>
      <c r="V284" s="159" t="s">
        <v>1391</v>
      </c>
    </row>
    <row r="285" spans="1:22" x14ac:dyDescent="0.25">
      <c r="A285" s="31" t="str">
        <f t="shared" si="4"/>
        <v>100.3.4</v>
      </c>
      <c r="B285" s="159" t="s">
        <v>1391</v>
      </c>
      <c r="C285" s="159">
        <v>2</v>
      </c>
      <c r="D285" s="159" t="s">
        <v>1842</v>
      </c>
      <c r="E285" s="159" t="s">
        <v>1417</v>
      </c>
      <c r="F285" s="159" t="s">
        <v>19</v>
      </c>
      <c r="G285" s="159" t="s">
        <v>19</v>
      </c>
      <c r="H285" s="159" t="s">
        <v>19</v>
      </c>
      <c r="I285" s="159" t="s">
        <v>19</v>
      </c>
      <c r="J285" s="159" t="s">
        <v>19</v>
      </c>
      <c r="K285" s="159" t="s">
        <v>19</v>
      </c>
      <c r="L285" s="159" t="s">
        <v>19</v>
      </c>
      <c r="M285" s="159" t="s">
        <v>19</v>
      </c>
      <c r="N285" s="159" t="s">
        <v>19</v>
      </c>
      <c r="O285" s="159" t="s">
        <v>362</v>
      </c>
      <c r="P285" s="159">
        <v>20</v>
      </c>
      <c r="Q285" s="159">
        <v>100</v>
      </c>
      <c r="R285" s="159" t="s">
        <v>525</v>
      </c>
      <c r="S285" s="159" t="s">
        <v>1393</v>
      </c>
      <c r="T285" s="307">
        <v>45866</v>
      </c>
      <c r="U285" s="307">
        <v>46007</v>
      </c>
      <c r="V285" s="159" t="s">
        <v>1418</v>
      </c>
    </row>
    <row r="286" spans="1:22" hidden="1" x14ac:dyDescent="0.25">
      <c r="A286" s="31" t="str">
        <f t="shared" si="4"/>
        <v>100.4</v>
      </c>
      <c r="B286" t="s">
        <v>1391</v>
      </c>
      <c r="C286">
        <v>2</v>
      </c>
      <c r="D286" t="s">
        <v>492</v>
      </c>
      <c r="E286" t="s">
        <v>1419</v>
      </c>
      <c r="F286" t="s">
        <v>511</v>
      </c>
      <c r="G286" t="s">
        <v>1527</v>
      </c>
      <c r="H286" t="s">
        <v>1528</v>
      </c>
      <c r="I286" t="s">
        <v>1529</v>
      </c>
      <c r="J286" t="s">
        <v>19</v>
      </c>
      <c r="K286" t="s">
        <v>495</v>
      </c>
      <c r="L286" t="s">
        <v>20</v>
      </c>
      <c r="M286" t="s">
        <v>606</v>
      </c>
      <c r="N286" t="s">
        <v>19</v>
      </c>
      <c r="O286" t="s">
        <v>165</v>
      </c>
      <c r="P286">
        <v>25</v>
      </c>
      <c r="Q286">
        <v>100</v>
      </c>
      <c r="R286" t="s">
        <v>525</v>
      </c>
      <c r="S286" t="s">
        <v>1420</v>
      </c>
      <c r="T286" t="s">
        <v>1935</v>
      </c>
      <c r="U286" t="s">
        <v>1946</v>
      </c>
      <c r="V286" t="s">
        <v>1391</v>
      </c>
    </row>
    <row r="287" spans="1:22" hidden="1" x14ac:dyDescent="0.25">
      <c r="A287" s="31" t="str">
        <f t="shared" si="4"/>
        <v>100.4.1</v>
      </c>
      <c r="B287" t="s">
        <v>1391</v>
      </c>
      <c r="C287">
        <v>2</v>
      </c>
      <c r="D287" t="s">
        <v>499</v>
      </c>
      <c r="E287" t="s">
        <v>1421</v>
      </c>
      <c r="F287" t="s">
        <v>19</v>
      </c>
      <c r="G287" t="s">
        <v>19</v>
      </c>
      <c r="H287" t="s">
        <v>19</v>
      </c>
      <c r="I287" t="s">
        <v>19</v>
      </c>
      <c r="J287" t="s">
        <v>19</v>
      </c>
      <c r="K287" t="s">
        <v>19</v>
      </c>
      <c r="L287" t="s">
        <v>19</v>
      </c>
      <c r="M287" t="s">
        <v>19</v>
      </c>
      <c r="N287" t="s">
        <v>19</v>
      </c>
      <c r="O287" t="s">
        <v>166</v>
      </c>
      <c r="P287">
        <v>10</v>
      </c>
      <c r="Q287">
        <v>1</v>
      </c>
      <c r="R287" t="s">
        <v>497</v>
      </c>
      <c r="S287" t="s">
        <v>1422</v>
      </c>
      <c r="T287" t="s">
        <v>1935</v>
      </c>
      <c r="U287" t="s">
        <v>1897</v>
      </c>
      <c r="V287" t="s">
        <v>1391</v>
      </c>
    </row>
    <row r="288" spans="1:22" hidden="1" x14ac:dyDescent="0.25">
      <c r="A288" s="31" t="str">
        <f t="shared" si="4"/>
        <v>100.4.2</v>
      </c>
      <c r="B288" t="s">
        <v>1391</v>
      </c>
      <c r="C288">
        <v>2</v>
      </c>
      <c r="D288" t="s">
        <v>499</v>
      </c>
      <c r="E288" t="s">
        <v>1423</v>
      </c>
      <c r="F288" t="s">
        <v>19</v>
      </c>
      <c r="G288" t="s">
        <v>19</v>
      </c>
      <c r="H288" t="s">
        <v>19</v>
      </c>
      <c r="I288" t="s">
        <v>19</v>
      </c>
      <c r="J288" t="s">
        <v>19</v>
      </c>
      <c r="K288" t="s">
        <v>19</v>
      </c>
      <c r="L288" t="s">
        <v>19</v>
      </c>
      <c r="M288" t="s">
        <v>19</v>
      </c>
      <c r="N288" t="s">
        <v>19</v>
      </c>
      <c r="O288" t="s">
        <v>1839</v>
      </c>
      <c r="P288">
        <v>30</v>
      </c>
      <c r="Q288">
        <v>1</v>
      </c>
      <c r="R288" t="s">
        <v>497</v>
      </c>
      <c r="S288" t="s">
        <v>1840</v>
      </c>
      <c r="T288" t="s">
        <v>1903</v>
      </c>
      <c r="U288" t="s">
        <v>2021</v>
      </c>
      <c r="V288" t="s">
        <v>1391</v>
      </c>
    </row>
    <row r="289" spans="1:22" hidden="1" x14ac:dyDescent="0.25">
      <c r="A289" s="31" t="str">
        <f t="shared" si="4"/>
        <v>100.4.3</v>
      </c>
      <c r="B289" t="s">
        <v>1391</v>
      </c>
      <c r="C289">
        <v>2</v>
      </c>
      <c r="D289" t="s">
        <v>499</v>
      </c>
      <c r="E289" t="s">
        <v>1424</v>
      </c>
      <c r="F289" t="s">
        <v>19</v>
      </c>
      <c r="G289" t="s">
        <v>19</v>
      </c>
      <c r="H289" t="s">
        <v>19</v>
      </c>
      <c r="I289" t="s">
        <v>19</v>
      </c>
      <c r="J289" t="s">
        <v>19</v>
      </c>
      <c r="K289" t="s">
        <v>19</v>
      </c>
      <c r="L289" t="s">
        <v>19</v>
      </c>
      <c r="M289" t="s">
        <v>19</v>
      </c>
      <c r="N289" t="s">
        <v>19</v>
      </c>
      <c r="O289" t="s">
        <v>1841</v>
      </c>
      <c r="P289">
        <v>60</v>
      </c>
      <c r="Q289">
        <v>100</v>
      </c>
      <c r="R289" t="s">
        <v>525</v>
      </c>
      <c r="S289" t="s">
        <v>1393</v>
      </c>
      <c r="T289" t="s">
        <v>1903</v>
      </c>
      <c r="U289" t="s">
        <v>1946</v>
      </c>
      <c r="V289" t="s">
        <v>1391</v>
      </c>
    </row>
    <row r="290" spans="1:22" x14ac:dyDescent="0.25">
      <c r="A290" s="31" t="str">
        <f t="shared" si="4"/>
        <v>100.4.4</v>
      </c>
      <c r="B290" s="159" t="s">
        <v>1391</v>
      </c>
      <c r="C290" s="159">
        <v>2</v>
      </c>
      <c r="D290" s="159" t="s">
        <v>1842</v>
      </c>
      <c r="E290" s="159" t="s">
        <v>1425</v>
      </c>
      <c r="F290" s="159" t="s">
        <v>19</v>
      </c>
      <c r="G290" s="159" t="s">
        <v>19</v>
      </c>
      <c r="H290" s="159" t="s">
        <v>19</v>
      </c>
      <c r="I290" s="159" t="s">
        <v>19</v>
      </c>
      <c r="J290" s="159" t="s">
        <v>19</v>
      </c>
      <c r="K290" s="159" t="s">
        <v>19</v>
      </c>
      <c r="L290" s="159" t="s">
        <v>19</v>
      </c>
      <c r="M290" s="159" t="s">
        <v>19</v>
      </c>
      <c r="N290" s="159" t="s">
        <v>19</v>
      </c>
      <c r="O290" s="159" t="s">
        <v>167</v>
      </c>
      <c r="P290" s="159">
        <v>30</v>
      </c>
      <c r="Q290" s="159">
        <v>1</v>
      </c>
      <c r="R290" s="159" t="s">
        <v>497</v>
      </c>
      <c r="S290" s="159" t="s">
        <v>1402</v>
      </c>
      <c r="T290" s="307">
        <v>45736</v>
      </c>
      <c r="U290" s="307">
        <v>45898</v>
      </c>
      <c r="V290" s="159" t="s">
        <v>1391</v>
      </c>
    </row>
    <row r="291" spans="1:22" x14ac:dyDescent="0.25">
      <c r="A291" s="31" t="str">
        <f t="shared" si="4"/>
        <v>100.4.5</v>
      </c>
      <c r="B291" s="159" t="s">
        <v>1391</v>
      </c>
      <c r="C291" s="159">
        <v>2</v>
      </c>
      <c r="D291" s="159" t="s">
        <v>1842</v>
      </c>
      <c r="E291" s="159" t="s">
        <v>1426</v>
      </c>
      <c r="F291" s="159" t="s">
        <v>19</v>
      </c>
      <c r="G291" s="159" t="s">
        <v>19</v>
      </c>
      <c r="H291" s="159" t="s">
        <v>19</v>
      </c>
      <c r="I291" s="159" t="s">
        <v>19</v>
      </c>
      <c r="J291" s="159" t="s">
        <v>19</v>
      </c>
      <c r="K291" s="159" t="s">
        <v>19</v>
      </c>
      <c r="L291" s="159" t="s">
        <v>19</v>
      </c>
      <c r="M291" s="159" t="s">
        <v>19</v>
      </c>
      <c r="N291" s="159" t="s">
        <v>19</v>
      </c>
      <c r="O291" s="159" t="s">
        <v>168</v>
      </c>
      <c r="P291" s="159">
        <v>20</v>
      </c>
      <c r="Q291" s="159">
        <v>1</v>
      </c>
      <c r="R291" s="159" t="s">
        <v>497</v>
      </c>
      <c r="S291" s="159" t="s">
        <v>1427</v>
      </c>
      <c r="T291" s="307">
        <v>45832</v>
      </c>
      <c r="U291" s="307">
        <v>46010</v>
      </c>
      <c r="V291" s="159" t="s">
        <v>1391</v>
      </c>
    </row>
    <row r="292" spans="1:22" hidden="1" x14ac:dyDescent="0.25">
      <c r="A292" s="31" t="str">
        <f t="shared" si="4"/>
        <v>2000.1</v>
      </c>
      <c r="B292" t="s">
        <v>1005</v>
      </c>
      <c r="C292">
        <v>1</v>
      </c>
      <c r="D292" t="s">
        <v>492</v>
      </c>
      <c r="E292" t="s">
        <v>1006</v>
      </c>
      <c r="F292" t="s">
        <v>714</v>
      </c>
      <c r="G292" t="s">
        <v>1542</v>
      </c>
      <c r="H292" t="s">
        <v>1543</v>
      </c>
      <c r="I292" t="s">
        <v>1544</v>
      </c>
      <c r="J292" t="s">
        <v>1888</v>
      </c>
      <c r="K292" t="s">
        <v>495</v>
      </c>
      <c r="L292" t="s">
        <v>32</v>
      </c>
      <c r="M292" t="s">
        <v>646</v>
      </c>
      <c r="N292" t="s">
        <v>19</v>
      </c>
      <c r="O292" t="s">
        <v>119</v>
      </c>
      <c r="P292">
        <v>50</v>
      </c>
      <c r="Q292">
        <v>60</v>
      </c>
      <c r="R292" t="s">
        <v>525</v>
      </c>
      <c r="S292" t="s">
        <v>1007</v>
      </c>
      <c r="T292" t="s">
        <v>1915</v>
      </c>
      <c r="U292" t="s">
        <v>1916</v>
      </c>
      <c r="V292" t="s">
        <v>1005</v>
      </c>
    </row>
    <row r="293" spans="1:22" hidden="1" x14ac:dyDescent="0.25">
      <c r="A293" s="31" t="str">
        <f t="shared" si="4"/>
        <v>2000.1.1</v>
      </c>
      <c r="B293" t="s">
        <v>1005</v>
      </c>
      <c r="C293">
        <v>1</v>
      </c>
      <c r="D293" t="s">
        <v>499</v>
      </c>
      <c r="E293" t="s">
        <v>1008</v>
      </c>
      <c r="F293" t="s">
        <v>19</v>
      </c>
      <c r="G293" t="s">
        <v>19</v>
      </c>
      <c r="H293" t="s">
        <v>19</v>
      </c>
      <c r="I293" t="s">
        <v>19</v>
      </c>
      <c r="J293" t="s">
        <v>19</v>
      </c>
      <c r="K293" t="s">
        <v>19</v>
      </c>
      <c r="L293" t="s">
        <v>19</v>
      </c>
      <c r="M293" t="s">
        <v>19</v>
      </c>
      <c r="N293" t="s">
        <v>19</v>
      </c>
      <c r="O293" t="s">
        <v>120</v>
      </c>
      <c r="P293">
        <v>100</v>
      </c>
      <c r="Q293">
        <v>60</v>
      </c>
      <c r="R293" t="s">
        <v>525</v>
      </c>
      <c r="S293" t="s">
        <v>1007</v>
      </c>
      <c r="T293" t="s">
        <v>1915</v>
      </c>
      <c r="U293" t="s">
        <v>1916</v>
      </c>
      <c r="V293" t="s">
        <v>1005</v>
      </c>
    </row>
    <row r="294" spans="1:22" hidden="1" x14ac:dyDescent="0.25">
      <c r="A294" s="31" t="str">
        <f t="shared" si="4"/>
        <v>2000.2</v>
      </c>
      <c r="B294" t="s">
        <v>1005</v>
      </c>
      <c r="C294">
        <v>1</v>
      </c>
      <c r="D294" t="s">
        <v>492</v>
      </c>
      <c r="E294" t="s">
        <v>1009</v>
      </c>
      <c r="F294" t="s">
        <v>19</v>
      </c>
      <c r="G294" t="s">
        <v>1530</v>
      </c>
      <c r="H294" t="s">
        <v>1531</v>
      </c>
      <c r="I294" t="s">
        <v>1532</v>
      </c>
      <c r="J294" t="s">
        <v>1888</v>
      </c>
      <c r="K294" t="s">
        <v>512</v>
      </c>
      <c r="L294" t="s">
        <v>19</v>
      </c>
      <c r="M294" t="s">
        <v>646</v>
      </c>
      <c r="N294" t="s">
        <v>19</v>
      </c>
      <c r="O294" t="s">
        <v>131</v>
      </c>
      <c r="P294">
        <v>10</v>
      </c>
      <c r="Q294">
        <v>1</v>
      </c>
      <c r="R294" t="s">
        <v>497</v>
      </c>
      <c r="S294" t="s">
        <v>1010</v>
      </c>
      <c r="T294" t="s">
        <v>1903</v>
      </c>
      <c r="U294" t="s">
        <v>1918</v>
      </c>
      <c r="V294" t="s">
        <v>1011</v>
      </c>
    </row>
    <row r="295" spans="1:22" hidden="1" x14ac:dyDescent="0.25">
      <c r="A295" s="31" t="str">
        <f t="shared" si="4"/>
        <v>2000.2.1</v>
      </c>
      <c r="B295" t="s">
        <v>1005</v>
      </c>
      <c r="C295">
        <v>1</v>
      </c>
      <c r="D295" t="s">
        <v>1545</v>
      </c>
      <c r="E295" t="s">
        <v>1012</v>
      </c>
      <c r="F295" t="s">
        <v>19</v>
      </c>
      <c r="G295" t="s">
        <v>19</v>
      </c>
      <c r="H295" t="s">
        <v>19</v>
      </c>
      <c r="I295" t="s">
        <v>19</v>
      </c>
      <c r="J295" t="s">
        <v>19</v>
      </c>
      <c r="K295" t="s">
        <v>19</v>
      </c>
      <c r="L295" t="s">
        <v>19</v>
      </c>
      <c r="M295" t="s">
        <v>19</v>
      </c>
      <c r="N295" t="s">
        <v>19</v>
      </c>
      <c r="O295" t="s">
        <v>132</v>
      </c>
      <c r="P295">
        <v>0</v>
      </c>
      <c r="Q295">
        <v>1</v>
      </c>
      <c r="R295" t="s">
        <v>497</v>
      </c>
      <c r="S295" t="s">
        <v>1013</v>
      </c>
      <c r="T295" t="s">
        <v>1903</v>
      </c>
      <c r="U295" t="s">
        <v>1906</v>
      </c>
      <c r="V295" t="s">
        <v>721</v>
      </c>
    </row>
    <row r="296" spans="1:22" hidden="1" x14ac:dyDescent="0.25">
      <c r="A296" s="31" t="str">
        <f t="shared" si="4"/>
        <v>2000.2.2</v>
      </c>
      <c r="B296" t="s">
        <v>1005</v>
      </c>
      <c r="C296">
        <v>1</v>
      </c>
      <c r="D296" t="s">
        <v>499</v>
      </c>
      <c r="E296" t="s">
        <v>1014</v>
      </c>
      <c r="F296" t="s">
        <v>19</v>
      </c>
      <c r="G296" t="s">
        <v>19</v>
      </c>
      <c r="H296" t="s">
        <v>19</v>
      </c>
      <c r="I296" t="s">
        <v>19</v>
      </c>
      <c r="J296" t="s">
        <v>19</v>
      </c>
      <c r="K296" t="s">
        <v>19</v>
      </c>
      <c r="L296" t="s">
        <v>19</v>
      </c>
      <c r="M296" t="s">
        <v>19</v>
      </c>
      <c r="N296" t="s">
        <v>19</v>
      </c>
      <c r="O296" t="s">
        <v>133</v>
      </c>
      <c r="P296">
        <v>50</v>
      </c>
      <c r="Q296">
        <v>1</v>
      </c>
      <c r="R296" t="s">
        <v>497</v>
      </c>
      <c r="S296" t="s">
        <v>1015</v>
      </c>
      <c r="T296" t="s">
        <v>1891</v>
      </c>
      <c r="U296" t="s">
        <v>1996</v>
      </c>
      <c r="V296" t="s">
        <v>1011</v>
      </c>
    </row>
    <row r="297" spans="1:22" hidden="1" x14ac:dyDescent="0.25">
      <c r="A297" s="31" t="str">
        <f t="shared" si="4"/>
        <v>2000.2.3</v>
      </c>
      <c r="B297" t="s">
        <v>1005</v>
      </c>
      <c r="C297">
        <v>1</v>
      </c>
      <c r="D297" t="s">
        <v>1545</v>
      </c>
      <c r="E297" t="s">
        <v>1016</v>
      </c>
      <c r="F297" t="s">
        <v>19</v>
      </c>
      <c r="G297" t="s">
        <v>19</v>
      </c>
      <c r="H297" t="s">
        <v>19</v>
      </c>
      <c r="I297" t="s">
        <v>19</v>
      </c>
      <c r="J297" t="s">
        <v>19</v>
      </c>
      <c r="K297" t="s">
        <v>19</v>
      </c>
      <c r="L297" t="s">
        <v>19</v>
      </c>
      <c r="M297" t="s">
        <v>19</v>
      </c>
      <c r="N297" t="s">
        <v>19</v>
      </c>
      <c r="O297" t="s">
        <v>134</v>
      </c>
      <c r="P297">
        <v>0</v>
      </c>
      <c r="Q297">
        <v>1</v>
      </c>
      <c r="R297" t="s">
        <v>497</v>
      </c>
      <c r="S297" t="s">
        <v>1017</v>
      </c>
      <c r="T297" t="s">
        <v>1893</v>
      </c>
      <c r="U297" t="s">
        <v>1914</v>
      </c>
      <c r="V297" t="s">
        <v>721</v>
      </c>
    </row>
    <row r="298" spans="1:22" hidden="1" x14ac:dyDescent="0.25">
      <c r="A298" s="31" t="str">
        <f t="shared" si="4"/>
        <v>2000.2.4</v>
      </c>
      <c r="B298" t="s">
        <v>1005</v>
      </c>
      <c r="C298">
        <v>1</v>
      </c>
      <c r="D298" t="s">
        <v>499</v>
      </c>
      <c r="E298" t="s">
        <v>1018</v>
      </c>
      <c r="F298" t="s">
        <v>19</v>
      </c>
      <c r="G298" t="s">
        <v>19</v>
      </c>
      <c r="H298" t="s">
        <v>19</v>
      </c>
      <c r="I298" t="s">
        <v>19</v>
      </c>
      <c r="J298" t="s">
        <v>19</v>
      </c>
      <c r="K298" t="s">
        <v>19</v>
      </c>
      <c r="L298" t="s">
        <v>19</v>
      </c>
      <c r="M298" t="s">
        <v>19</v>
      </c>
      <c r="N298" t="s">
        <v>19</v>
      </c>
      <c r="O298" t="s">
        <v>135</v>
      </c>
      <c r="P298">
        <v>50</v>
      </c>
      <c r="Q298">
        <v>1</v>
      </c>
      <c r="R298" t="s">
        <v>497</v>
      </c>
      <c r="S298" t="s">
        <v>1010</v>
      </c>
      <c r="T298" t="s">
        <v>1981</v>
      </c>
      <c r="U298" t="s">
        <v>1918</v>
      </c>
      <c r="V298" t="s">
        <v>1011</v>
      </c>
    </row>
    <row r="299" spans="1:22" hidden="1" x14ac:dyDescent="0.25">
      <c r="A299" s="31" t="str">
        <f t="shared" si="4"/>
        <v>2000.3</v>
      </c>
      <c r="B299" t="s">
        <v>1005</v>
      </c>
      <c r="C299">
        <v>1</v>
      </c>
      <c r="D299" t="s">
        <v>492</v>
      </c>
      <c r="E299" t="s">
        <v>1019</v>
      </c>
      <c r="F299" t="s">
        <v>494</v>
      </c>
      <c r="G299" t="s">
        <v>1533</v>
      </c>
      <c r="H299" t="s">
        <v>1534</v>
      </c>
      <c r="I299" t="s">
        <v>1535</v>
      </c>
      <c r="J299" t="s">
        <v>1928</v>
      </c>
      <c r="K299" t="s">
        <v>512</v>
      </c>
      <c r="L299" t="s">
        <v>19</v>
      </c>
      <c r="M299" t="s">
        <v>1020</v>
      </c>
      <c r="N299" t="s">
        <v>19</v>
      </c>
      <c r="O299" t="s">
        <v>127</v>
      </c>
      <c r="P299">
        <v>10</v>
      </c>
      <c r="Q299">
        <v>1</v>
      </c>
      <c r="R299" t="s">
        <v>497</v>
      </c>
      <c r="S299" t="s">
        <v>1021</v>
      </c>
      <c r="T299" t="s">
        <v>1889</v>
      </c>
      <c r="U299" t="s">
        <v>1890</v>
      </c>
      <c r="V299" t="s">
        <v>1022</v>
      </c>
    </row>
    <row r="300" spans="1:22" hidden="1" x14ac:dyDescent="0.25">
      <c r="A300" s="31" t="str">
        <f t="shared" si="4"/>
        <v>2000.3.1</v>
      </c>
      <c r="B300" t="s">
        <v>1005</v>
      </c>
      <c r="C300">
        <v>1</v>
      </c>
      <c r="D300" t="s">
        <v>499</v>
      </c>
      <c r="E300" t="s">
        <v>1023</v>
      </c>
      <c r="F300" t="s">
        <v>19</v>
      </c>
      <c r="G300" t="s">
        <v>19</v>
      </c>
      <c r="H300" t="s">
        <v>19</v>
      </c>
      <c r="I300" t="s">
        <v>19</v>
      </c>
      <c r="J300" t="s">
        <v>19</v>
      </c>
      <c r="K300" t="s">
        <v>19</v>
      </c>
      <c r="L300" t="s">
        <v>19</v>
      </c>
      <c r="M300" t="s">
        <v>19</v>
      </c>
      <c r="N300" t="s">
        <v>19</v>
      </c>
      <c r="O300" t="s">
        <v>128</v>
      </c>
      <c r="P300">
        <v>10</v>
      </c>
      <c r="Q300">
        <v>1</v>
      </c>
      <c r="R300" t="s">
        <v>497</v>
      </c>
      <c r="S300" t="s">
        <v>1024</v>
      </c>
      <c r="T300" t="s">
        <v>1889</v>
      </c>
      <c r="U300" t="s">
        <v>1897</v>
      </c>
      <c r="V300" t="s">
        <v>1022</v>
      </c>
    </row>
    <row r="301" spans="1:22" hidden="1" x14ac:dyDescent="0.25">
      <c r="A301" s="31" t="str">
        <f t="shared" si="4"/>
        <v>2000.3.2</v>
      </c>
      <c r="B301" t="s">
        <v>1005</v>
      </c>
      <c r="C301">
        <v>1</v>
      </c>
      <c r="D301" t="s">
        <v>499</v>
      </c>
      <c r="E301" t="s">
        <v>1025</v>
      </c>
      <c r="F301" t="s">
        <v>19</v>
      </c>
      <c r="G301" t="s">
        <v>19</v>
      </c>
      <c r="H301" t="s">
        <v>19</v>
      </c>
      <c r="I301" t="s">
        <v>19</v>
      </c>
      <c r="J301" t="s">
        <v>19</v>
      </c>
      <c r="K301" t="s">
        <v>19</v>
      </c>
      <c r="L301" t="s">
        <v>19</v>
      </c>
      <c r="M301" t="s">
        <v>19</v>
      </c>
      <c r="N301" t="s">
        <v>19</v>
      </c>
      <c r="O301" t="s">
        <v>129</v>
      </c>
      <c r="P301">
        <v>60</v>
      </c>
      <c r="Q301">
        <v>8</v>
      </c>
      <c r="R301" t="s">
        <v>497</v>
      </c>
      <c r="S301" t="s">
        <v>1026</v>
      </c>
      <c r="T301" t="s">
        <v>1903</v>
      </c>
      <c r="U301" t="s">
        <v>1918</v>
      </c>
      <c r="V301" t="s">
        <v>1005</v>
      </c>
    </row>
    <row r="302" spans="1:22" hidden="1" x14ac:dyDescent="0.25">
      <c r="A302" s="31" t="str">
        <f t="shared" si="4"/>
        <v>2000.3.3</v>
      </c>
      <c r="B302" t="s">
        <v>1005</v>
      </c>
      <c r="C302">
        <v>1</v>
      </c>
      <c r="D302" t="s">
        <v>499</v>
      </c>
      <c r="E302" t="s">
        <v>1027</v>
      </c>
      <c r="F302" t="s">
        <v>19</v>
      </c>
      <c r="G302" t="s">
        <v>19</v>
      </c>
      <c r="H302" t="s">
        <v>19</v>
      </c>
      <c r="I302" t="s">
        <v>19</v>
      </c>
      <c r="J302" t="s">
        <v>19</v>
      </c>
      <c r="K302" t="s">
        <v>19</v>
      </c>
      <c r="L302" t="s">
        <v>19</v>
      </c>
      <c r="M302" t="s">
        <v>19</v>
      </c>
      <c r="N302" t="s">
        <v>19</v>
      </c>
      <c r="O302" t="s">
        <v>130</v>
      </c>
      <c r="P302">
        <v>30</v>
      </c>
      <c r="Q302">
        <v>1</v>
      </c>
      <c r="R302" t="s">
        <v>497</v>
      </c>
      <c r="S302" t="s">
        <v>1028</v>
      </c>
      <c r="T302" t="s">
        <v>1948</v>
      </c>
      <c r="U302" t="s">
        <v>1890</v>
      </c>
      <c r="V302" t="s">
        <v>1022</v>
      </c>
    </row>
    <row r="303" spans="1:22" hidden="1" x14ac:dyDescent="0.25">
      <c r="A303" s="31" t="str">
        <f t="shared" si="4"/>
        <v>2000.4</v>
      </c>
      <c r="B303" t="s">
        <v>1005</v>
      </c>
      <c r="C303">
        <v>1</v>
      </c>
      <c r="D303" t="s">
        <v>492</v>
      </c>
      <c r="E303" t="s">
        <v>1029</v>
      </c>
      <c r="F303" t="s">
        <v>511</v>
      </c>
      <c r="G303" t="s">
        <v>1533</v>
      </c>
      <c r="H303" t="s">
        <v>1534</v>
      </c>
      <c r="I303" t="s">
        <v>1535</v>
      </c>
      <c r="J303" t="s">
        <v>19</v>
      </c>
      <c r="K303" t="s">
        <v>512</v>
      </c>
      <c r="L303" t="s">
        <v>19</v>
      </c>
      <c r="M303" t="s">
        <v>1020</v>
      </c>
      <c r="N303" t="s">
        <v>19</v>
      </c>
      <c r="O303" t="s">
        <v>433</v>
      </c>
      <c r="P303">
        <v>10</v>
      </c>
      <c r="Q303">
        <v>1</v>
      </c>
      <c r="R303" t="s">
        <v>497</v>
      </c>
      <c r="S303" t="s">
        <v>1017</v>
      </c>
      <c r="T303" t="s">
        <v>1896</v>
      </c>
      <c r="U303" t="s">
        <v>1890</v>
      </c>
      <c r="V303" t="s">
        <v>1030</v>
      </c>
    </row>
    <row r="304" spans="1:22" hidden="1" x14ac:dyDescent="0.25">
      <c r="A304" s="31" t="str">
        <f t="shared" si="4"/>
        <v>2000.4.1</v>
      </c>
      <c r="B304" t="s">
        <v>1005</v>
      </c>
      <c r="C304">
        <v>1</v>
      </c>
      <c r="D304" t="s">
        <v>499</v>
      </c>
      <c r="E304" t="s">
        <v>1031</v>
      </c>
      <c r="F304" t="s">
        <v>19</v>
      </c>
      <c r="G304" t="s">
        <v>19</v>
      </c>
      <c r="H304" t="s">
        <v>19</v>
      </c>
      <c r="I304" t="s">
        <v>19</v>
      </c>
      <c r="J304" t="s">
        <v>19</v>
      </c>
      <c r="K304" t="s">
        <v>19</v>
      </c>
      <c r="L304" t="s">
        <v>19</v>
      </c>
      <c r="M304" t="s">
        <v>19</v>
      </c>
      <c r="N304" t="s">
        <v>19</v>
      </c>
      <c r="O304" t="s">
        <v>434</v>
      </c>
      <c r="P304">
        <v>40</v>
      </c>
      <c r="Q304">
        <v>1</v>
      </c>
      <c r="R304" t="s">
        <v>497</v>
      </c>
      <c r="S304" t="s">
        <v>1032</v>
      </c>
      <c r="T304" t="s">
        <v>1896</v>
      </c>
      <c r="U304" t="s">
        <v>1897</v>
      </c>
      <c r="V304" t="s">
        <v>1033</v>
      </c>
    </row>
    <row r="305" spans="1:22" hidden="1" x14ac:dyDescent="0.25">
      <c r="A305" s="31" t="str">
        <f t="shared" si="4"/>
        <v>2000.4.2</v>
      </c>
      <c r="B305" t="s">
        <v>1005</v>
      </c>
      <c r="C305">
        <v>1</v>
      </c>
      <c r="D305" t="s">
        <v>1545</v>
      </c>
      <c r="E305" t="s">
        <v>1034</v>
      </c>
      <c r="F305" t="s">
        <v>19</v>
      </c>
      <c r="G305" t="s">
        <v>19</v>
      </c>
      <c r="H305" t="s">
        <v>19</v>
      </c>
      <c r="I305" t="s">
        <v>19</v>
      </c>
      <c r="J305" t="s">
        <v>19</v>
      </c>
      <c r="K305" t="s">
        <v>19</v>
      </c>
      <c r="L305" t="s">
        <v>19</v>
      </c>
      <c r="M305" t="s">
        <v>19</v>
      </c>
      <c r="N305" t="s">
        <v>19</v>
      </c>
      <c r="O305" t="s">
        <v>435</v>
      </c>
      <c r="P305">
        <v>0</v>
      </c>
      <c r="Q305">
        <v>1</v>
      </c>
      <c r="R305" t="s">
        <v>497</v>
      </c>
      <c r="S305" t="s">
        <v>1035</v>
      </c>
      <c r="T305" t="s">
        <v>1896</v>
      </c>
      <c r="U305" t="s">
        <v>1897</v>
      </c>
      <c r="V305" t="s">
        <v>1036</v>
      </c>
    </row>
    <row r="306" spans="1:22" hidden="1" x14ac:dyDescent="0.25">
      <c r="A306" s="31" t="str">
        <f t="shared" si="4"/>
        <v>2000.4.3</v>
      </c>
      <c r="B306" t="s">
        <v>1005</v>
      </c>
      <c r="C306">
        <v>1</v>
      </c>
      <c r="D306" t="s">
        <v>499</v>
      </c>
      <c r="E306" t="s">
        <v>1037</v>
      </c>
      <c r="F306" t="s">
        <v>19</v>
      </c>
      <c r="G306" t="s">
        <v>19</v>
      </c>
      <c r="H306" t="s">
        <v>19</v>
      </c>
      <c r="I306" t="s">
        <v>19</v>
      </c>
      <c r="J306" t="s">
        <v>19</v>
      </c>
      <c r="K306" t="s">
        <v>19</v>
      </c>
      <c r="L306" t="s">
        <v>19</v>
      </c>
      <c r="M306" t="s">
        <v>19</v>
      </c>
      <c r="N306" t="s">
        <v>19</v>
      </c>
      <c r="O306" t="s">
        <v>436</v>
      </c>
      <c r="P306">
        <v>30</v>
      </c>
      <c r="Q306">
        <v>1</v>
      </c>
      <c r="R306" t="s">
        <v>497</v>
      </c>
      <c r="S306" t="s">
        <v>1013</v>
      </c>
      <c r="T306" t="s">
        <v>1903</v>
      </c>
      <c r="U306" t="s">
        <v>1892</v>
      </c>
      <c r="V306" t="s">
        <v>1033</v>
      </c>
    </row>
    <row r="307" spans="1:22" hidden="1" x14ac:dyDescent="0.25">
      <c r="A307" s="31" t="str">
        <f t="shared" si="4"/>
        <v>2000.4.4</v>
      </c>
      <c r="B307" t="s">
        <v>1005</v>
      </c>
      <c r="C307">
        <v>1</v>
      </c>
      <c r="D307" t="s">
        <v>499</v>
      </c>
      <c r="E307" t="s">
        <v>1038</v>
      </c>
      <c r="F307" t="s">
        <v>19</v>
      </c>
      <c r="G307" t="s">
        <v>19</v>
      </c>
      <c r="H307" t="s">
        <v>19</v>
      </c>
      <c r="I307" t="s">
        <v>19</v>
      </c>
      <c r="J307" t="s">
        <v>19</v>
      </c>
      <c r="K307" t="s">
        <v>19</v>
      </c>
      <c r="L307" t="s">
        <v>19</v>
      </c>
      <c r="M307" t="s">
        <v>19</v>
      </c>
      <c r="N307" t="s">
        <v>19</v>
      </c>
      <c r="O307" t="s">
        <v>437</v>
      </c>
      <c r="P307">
        <v>30</v>
      </c>
      <c r="Q307">
        <v>1</v>
      </c>
      <c r="R307" t="s">
        <v>497</v>
      </c>
      <c r="S307" t="s">
        <v>1017</v>
      </c>
      <c r="T307" t="s">
        <v>1925</v>
      </c>
      <c r="U307" t="s">
        <v>1890</v>
      </c>
      <c r="V307" t="s">
        <v>1033</v>
      </c>
    </row>
    <row r="308" spans="1:22" hidden="1" x14ac:dyDescent="0.25">
      <c r="A308" s="31" t="str">
        <f t="shared" si="4"/>
        <v>2000.5</v>
      </c>
      <c r="B308" t="s">
        <v>1005</v>
      </c>
      <c r="C308">
        <v>1</v>
      </c>
      <c r="D308" t="s">
        <v>492</v>
      </c>
      <c r="E308" t="s">
        <v>1039</v>
      </c>
      <c r="F308" t="s">
        <v>494</v>
      </c>
      <c r="G308" t="s">
        <v>1533</v>
      </c>
      <c r="H308" t="s">
        <v>1534</v>
      </c>
      <c r="I308" t="s">
        <v>1535</v>
      </c>
      <c r="J308" t="s">
        <v>1928</v>
      </c>
      <c r="K308" t="s">
        <v>512</v>
      </c>
      <c r="L308" t="s">
        <v>20</v>
      </c>
      <c r="M308" t="s">
        <v>542</v>
      </c>
      <c r="N308" t="s">
        <v>19</v>
      </c>
      <c r="O308" t="s">
        <v>407</v>
      </c>
      <c r="P308">
        <v>10</v>
      </c>
      <c r="Q308">
        <v>4</v>
      </c>
      <c r="R308" t="s">
        <v>497</v>
      </c>
      <c r="S308" t="s">
        <v>1040</v>
      </c>
      <c r="T308" t="s">
        <v>2022</v>
      </c>
      <c r="U308" t="s">
        <v>1890</v>
      </c>
      <c r="V308" t="s">
        <v>1041</v>
      </c>
    </row>
    <row r="309" spans="1:22" hidden="1" x14ac:dyDescent="0.25">
      <c r="A309" s="31" t="str">
        <f t="shared" si="4"/>
        <v>2000.5.1</v>
      </c>
      <c r="B309" t="s">
        <v>1005</v>
      </c>
      <c r="C309">
        <v>1</v>
      </c>
      <c r="D309" t="s">
        <v>499</v>
      </c>
      <c r="E309" t="s">
        <v>1042</v>
      </c>
      <c r="F309" t="s">
        <v>19</v>
      </c>
      <c r="G309" t="s">
        <v>19</v>
      </c>
      <c r="H309" t="s">
        <v>19</v>
      </c>
      <c r="I309" t="s">
        <v>19</v>
      </c>
      <c r="J309" t="s">
        <v>19</v>
      </c>
      <c r="K309" t="s">
        <v>19</v>
      </c>
      <c r="L309" t="s">
        <v>19</v>
      </c>
      <c r="M309" t="s">
        <v>19</v>
      </c>
      <c r="N309" t="s">
        <v>19</v>
      </c>
      <c r="O309" t="s">
        <v>408</v>
      </c>
      <c r="P309">
        <v>50</v>
      </c>
      <c r="Q309">
        <v>4</v>
      </c>
      <c r="R309" t="s">
        <v>497</v>
      </c>
      <c r="S309" t="s">
        <v>1043</v>
      </c>
      <c r="T309" t="s">
        <v>2022</v>
      </c>
      <c r="U309" t="s">
        <v>1890</v>
      </c>
      <c r="V309" t="s">
        <v>1041</v>
      </c>
    </row>
    <row r="310" spans="1:22" hidden="1" x14ac:dyDescent="0.25">
      <c r="A310" s="31" t="str">
        <f t="shared" si="4"/>
        <v>2000.5.2</v>
      </c>
      <c r="B310" t="s">
        <v>1005</v>
      </c>
      <c r="C310">
        <v>1</v>
      </c>
      <c r="D310" t="s">
        <v>499</v>
      </c>
      <c r="E310" t="s">
        <v>1044</v>
      </c>
      <c r="F310" t="s">
        <v>19</v>
      </c>
      <c r="G310" t="s">
        <v>19</v>
      </c>
      <c r="H310" t="s">
        <v>19</v>
      </c>
      <c r="I310" t="s">
        <v>19</v>
      </c>
      <c r="J310" t="s">
        <v>19</v>
      </c>
      <c r="K310" t="s">
        <v>19</v>
      </c>
      <c r="L310" t="s">
        <v>19</v>
      </c>
      <c r="M310" t="s">
        <v>19</v>
      </c>
      <c r="N310" t="s">
        <v>19</v>
      </c>
      <c r="O310" t="s">
        <v>409</v>
      </c>
      <c r="P310">
        <v>50</v>
      </c>
      <c r="Q310">
        <v>4</v>
      </c>
      <c r="R310" t="s">
        <v>497</v>
      </c>
      <c r="S310" t="s">
        <v>1040</v>
      </c>
      <c r="T310" t="s">
        <v>1891</v>
      </c>
      <c r="U310" t="s">
        <v>1890</v>
      </c>
      <c r="V310" t="s">
        <v>1041</v>
      </c>
    </row>
    <row r="311" spans="1:22" hidden="1" x14ac:dyDescent="0.25">
      <c r="A311" s="31" t="str">
        <f t="shared" si="4"/>
        <v>2000.6</v>
      </c>
      <c r="B311" t="s">
        <v>1005</v>
      </c>
      <c r="C311">
        <v>1</v>
      </c>
      <c r="D311" t="s">
        <v>492</v>
      </c>
      <c r="E311" t="s">
        <v>1045</v>
      </c>
      <c r="F311" t="s">
        <v>494</v>
      </c>
      <c r="G311" t="s">
        <v>1527</v>
      </c>
      <c r="H311" t="s">
        <v>1534</v>
      </c>
      <c r="I311" t="s">
        <v>1529</v>
      </c>
      <c r="J311" t="s">
        <v>19</v>
      </c>
      <c r="K311" t="s">
        <v>512</v>
      </c>
      <c r="L311" t="s">
        <v>19</v>
      </c>
      <c r="M311" t="s">
        <v>1499</v>
      </c>
      <c r="N311" t="s">
        <v>19</v>
      </c>
      <c r="O311" t="s">
        <v>1844</v>
      </c>
      <c r="P311">
        <v>10</v>
      </c>
      <c r="Q311">
        <v>2</v>
      </c>
      <c r="R311" t="s">
        <v>497</v>
      </c>
      <c r="S311" t="s">
        <v>1845</v>
      </c>
      <c r="T311" t="s">
        <v>1896</v>
      </c>
      <c r="U311" t="s">
        <v>1979</v>
      </c>
      <c r="V311" t="s">
        <v>1046</v>
      </c>
    </row>
    <row r="312" spans="1:22" hidden="1" x14ac:dyDescent="0.25">
      <c r="A312" s="31" t="str">
        <f t="shared" si="4"/>
        <v>2000.6.1</v>
      </c>
      <c r="B312" t="s">
        <v>1005</v>
      </c>
      <c r="C312">
        <v>1</v>
      </c>
      <c r="D312" t="s">
        <v>1545</v>
      </c>
      <c r="E312" t="s">
        <v>1047</v>
      </c>
      <c r="F312" t="s">
        <v>19</v>
      </c>
      <c r="G312" t="s">
        <v>19</v>
      </c>
      <c r="H312" t="s">
        <v>19</v>
      </c>
      <c r="I312" t="s">
        <v>19</v>
      </c>
      <c r="J312" t="s">
        <v>19</v>
      </c>
      <c r="K312" t="s">
        <v>19</v>
      </c>
      <c r="L312" t="s">
        <v>19</v>
      </c>
      <c r="M312" t="s">
        <v>19</v>
      </c>
      <c r="N312" t="s">
        <v>19</v>
      </c>
      <c r="O312" t="s">
        <v>465</v>
      </c>
      <c r="P312">
        <v>0</v>
      </c>
      <c r="Q312">
        <v>2</v>
      </c>
      <c r="R312" t="s">
        <v>497</v>
      </c>
      <c r="S312" t="s">
        <v>1048</v>
      </c>
      <c r="T312" t="s">
        <v>1896</v>
      </c>
      <c r="U312" t="s">
        <v>1996</v>
      </c>
      <c r="V312" t="s">
        <v>1049</v>
      </c>
    </row>
    <row r="313" spans="1:22" hidden="1" x14ac:dyDescent="0.25">
      <c r="A313" s="31" t="str">
        <f t="shared" si="4"/>
        <v>2000.6.2</v>
      </c>
      <c r="B313" t="s">
        <v>1005</v>
      </c>
      <c r="C313">
        <v>1</v>
      </c>
      <c r="D313" t="s">
        <v>1545</v>
      </c>
      <c r="E313" t="s">
        <v>1050</v>
      </c>
      <c r="F313" t="s">
        <v>19</v>
      </c>
      <c r="G313" t="s">
        <v>19</v>
      </c>
      <c r="H313" t="s">
        <v>19</v>
      </c>
      <c r="I313" t="s">
        <v>19</v>
      </c>
      <c r="J313" t="s">
        <v>19</v>
      </c>
      <c r="K313" t="s">
        <v>19</v>
      </c>
      <c r="L313" t="s">
        <v>19</v>
      </c>
      <c r="M313" t="s">
        <v>19</v>
      </c>
      <c r="N313" t="s">
        <v>19</v>
      </c>
      <c r="O313" t="s">
        <v>466</v>
      </c>
      <c r="P313">
        <v>0</v>
      </c>
      <c r="Q313">
        <v>2</v>
      </c>
      <c r="R313" t="s">
        <v>497</v>
      </c>
      <c r="S313" t="s">
        <v>1051</v>
      </c>
      <c r="T313" t="s">
        <v>1896</v>
      </c>
      <c r="U313" t="s">
        <v>1996</v>
      </c>
      <c r="V313" t="s">
        <v>1049</v>
      </c>
    </row>
    <row r="314" spans="1:22" hidden="1" x14ac:dyDescent="0.25">
      <c r="A314" s="31" t="str">
        <f t="shared" si="4"/>
        <v>2000.6.3</v>
      </c>
      <c r="B314" t="s">
        <v>1005</v>
      </c>
      <c r="C314">
        <v>1</v>
      </c>
      <c r="D314" t="s">
        <v>499</v>
      </c>
      <c r="E314" t="s">
        <v>1052</v>
      </c>
      <c r="F314" t="s">
        <v>19</v>
      </c>
      <c r="G314" t="s">
        <v>19</v>
      </c>
      <c r="H314" t="s">
        <v>19</v>
      </c>
      <c r="I314" t="s">
        <v>19</v>
      </c>
      <c r="J314" t="s">
        <v>19</v>
      </c>
      <c r="K314" t="s">
        <v>19</v>
      </c>
      <c r="L314" t="s">
        <v>19</v>
      </c>
      <c r="M314" t="s">
        <v>19</v>
      </c>
      <c r="N314" t="s">
        <v>19</v>
      </c>
      <c r="O314" t="s">
        <v>1846</v>
      </c>
      <c r="P314">
        <v>50</v>
      </c>
      <c r="Q314">
        <v>2</v>
      </c>
      <c r="R314" t="s">
        <v>497</v>
      </c>
      <c r="S314" t="s">
        <v>1847</v>
      </c>
      <c r="T314" t="s">
        <v>1893</v>
      </c>
      <c r="U314" t="s">
        <v>1934</v>
      </c>
      <c r="V314" t="s">
        <v>1005</v>
      </c>
    </row>
    <row r="315" spans="1:22" hidden="1" x14ac:dyDescent="0.25">
      <c r="A315" s="31" t="str">
        <f t="shared" si="4"/>
        <v>2000.6.4</v>
      </c>
      <c r="B315" t="s">
        <v>1005</v>
      </c>
      <c r="C315">
        <v>1</v>
      </c>
      <c r="D315" t="s">
        <v>499</v>
      </c>
      <c r="E315" t="s">
        <v>1053</v>
      </c>
      <c r="F315" t="s">
        <v>19</v>
      </c>
      <c r="G315" t="s">
        <v>19</v>
      </c>
      <c r="H315" t="s">
        <v>19</v>
      </c>
      <c r="I315" t="s">
        <v>19</v>
      </c>
      <c r="J315" t="s">
        <v>19</v>
      </c>
      <c r="K315" t="s">
        <v>19</v>
      </c>
      <c r="L315" t="s">
        <v>19</v>
      </c>
      <c r="M315" t="s">
        <v>19</v>
      </c>
      <c r="N315" t="s">
        <v>19</v>
      </c>
      <c r="O315" t="s">
        <v>1848</v>
      </c>
      <c r="P315">
        <v>50</v>
      </c>
      <c r="Q315">
        <v>2</v>
      </c>
      <c r="R315" t="s">
        <v>497</v>
      </c>
      <c r="S315" t="s">
        <v>1847</v>
      </c>
      <c r="T315" t="s">
        <v>1894</v>
      </c>
      <c r="U315" t="s">
        <v>1979</v>
      </c>
      <c r="V315" t="s">
        <v>1005</v>
      </c>
    </row>
    <row r="316" spans="1:22" hidden="1" x14ac:dyDescent="0.25">
      <c r="A316" s="31" t="str">
        <f t="shared" si="4"/>
        <v>72.1</v>
      </c>
      <c r="B316" t="s">
        <v>943</v>
      </c>
      <c r="C316">
        <v>2</v>
      </c>
      <c r="D316" t="s">
        <v>492</v>
      </c>
      <c r="E316" t="s">
        <v>944</v>
      </c>
      <c r="F316" t="s">
        <v>494</v>
      </c>
      <c r="G316" t="s">
        <v>1527</v>
      </c>
      <c r="H316" t="s">
        <v>1537</v>
      </c>
      <c r="I316" t="s">
        <v>1529</v>
      </c>
      <c r="J316" t="s">
        <v>19</v>
      </c>
      <c r="K316" t="s">
        <v>495</v>
      </c>
      <c r="L316" t="s">
        <v>22</v>
      </c>
      <c r="M316" t="s">
        <v>730</v>
      </c>
      <c r="N316" t="s">
        <v>19</v>
      </c>
      <c r="O316" t="s">
        <v>339</v>
      </c>
      <c r="P316">
        <v>30</v>
      </c>
      <c r="Q316">
        <v>100</v>
      </c>
      <c r="R316" t="s">
        <v>525</v>
      </c>
      <c r="S316" t="s">
        <v>945</v>
      </c>
      <c r="T316" t="s">
        <v>1917</v>
      </c>
      <c r="U316" t="s">
        <v>2004</v>
      </c>
      <c r="V316" t="s">
        <v>943</v>
      </c>
    </row>
    <row r="317" spans="1:22" hidden="1" x14ac:dyDescent="0.25">
      <c r="A317" s="31" t="str">
        <f t="shared" si="4"/>
        <v>72.1.1</v>
      </c>
      <c r="B317" t="s">
        <v>943</v>
      </c>
      <c r="C317">
        <v>2</v>
      </c>
      <c r="D317" t="s">
        <v>499</v>
      </c>
      <c r="E317" t="s">
        <v>946</v>
      </c>
      <c r="F317" t="s">
        <v>19</v>
      </c>
      <c r="G317" t="s">
        <v>19</v>
      </c>
      <c r="H317" t="s">
        <v>19</v>
      </c>
      <c r="I317" t="s">
        <v>19</v>
      </c>
      <c r="J317" t="s">
        <v>19</v>
      </c>
      <c r="K317" t="s">
        <v>19</v>
      </c>
      <c r="L317" t="s">
        <v>19</v>
      </c>
      <c r="M317" t="s">
        <v>19</v>
      </c>
      <c r="N317" t="s">
        <v>19</v>
      </c>
      <c r="O317" t="s">
        <v>340</v>
      </c>
      <c r="P317">
        <v>10</v>
      </c>
      <c r="Q317">
        <v>1</v>
      </c>
      <c r="R317" t="s">
        <v>497</v>
      </c>
      <c r="S317" t="s">
        <v>947</v>
      </c>
      <c r="T317" t="s">
        <v>1917</v>
      </c>
      <c r="U317" t="s">
        <v>1953</v>
      </c>
      <c r="V317" t="s">
        <v>943</v>
      </c>
    </row>
    <row r="318" spans="1:22" hidden="1" x14ac:dyDescent="0.25">
      <c r="A318" s="31" t="str">
        <f t="shared" si="4"/>
        <v>72.1.2</v>
      </c>
      <c r="B318" t="s">
        <v>943</v>
      </c>
      <c r="C318">
        <v>2</v>
      </c>
      <c r="D318" t="s">
        <v>499</v>
      </c>
      <c r="E318" t="s">
        <v>948</v>
      </c>
      <c r="F318" t="s">
        <v>19</v>
      </c>
      <c r="G318" t="s">
        <v>19</v>
      </c>
      <c r="H318" t="s">
        <v>19</v>
      </c>
      <c r="I318" t="s">
        <v>19</v>
      </c>
      <c r="J318" t="s">
        <v>19</v>
      </c>
      <c r="K318" t="s">
        <v>19</v>
      </c>
      <c r="L318" t="s">
        <v>19</v>
      </c>
      <c r="M318" t="s">
        <v>19</v>
      </c>
      <c r="N318" t="s">
        <v>19</v>
      </c>
      <c r="O318" t="s">
        <v>341</v>
      </c>
      <c r="P318">
        <v>10</v>
      </c>
      <c r="Q318">
        <v>1</v>
      </c>
      <c r="R318" t="s">
        <v>497</v>
      </c>
      <c r="S318" t="s">
        <v>949</v>
      </c>
      <c r="T318" t="s">
        <v>1973</v>
      </c>
      <c r="U318" t="s">
        <v>1897</v>
      </c>
      <c r="V318" t="s">
        <v>943</v>
      </c>
    </row>
    <row r="319" spans="1:22" hidden="1" x14ac:dyDescent="0.25">
      <c r="A319" s="31" t="str">
        <f t="shared" si="4"/>
        <v>72.1.3</v>
      </c>
      <c r="B319" t="s">
        <v>943</v>
      </c>
      <c r="C319">
        <v>2</v>
      </c>
      <c r="D319" t="s">
        <v>499</v>
      </c>
      <c r="E319" t="s">
        <v>950</v>
      </c>
      <c r="F319" t="s">
        <v>19</v>
      </c>
      <c r="G319" t="s">
        <v>19</v>
      </c>
      <c r="H319" t="s">
        <v>19</v>
      </c>
      <c r="I319" t="s">
        <v>19</v>
      </c>
      <c r="J319" t="s">
        <v>19</v>
      </c>
      <c r="K319" t="s">
        <v>19</v>
      </c>
      <c r="L319" t="s">
        <v>19</v>
      </c>
      <c r="M319" t="s">
        <v>19</v>
      </c>
      <c r="N319" t="s">
        <v>19</v>
      </c>
      <c r="O319" t="s">
        <v>342</v>
      </c>
      <c r="P319">
        <v>15</v>
      </c>
      <c r="Q319">
        <v>2</v>
      </c>
      <c r="R319" t="s">
        <v>497</v>
      </c>
      <c r="S319" t="s">
        <v>951</v>
      </c>
      <c r="T319" t="s">
        <v>1903</v>
      </c>
      <c r="U319" t="s">
        <v>1911</v>
      </c>
      <c r="V319" t="s">
        <v>943</v>
      </c>
    </row>
    <row r="320" spans="1:22" hidden="1" x14ac:dyDescent="0.25">
      <c r="A320" s="31" t="str">
        <f t="shared" si="4"/>
        <v>72.1.4</v>
      </c>
      <c r="B320" t="s">
        <v>943</v>
      </c>
      <c r="C320">
        <v>2</v>
      </c>
      <c r="D320" t="s">
        <v>499</v>
      </c>
      <c r="E320" t="s">
        <v>952</v>
      </c>
      <c r="F320" t="s">
        <v>19</v>
      </c>
      <c r="G320" t="s">
        <v>19</v>
      </c>
      <c r="H320" t="s">
        <v>19</v>
      </c>
      <c r="I320" t="s">
        <v>19</v>
      </c>
      <c r="J320" t="s">
        <v>19</v>
      </c>
      <c r="K320" t="s">
        <v>19</v>
      </c>
      <c r="L320" t="s">
        <v>19</v>
      </c>
      <c r="M320" t="s">
        <v>19</v>
      </c>
      <c r="N320" t="s">
        <v>19</v>
      </c>
      <c r="O320" t="s">
        <v>343</v>
      </c>
      <c r="P320">
        <v>20</v>
      </c>
      <c r="Q320">
        <v>2</v>
      </c>
      <c r="R320" t="s">
        <v>497</v>
      </c>
      <c r="S320" t="s">
        <v>953</v>
      </c>
      <c r="T320" t="s">
        <v>1891</v>
      </c>
      <c r="U320" t="s">
        <v>1918</v>
      </c>
      <c r="V320" t="s">
        <v>943</v>
      </c>
    </row>
    <row r="321" spans="1:22" hidden="1" x14ac:dyDescent="0.25">
      <c r="A321" s="31" t="str">
        <f t="shared" si="4"/>
        <v>72.1.5</v>
      </c>
      <c r="B321" t="s">
        <v>943</v>
      </c>
      <c r="C321">
        <v>2</v>
      </c>
      <c r="D321" t="s">
        <v>499</v>
      </c>
      <c r="E321" t="s">
        <v>954</v>
      </c>
      <c r="F321" t="s">
        <v>19</v>
      </c>
      <c r="G321" t="s">
        <v>19</v>
      </c>
      <c r="H321" t="s">
        <v>19</v>
      </c>
      <c r="I321" t="s">
        <v>19</v>
      </c>
      <c r="J321" t="s">
        <v>19</v>
      </c>
      <c r="K321" t="s">
        <v>19</v>
      </c>
      <c r="L321" t="s">
        <v>19</v>
      </c>
      <c r="M321" t="s">
        <v>19</v>
      </c>
      <c r="N321" t="s">
        <v>19</v>
      </c>
      <c r="O321" t="s">
        <v>344</v>
      </c>
      <c r="P321">
        <v>15</v>
      </c>
      <c r="Q321">
        <v>2</v>
      </c>
      <c r="R321" t="s">
        <v>497</v>
      </c>
      <c r="S321" t="s">
        <v>955</v>
      </c>
      <c r="T321" t="s">
        <v>1971</v>
      </c>
      <c r="U321" t="s">
        <v>1911</v>
      </c>
      <c r="V321" t="s">
        <v>943</v>
      </c>
    </row>
    <row r="322" spans="1:22" hidden="1" x14ac:dyDescent="0.25">
      <c r="A322" s="31" t="str">
        <f t="shared" si="4"/>
        <v>72.1.6</v>
      </c>
      <c r="B322" t="s">
        <v>943</v>
      </c>
      <c r="C322">
        <v>2</v>
      </c>
      <c r="D322" t="s">
        <v>499</v>
      </c>
      <c r="E322" t="s">
        <v>956</v>
      </c>
      <c r="F322" t="s">
        <v>19</v>
      </c>
      <c r="G322" t="s">
        <v>19</v>
      </c>
      <c r="H322" t="s">
        <v>19</v>
      </c>
      <c r="I322" t="s">
        <v>19</v>
      </c>
      <c r="J322" t="s">
        <v>19</v>
      </c>
      <c r="K322" t="s">
        <v>19</v>
      </c>
      <c r="L322" t="s">
        <v>19</v>
      </c>
      <c r="M322" t="s">
        <v>19</v>
      </c>
      <c r="N322" t="s">
        <v>19</v>
      </c>
      <c r="O322" t="s">
        <v>345</v>
      </c>
      <c r="P322">
        <v>10</v>
      </c>
      <c r="Q322">
        <v>2</v>
      </c>
      <c r="R322" t="s">
        <v>497</v>
      </c>
      <c r="S322" t="s">
        <v>957</v>
      </c>
      <c r="T322" t="s">
        <v>1930</v>
      </c>
      <c r="U322" t="s">
        <v>1911</v>
      </c>
      <c r="V322" t="s">
        <v>943</v>
      </c>
    </row>
    <row r="323" spans="1:22" hidden="1" x14ac:dyDescent="0.25">
      <c r="A323" s="31" t="str">
        <f t="shared" si="4"/>
        <v>72.1.7</v>
      </c>
      <c r="B323" t="s">
        <v>943</v>
      </c>
      <c r="C323">
        <v>2</v>
      </c>
      <c r="D323" t="s">
        <v>499</v>
      </c>
      <c r="E323" t="s">
        <v>958</v>
      </c>
      <c r="F323" t="s">
        <v>19</v>
      </c>
      <c r="G323" t="s">
        <v>19</v>
      </c>
      <c r="H323" t="s">
        <v>19</v>
      </c>
      <c r="I323" t="s">
        <v>19</v>
      </c>
      <c r="J323" t="s">
        <v>19</v>
      </c>
      <c r="K323" t="s">
        <v>19</v>
      </c>
      <c r="L323" t="s">
        <v>19</v>
      </c>
      <c r="M323" t="s">
        <v>19</v>
      </c>
      <c r="N323" t="s">
        <v>19</v>
      </c>
      <c r="O323" t="s">
        <v>346</v>
      </c>
      <c r="P323">
        <v>10</v>
      </c>
      <c r="Q323">
        <v>100</v>
      </c>
      <c r="R323" t="s">
        <v>525</v>
      </c>
      <c r="S323" t="s">
        <v>868</v>
      </c>
      <c r="T323" t="s">
        <v>1930</v>
      </c>
      <c r="U323" t="s">
        <v>1911</v>
      </c>
      <c r="V323" t="s">
        <v>943</v>
      </c>
    </row>
    <row r="324" spans="1:22" hidden="1" x14ac:dyDescent="0.25">
      <c r="A324" s="31" t="str">
        <f t="shared" ref="A324:A387" si="5">+E324</f>
        <v>72.1.8</v>
      </c>
      <c r="B324" t="s">
        <v>943</v>
      </c>
      <c r="C324">
        <v>2</v>
      </c>
      <c r="D324" t="s">
        <v>499</v>
      </c>
      <c r="E324" t="s">
        <v>959</v>
      </c>
      <c r="F324" t="s">
        <v>19</v>
      </c>
      <c r="G324" t="s">
        <v>19</v>
      </c>
      <c r="H324" t="s">
        <v>19</v>
      </c>
      <c r="I324" t="s">
        <v>19</v>
      </c>
      <c r="J324" t="s">
        <v>19</v>
      </c>
      <c r="K324" t="s">
        <v>19</v>
      </c>
      <c r="L324" t="s">
        <v>19</v>
      </c>
      <c r="M324" t="s">
        <v>19</v>
      </c>
      <c r="N324" t="s">
        <v>19</v>
      </c>
      <c r="O324" t="s">
        <v>347</v>
      </c>
      <c r="P324">
        <v>10</v>
      </c>
      <c r="Q324">
        <v>1</v>
      </c>
      <c r="R324" t="s">
        <v>497</v>
      </c>
      <c r="S324" t="s">
        <v>960</v>
      </c>
      <c r="T324" t="s">
        <v>1912</v>
      </c>
      <c r="U324" t="s">
        <v>2004</v>
      </c>
      <c r="V324" t="s">
        <v>943</v>
      </c>
    </row>
    <row r="325" spans="1:22" hidden="1" x14ac:dyDescent="0.25">
      <c r="A325" s="31" t="str">
        <f t="shared" si="5"/>
        <v>72.2</v>
      </c>
      <c r="B325" t="s">
        <v>943</v>
      </c>
      <c r="C325">
        <v>2</v>
      </c>
      <c r="D325" t="s">
        <v>492</v>
      </c>
      <c r="E325" t="s">
        <v>961</v>
      </c>
      <c r="F325" t="s">
        <v>494</v>
      </c>
      <c r="G325" t="s">
        <v>1542</v>
      </c>
      <c r="H325" t="s">
        <v>1543</v>
      </c>
      <c r="I325" t="s">
        <v>1544</v>
      </c>
      <c r="J325" t="s">
        <v>19</v>
      </c>
      <c r="K325" t="s">
        <v>495</v>
      </c>
      <c r="L325" t="s">
        <v>22</v>
      </c>
      <c r="M325" t="s">
        <v>646</v>
      </c>
      <c r="N325" t="s">
        <v>19</v>
      </c>
      <c r="O325" t="s">
        <v>204</v>
      </c>
      <c r="P325">
        <v>25</v>
      </c>
      <c r="Q325">
        <v>1</v>
      </c>
      <c r="R325" t="s">
        <v>497</v>
      </c>
      <c r="S325" t="s">
        <v>962</v>
      </c>
      <c r="T325" t="s">
        <v>1889</v>
      </c>
      <c r="U325" t="s">
        <v>1916</v>
      </c>
      <c r="V325" t="s">
        <v>943</v>
      </c>
    </row>
    <row r="326" spans="1:22" hidden="1" x14ac:dyDescent="0.25">
      <c r="A326" s="31" t="str">
        <f t="shared" si="5"/>
        <v>72.2.1</v>
      </c>
      <c r="B326" t="s">
        <v>943</v>
      </c>
      <c r="C326">
        <v>2</v>
      </c>
      <c r="D326" t="s">
        <v>499</v>
      </c>
      <c r="E326" t="s">
        <v>963</v>
      </c>
      <c r="F326" t="s">
        <v>19</v>
      </c>
      <c r="G326" t="s">
        <v>19</v>
      </c>
      <c r="H326" t="s">
        <v>19</v>
      </c>
      <c r="I326" t="s">
        <v>19</v>
      </c>
      <c r="J326" t="s">
        <v>19</v>
      </c>
      <c r="K326" t="s">
        <v>19</v>
      </c>
      <c r="L326" t="s">
        <v>19</v>
      </c>
      <c r="M326" t="s">
        <v>19</v>
      </c>
      <c r="N326" t="s">
        <v>19</v>
      </c>
      <c r="O326" t="s">
        <v>205</v>
      </c>
      <c r="P326">
        <v>30</v>
      </c>
      <c r="Q326">
        <v>1</v>
      </c>
      <c r="R326" t="s">
        <v>497</v>
      </c>
      <c r="S326" t="s">
        <v>964</v>
      </c>
      <c r="T326" t="s">
        <v>1889</v>
      </c>
      <c r="U326" t="s">
        <v>1906</v>
      </c>
      <c r="V326" t="s">
        <v>943</v>
      </c>
    </row>
    <row r="327" spans="1:22" hidden="1" x14ac:dyDescent="0.25">
      <c r="A327" s="31" t="str">
        <f t="shared" si="5"/>
        <v>72.2.2</v>
      </c>
      <c r="B327" t="s">
        <v>943</v>
      </c>
      <c r="C327">
        <v>2</v>
      </c>
      <c r="D327" t="s">
        <v>499</v>
      </c>
      <c r="E327" t="s">
        <v>965</v>
      </c>
      <c r="F327" t="s">
        <v>19</v>
      </c>
      <c r="G327" t="s">
        <v>19</v>
      </c>
      <c r="H327" t="s">
        <v>19</v>
      </c>
      <c r="I327" t="s">
        <v>19</v>
      </c>
      <c r="J327" t="s">
        <v>19</v>
      </c>
      <c r="K327" t="s">
        <v>19</v>
      </c>
      <c r="L327" t="s">
        <v>19</v>
      </c>
      <c r="M327" t="s">
        <v>19</v>
      </c>
      <c r="N327" t="s">
        <v>19</v>
      </c>
      <c r="O327" t="s">
        <v>206</v>
      </c>
      <c r="P327">
        <v>60</v>
      </c>
      <c r="Q327">
        <v>100</v>
      </c>
      <c r="R327" t="s">
        <v>525</v>
      </c>
      <c r="S327" t="s">
        <v>1849</v>
      </c>
      <c r="T327" t="s">
        <v>1891</v>
      </c>
      <c r="U327" t="s">
        <v>1916</v>
      </c>
      <c r="V327" t="s">
        <v>943</v>
      </c>
    </row>
    <row r="328" spans="1:22" hidden="1" x14ac:dyDescent="0.25">
      <c r="A328" s="31" t="str">
        <f t="shared" si="5"/>
        <v>72.2.3</v>
      </c>
      <c r="B328" t="s">
        <v>943</v>
      </c>
      <c r="C328">
        <v>2</v>
      </c>
      <c r="D328" t="s">
        <v>499</v>
      </c>
      <c r="E328" t="s">
        <v>966</v>
      </c>
      <c r="F328" t="s">
        <v>19</v>
      </c>
      <c r="G328" t="s">
        <v>19</v>
      </c>
      <c r="H328" t="s">
        <v>19</v>
      </c>
      <c r="I328" t="s">
        <v>19</v>
      </c>
      <c r="J328" t="s">
        <v>19</v>
      </c>
      <c r="K328" t="s">
        <v>19</v>
      </c>
      <c r="L328" t="s">
        <v>19</v>
      </c>
      <c r="M328" t="s">
        <v>19</v>
      </c>
      <c r="N328" t="s">
        <v>19</v>
      </c>
      <c r="O328" t="s">
        <v>207</v>
      </c>
      <c r="P328">
        <v>10</v>
      </c>
      <c r="Q328">
        <v>1</v>
      </c>
      <c r="R328" t="s">
        <v>497</v>
      </c>
      <c r="S328" t="s">
        <v>967</v>
      </c>
      <c r="T328" t="s">
        <v>1950</v>
      </c>
      <c r="U328" t="s">
        <v>1916</v>
      </c>
      <c r="V328" t="s">
        <v>943</v>
      </c>
    </row>
    <row r="329" spans="1:22" hidden="1" x14ac:dyDescent="0.25">
      <c r="A329" s="31" t="str">
        <f t="shared" si="5"/>
        <v>72.3</v>
      </c>
      <c r="B329" t="s">
        <v>943</v>
      </c>
      <c r="C329">
        <v>2</v>
      </c>
      <c r="D329" t="s">
        <v>492</v>
      </c>
      <c r="E329" t="s">
        <v>968</v>
      </c>
      <c r="F329" t="s">
        <v>511</v>
      </c>
      <c r="G329" t="s">
        <v>1536</v>
      </c>
      <c r="H329" t="s">
        <v>1537</v>
      </c>
      <c r="I329" t="s">
        <v>1538</v>
      </c>
      <c r="J329" t="s">
        <v>19</v>
      </c>
      <c r="K329" t="s">
        <v>512</v>
      </c>
      <c r="L329" t="s">
        <v>22</v>
      </c>
      <c r="M329" t="s">
        <v>730</v>
      </c>
      <c r="N329" t="s">
        <v>19</v>
      </c>
      <c r="O329" t="s">
        <v>348</v>
      </c>
      <c r="P329">
        <v>25</v>
      </c>
      <c r="Q329">
        <v>1</v>
      </c>
      <c r="R329" t="s">
        <v>497</v>
      </c>
      <c r="S329" t="s">
        <v>962</v>
      </c>
      <c r="T329" t="s">
        <v>1889</v>
      </c>
      <c r="U329" t="s">
        <v>1890</v>
      </c>
      <c r="V329" t="s">
        <v>969</v>
      </c>
    </row>
    <row r="330" spans="1:22" hidden="1" x14ac:dyDescent="0.25">
      <c r="A330" s="31" t="str">
        <f t="shared" si="5"/>
        <v>72.3.1</v>
      </c>
      <c r="B330" t="s">
        <v>943</v>
      </c>
      <c r="C330">
        <v>2</v>
      </c>
      <c r="D330" t="s">
        <v>499</v>
      </c>
      <c r="E330" t="s">
        <v>970</v>
      </c>
      <c r="F330" t="s">
        <v>19</v>
      </c>
      <c r="G330" t="s">
        <v>19</v>
      </c>
      <c r="H330" t="s">
        <v>19</v>
      </c>
      <c r="I330" t="s">
        <v>19</v>
      </c>
      <c r="J330" t="s">
        <v>19</v>
      </c>
      <c r="K330" t="s">
        <v>19</v>
      </c>
      <c r="L330" t="s">
        <v>19</v>
      </c>
      <c r="M330" t="s">
        <v>19</v>
      </c>
      <c r="N330" t="s">
        <v>19</v>
      </c>
      <c r="O330" t="s">
        <v>349</v>
      </c>
      <c r="P330">
        <v>15</v>
      </c>
      <c r="Q330">
        <v>1</v>
      </c>
      <c r="R330" t="s">
        <v>497</v>
      </c>
      <c r="S330" t="s">
        <v>971</v>
      </c>
      <c r="T330" t="s">
        <v>1889</v>
      </c>
      <c r="U330" t="s">
        <v>1944</v>
      </c>
      <c r="V330" t="s">
        <v>943</v>
      </c>
    </row>
    <row r="331" spans="1:22" hidden="1" x14ac:dyDescent="0.25">
      <c r="A331" s="31" t="str">
        <f t="shared" si="5"/>
        <v>72.3.2</v>
      </c>
      <c r="B331" t="s">
        <v>943</v>
      </c>
      <c r="C331">
        <v>2</v>
      </c>
      <c r="D331" t="s">
        <v>499</v>
      </c>
      <c r="E331" t="s">
        <v>972</v>
      </c>
      <c r="F331" t="s">
        <v>19</v>
      </c>
      <c r="G331" t="s">
        <v>19</v>
      </c>
      <c r="H331" t="s">
        <v>19</v>
      </c>
      <c r="I331" t="s">
        <v>19</v>
      </c>
      <c r="J331" t="s">
        <v>19</v>
      </c>
      <c r="K331" t="s">
        <v>19</v>
      </c>
      <c r="L331" t="s">
        <v>19</v>
      </c>
      <c r="M331" t="s">
        <v>19</v>
      </c>
      <c r="N331" t="s">
        <v>19</v>
      </c>
      <c r="O331" t="s">
        <v>350</v>
      </c>
      <c r="P331">
        <v>15</v>
      </c>
      <c r="Q331">
        <v>1</v>
      </c>
      <c r="R331" t="s">
        <v>497</v>
      </c>
      <c r="S331" t="s">
        <v>973</v>
      </c>
      <c r="T331" t="s">
        <v>2023</v>
      </c>
      <c r="U331" t="s">
        <v>1914</v>
      </c>
      <c r="V331" t="s">
        <v>974</v>
      </c>
    </row>
    <row r="332" spans="1:22" hidden="1" x14ac:dyDescent="0.25">
      <c r="A332" s="31" t="str">
        <f t="shared" si="5"/>
        <v>72.3.3</v>
      </c>
      <c r="B332" t="s">
        <v>943</v>
      </c>
      <c r="C332">
        <v>2</v>
      </c>
      <c r="D332" t="s">
        <v>499</v>
      </c>
      <c r="E332" t="s">
        <v>975</v>
      </c>
      <c r="F332" t="s">
        <v>19</v>
      </c>
      <c r="G332" t="s">
        <v>19</v>
      </c>
      <c r="H332" t="s">
        <v>19</v>
      </c>
      <c r="I332" t="s">
        <v>19</v>
      </c>
      <c r="J332" t="s">
        <v>19</v>
      </c>
      <c r="K332" t="s">
        <v>19</v>
      </c>
      <c r="L332" t="s">
        <v>19</v>
      </c>
      <c r="M332" t="s">
        <v>19</v>
      </c>
      <c r="N332" t="s">
        <v>19</v>
      </c>
      <c r="O332" t="s">
        <v>351</v>
      </c>
      <c r="P332">
        <v>20</v>
      </c>
      <c r="Q332">
        <v>1</v>
      </c>
      <c r="R332" t="s">
        <v>497</v>
      </c>
      <c r="S332" t="s">
        <v>976</v>
      </c>
      <c r="T332" t="s">
        <v>1891</v>
      </c>
      <c r="U332" t="s">
        <v>2024</v>
      </c>
      <c r="V332" t="s">
        <v>943</v>
      </c>
    </row>
    <row r="333" spans="1:22" x14ac:dyDescent="0.25">
      <c r="A333" s="31" t="str">
        <f t="shared" si="5"/>
        <v>72.3.4</v>
      </c>
      <c r="B333" s="159" t="s">
        <v>943</v>
      </c>
      <c r="C333" s="159">
        <v>2</v>
      </c>
      <c r="D333" s="159" t="s">
        <v>1842</v>
      </c>
      <c r="E333" s="159" t="s">
        <v>977</v>
      </c>
      <c r="F333" s="159" t="s">
        <v>19</v>
      </c>
      <c r="G333" s="159" t="s">
        <v>19</v>
      </c>
      <c r="H333" s="159" t="s">
        <v>19</v>
      </c>
      <c r="I333" s="159" t="s">
        <v>19</v>
      </c>
      <c r="J333" s="159" t="s">
        <v>19</v>
      </c>
      <c r="K333" s="159" t="s">
        <v>19</v>
      </c>
      <c r="L333" s="159" t="s">
        <v>19</v>
      </c>
      <c r="M333" s="159" t="s">
        <v>19</v>
      </c>
      <c r="N333" s="159" t="s">
        <v>19</v>
      </c>
      <c r="O333" s="159" t="s">
        <v>352</v>
      </c>
      <c r="P333" s="159">
        <v>30</v>
      </c>
      <c r="Q333" s="159">
        <v>1</v>
      </c>
      <c r="R333" s="159" t="s">
        <v>497</v>
      </c>
      <c r="S333" s="159" t="s">
        <v>978</v>
      </c>
      <c r="T333" s="307">
        <v>45811</v>
      </c>
      <c r="U333" s="307">
        <v>45989</v>
      </c>
      <c r="V333" s="159" t="s">
        <v>979</v>
      </c>
    </row>
    <row r="334" spans="1:22" hidden="1" x14ac:dyDescent="0.25">
      <c r="A334" s="31" t="str">
        <f t="shared" si="5"/>
        <v>72.3.5</v>
      </c>
      <c r="B334" t="s">
        <v>943</v>
      </c>
      <c r="C334">
        <v>2</v>
      </c>
      <c r="D334" t="s">
        <v>499</v>
      </c>
      <c r="E334" t="s">
        <v>980</v>
      </c>
      <c r="F334" t="s">
        <v>19</v>
      </c>
      <c r="G334" t="s">
        <v>19</v>
      </c>
      <c r="H334" t="s">
        <v>19</v>
      </c>
      <c r="I334" t="s">
        <v>19</v>
      </c>
      <c r="J334" t="s">
        <v>19</v>
      </c>
      <c r="K334" t="s">
        <v>19</v>
      </c>
      <c r="L334" t="s">
        <v>19</v>
      </c>
      <c r="M334" t="s">
        <v>19</v>
      </c>
      <c r="N334" t="s">
        <v>19</v>
      </c>
      <c r="O334" t="s">
        <v>353</v>
      </c>
      <c r="P334">
        <v>50</v>
      </c>
      <c r="Q334">
        <v>1</v>
      </c>
      <c r="R334" t="s">
        <v>497</v>
      </c>
      <c r="S334" t="s">
        <v>981</v>
      </c>
      <c r="T334" t="s">
        <v>1972</v>
      </c>
      <c r="U334" t="s">
        <v>1890</v>
      </c>
      <c r="V334" t="s">
        <v>979</v>
      </c>
    </row>
    <row r="335" spans="1:22" hidden="1" x14ac:dyDescent="0.25">
      <c r="A335" s="31" t="str">
        <f t="shared" si="5"/>
        <v>72.4</v>
      </c>
      <c r="B335" t="s">
        <v>943</v>
      </c>
      <c r="C335">
        <v>2</v>
      </c>
      <c r="D335" t="s">
        <v>492</v>
      </c>
      <c r="E335" t="s">
        <v>982</v>
      </c>
      <c r="F335" t="s">
        <v>494</v>
      </c>
      <c r="G335" t="s">
        <v>1527</v>
      </c>
      <c r="H335" t="s">
        <v>1528</v>
      </c>
      <c r="I335" t="s">
        <v>1529</v>
      </c>
      <c r="J335" t="s">
        <v>1888</v>
      </c>
      <c r="K335" t="s">
        <v>495</v>
      </c>
      <c r="L335" t="s">
        <v>22</v>
      </c>
      <c r="M335" t="s">
        <v>730</v>
      </c>
      <c r="N335" t="s">
        <v>2025</v>
      </c>
      <c r="O335" t="s">
        <v>354</v>
      </c>
      <c r="P335">
        <v>20</v>
      </c>
      <c r="Q335">
        <v>30</v>
      </c>
      <c r="R335" t="s">
        <v>525</v>
      </c>
      <c r="S335" t="s">
        <v>983</v>
      </c>
      <c r="T335" t="s">
        <v>1917</v>
      </c>
      <c r="U335" t="s">
        <v>1958</v>
      </c>
      <c r="V335" t="s">
        <v>943</v>
      </c>
    </row>
    <row r="336" spans="1:22" hidden="1" x14ac:dyDescent="0.25">
      <c r="A336" s="31" t="str">
        <f t="shared" si="5"/>
        <v>72.4.1</v>
      </c>
      <c r="B336" t="s">
        <v>943</v>
      </c>
      <c r="C336">
        <v>2</v>
      </c>
      <c r="D336" t="s">
        <v>499</v>
      </c>
      <c r="E336" t="s">
        <v>984</v>
      </c>
      <c r="F336" t="s">
        <v>19</v>
      </c>
      <c r="G336" t="s">
        <v>19</v>
      </c>
      <c r="H336" t="s">
        <v>19</v>
      </c>
      <c r="I336" t="s">
        <v>19</v>
      </c>
      <c r="J336" t="s">
        <v>19</v>
      </c>
      <c r="K336" t="s">
        <v>19</v>
      </c>
      <c r="L336" t="s">
        <v>19</v>
      </c>
      <c r="M336" t="s">
        <v>19</v>
      </c>
      <c r="N336" t="s">
        <v>19</v>
      </c>
      <c r="O336" t="s">
        <v>355</v>
      </c>
      <c r="P336">
        <v>25</v>
      </c>
      <c r="Q336">
        <v>1</v>
      </c>
      <c r="R336" t="s">
        <v>497</v>
      </c>
      <c r="S336" t="s">
        <v>985</v>
      </c>
      <c r="T336" t="s">
        <v>1917</v>
      </c>
      <c r="U336" t="s">
        <v>1953</v>
      </c>
      <c r="V336" t="s">
        <v>943</v>
      </c>
    </row>
    <row r="337" spans="1:22" hidden="1" x14ac:dyDescent="0.25">
      <c r="A337" s="31" t="str">
        <f t="shared" si="5"/>
        <v>72.4.2</v>
      </c>
      <c r="B337" t="s">
        <v>943</v>
      </c>
      <c r="C337">
        <v>2</v>
      </c>
      <c r="D337" t="s">
        <v>499</v>
      </c>
      <c r="E337" t="s">
        <v>986</v>
      </c>
      <c r="F337" t="s">
        <v>19</v>
      </c>
      <c r="G337" t="s">
        <v>19</v>
      </c>
      <c r="H337" t="s">
        <v>19</v>
      </c>
      <c r="I337" t="s">
        <v>19</v>
      </c>
      <c r="J337" t="s">
        <v>19</v>
      </c>
      <c r="K337" t="s">
        <v>19</v>
      </c>
      <c r="L337" t="s">
        <v>19</v>
      </c>
      <c r="M337" t="s">
        <v>19</v>
      </c>
      <c r="N337" t="s">
        <v>19</v>
      </c>
      <c r="O337" t="s">
        <v>356</v>
      </c>
      <c r="P337">
        <v>20</v>
      </c>
      <c r="Q337">
        <v>1</v>
      </c>
      <c r="R337" t="s">
        <v>497</v>
      </c>
      <c r="S337" t="s">
        <v>987</v>
      </c>
      <c r="T337" t="s">
        <v>1973</v>
      </c>
      <c r="U337" t="s">
        <v>1897</v>
      </c>
      <c r="V337" t="s">
        <v>943</v>
      </c>
    </row>
    <row r="338" spans="1:22" hidden="1" x14ac:dyDescent="0.25">
      <c r="A338" s="31" t="str">
        <f t="shared" si="5"/>
        <v>72.4.3</v>
      </c>
      <c r="B338" t="s">
        <v>943</v>
      </c>
      <c r="C338">
        <v>2</v>
      </c>
      <c r="D338" t="s">
        <v>499</v>
      </c>
      <c r="E338" t="s">
        <v>988</v>
      </c>
      <c r="F338" t="s">
        <v>19</v>
      </c>
      <c r="G338" t="s">
        <v>19</v>
      </c>
      <c r="H338" t="s">
        <v>19</v>
      </c>
      <c r="I338" t="s">
        <v>19</v>
      </c>
      <c r="J338" t="s">
        <v>19</v>
      </c>
      <c r="K338" t="s">
        <v>19</v>
      </c>
      <c r="L338" t="s">
        <v>19</v>
      </c>
      <c r="M338" t="s">
        <v>19</v>
      </c>
      <c r="N338" t="s">
        <v>19</v>
      </c>
      <c r="O338" t="s">
        <v>357</v>
      </c>
      <c r="P338">
        <v>30</v>
      </c>
      <c r="Q338">
        <v>100</v>
      </c>
      <c r="R338" t="s">
        <v>525</v>
      </c>
      <c r="S338" t="s">
        <v>1850</v>
      </c>
      <c r="T338" t="s">
        <v>1903</v>
      </c>
      <c r="U338" t="s">
        <v>2004</v>
      </c>
      <c r="V338" t="s">
        <v>943</v>
      </c>
    </row>
    <row r="339" spans="1:22" hidden="1" x14ac:dyDescent="0.25">
      <c r="A339" s="31" t="str">
        <f t="shared" si="5"/>
        <v>72.4.4</v>
      </c>
      <c r="B339" t="s">
        <v>943</v>
      </c>
      <c r="C339">
        <v>2</v>
      </c>
      <c r="D339" t="s">
        <v>499</v>
      </c>
      <c r="E339" t="s">
        <v>989</v>
      </c>
      <c r="F339" t="s">
        <v>19</v>
      </c>
      <c r="G339" t="s">
        <v>19</v>
      </c>
      <c r="H339" t="s">
        <v>19</v>
      </c>
      <c r="I339" t="s">
        <v>19</v>
      </c>
      <c r="J339" t="s">
        <v>19</v>
      </c>
      <c r="K339" t="s">
        <v>19</v>
      </c>
      <c r="L339" t="s">
        <v>19</v>
      </c>
      <c r="M339" t="s">
        <v>19</v>
      </c>
      <c r="N339" t="s">
        <v>19</v>
      </c>
      <c r="O339" t="s">
        <v>358</v>
      </c>
      <c r="P339">
        <v>25</v>
      </c>
      <c r="Q339">
        <v>1</v>
      </c>
      <c r="R339" t="s">
        <v>497</v>
      </c>
      <c r="S339" t="s">
        <v>990</v>
      </c>
      <c r="T339" t="s">
        <v>1950</v>
      </c>
      <c r="U339" t="s">
        <v>1958</v>
      </c>
      <c r="V339" t="s">
        <v>943</v>
      </c>
    </row>
    <row r="340" spans="1:22" hidden="1" x14ac:dyDescent="0.25">
      <c r="A340" s="31" t="str">
        <f t="shared" si="5"/>
        <v>71.1</v>
      </c>
      <c r="B340" t="s">
        <v>1192</v>
      </c>
      <c r="C340">
        <v>4</v>
      </c>
      <c r="D340" t="s">
        <v>492</v>
      </c>
      <c r="E340" t="s">
        <v>1193</v>
      </c>
      <c r="F340" t="s">
        <v>494</v>
      </c>
      <c r="G340" t="s">
        <v>1536</v>
      </c>
      <c r="H340" t="s">
        <v>1537</v>
      </c>
      <c r="I340" t="s">
        <v>1538</v>
      </c>
      <c r="J340" t="s">
        <v>19</v>
      </c>
      <c r="K340" t="s">
        <v>495</v>
      </c>
      <c r="L340" t="s">
        <v>22</v>
      </c>
      <c r="M340" t="s">
        <v>646</v>
      </c>
      <c r="N340" t="s">
        <v>19</v>
      </c>
      <c r="O340" t="s">
        <v>201</v>
      </c>
      <c r="P340">
        <v>30</v>
      </c>
      <c r="Q340">
        <v>100</v>
      </c>
      <c r="R340" t="s">
        <v>525</v>
      </c>
      <c r="S340" t="s">
        <v>1194</v>
      </c>
      <c r="T340" t="s">
        <v>1889</v>
      </c>
      <c r="U340" t="s">
        <v>1946</v>
      </c>
      <c r="V340" t="s">
        <v>1192</v>
      </c>
    </row>
    <row r="341" spans="1:22" hidden="1" x14ac:dyDescent="0.25">
      <c r="A341" s="31" t="str">
        <f t="shared" si="5"/>
        <v>71.1.1</v>
      </c>
      <c r="B341" t="s">
        <v>1192</v>
      </c>
      <c r="C341">
        <v>4</v>
      </c>
      <c r="D341" t="s">
        <v>499</v>
      </c>
      <c r="E341" t="s">
        <v>1195</v>
      </c>
      <c r="F341" t="s">
        <v>19</v>
      </c>
      <c r="G341" t="s">
        <v>19</v>
      </c>
      <c r="H341" t="s">
        <v>19</v>
      </c>
      <c r="I341" t="s">
        <v>19</v>
      </c>
      <c r="J341" t="s">
        <v>19</v>
      </c>
      <c r="K341" t="s">
        <v>19</v>
      </c>
      <c r="L341" t="s">
        <v>19</v>
      </c>
      <c r="M341" t="s">
        <v>19</v>
      </c>
      <c r="N341" t="s">
        <v>19</v>
      </c>
      <c r="O341" t="s">
        <v>202</v>
      </c>
      <c r="P341">
        <v>30</v>
      </c>
      <c r="Q341">
        <v>1</v>
      </c>
      <c r="R341" t="s">
        <v>497</v>
      </c>
      <c r="S341" t="s">
        <v>1196</v>
      </c>
      <c r="T341" t="s">
        <v>1889</v>
      </c>
      <c r="U341" t="s">
        <v>1922</v>
      </c>
      <c r="V341" t="s">
        <v>1192</v>
      </c>
    </row>
    <row r="342" spans="1:22" hidden="1" x14ac:dyDescent="0.25">
      <c r="A342" s="31" t="str">
        <f t="shared" si="5"/>
        <v>71.1.2</v>
      </c>
      <c r="B342" t="s">
        <v>1192</v>
      </c>
      <c r="C342">
        <v>4</v>
      </c>
      <c r="D342" t="s">
        <v>499</v>
      </c>
      <c r="E342" t="s">
        <v>1197</v>
      </c>
      <c r="F342" t="s">
        <v>19</v>
      </c>
      <c r="G342" t="s">
        <v>19</v>
      </c>
      <c r="H342" t="s">
        <v>19</v>
      </c>
      <c r="I342" t="s">
        <v>19</v>
      </c>
      <c r="J342" t="s">
        <v>19</v>
      </c>
      <c r="K342" t="s">
        <v>19</v>
      </c>
      <c r="L342" t="s">
        <v>19</v>
      </c>
      <c r="M342" t="s">
        <v>19</v>
      </c>
      <c r="N342" t="s">
        <v>19</v>
      </c>
      <c r="O342" t="s">
        <v>33</v>
      </c>
      <c r="P342">
        <v>60</v>
      </c>
      <c r="Q342">
        <v>30</v>
      </c>
      <c r="R342" t="s">
        <v>497</v>
      </c>
      <c r="S342" t="s">
        <v>1807</v>
      </c>
      <c r="T342" t="s">
        <v>1891</v>
      </c>
      <c r="U342" t="s">
        <v>2013</v>
      </c>
      <c r="V342" t="s">
        <v>1192</v>
      </c>
    </row>
    <row r="343" spans="1:22" hidden="1" x14ac:dyDescent="0.25">
      <c r="A343" s="31" t="str">
        <f t="shared" si="5"/>
        <v>71.1.3</v>
      </c>
      <c r="B343" t="s">
        <v>1192</v>
      </c>
      <c r="C343">
        <v>4</v>
      </c>
      <c r="D343" t="s">
        <v>499</v>
      </c>
      <c r="E343" t="s">
        <v>1198</v>
      </c>
      <c r="F343" t="s">
        <v>19</v>
      </c>
      <c r="G343" t="s">
        <v>19</v>
      </c>
      <c r="H343" t="s">
        <v>19</v>
      </c>
      <c r="I343" t="s">
        <v>19</v>
      </c>
      <c r="J343" t="s">
        <v>19</v>
      </c>
      <c r="K343" t="s">
        <v>19</v>
      </c>
      <c r="L343" t="s">
        <v>19</v>
      </c>
      <c r="M343" t="s">
        <v>19</v>
      </c>
      <c r="N343" t="s">
        <v>19</v>
      </c>
      <c r="O343" t="s">
        <v>203</v>
      </c>
      <c r="P343">
        <v>10</v>
      </c>
      <c r="Q343">
        <v>3</v>
      </c>
      <c r="R343" t="s">
        <v>497</v>
      </c>
      <c r="S343" t="s">
        <v>1199</v>
      </c>
      <c r="T343" t="s">
        <v>1891</v>
      </c>
      <c r="U343" t="s">
        <v>1946</v>
      </c>
      <c r="V343" t="s">
        <v>1192</v>
      </c>
    </row>
    <row r="344" spans="1:22" hidden="1" x14ac:dyDescent="0.25">
      <c r="A344" s="31" t="str">
        <f t="shared" si="5"/>
        <v>71.2</v>
      </c>
      <c r="B344" t="s">
        <v>1192</v>
      </c>
      <c r="C344">
        <v>4</v>
      </c>
      <c r="D344" t="s">
        <v>492</v>
      </c>
      <c r="E344" t="s">
        <v>1200</v>
      </c>
      <c r="F344" t="s">
        <v>494</v>
      </c>
      <c r="G344" t="s">
        <v>1536</v>
      </c>
      <c r="H344" t="s">
        <v>1537</v>
      </c>
      <c r="I344" t="s">
        <v>1538</v>
      </c>
      <c r="J344" t="s">
        <v>1888</v>
      </c>
      <c r="K344" t="s">
        <v>495</v>
      </c>
      <c r="L344" t="s">
        <v>22</v>
      </c>
      <c r="M344" t="s">
        <v>730</v>
      </c>
      <c r="N344" t="s">
        <v>19</v>
      </c>
      <c r="O344" t="s">
        <v>335</v>
      </c>
      <c r="P344">
        <v>20</v>
      </c>
      <c r="Q344">
        <v>100</v>
      </c>
      <c r="R344" t="s">
        <v>525</v>
      </c>
      <c r="S344" t="s">
        <v>1201</v>
      </c>
      <c r="T344" t="s">
        <v>1889</v>
      </c>
      <c r="U344" t="s">
        <v>1890</v>
      </c>
      <c r="V344" t="s">
        <v>1192</v>
      </c>
    </row>
    <row r="345" spans="1:22" hidden="1" x14ac:dyDescent="0.25">
      <c r="A345" s="31" t="str">
        <f t="shared" si="5"/>
        <v>71.2.1</v>
      </c>
      <c r="B345" t="s">
        <v>1192</v>
      </c>
      <c r="C345">
        <v>4</v>
      </c>
      <c r="D345" t="s">
        <v>499</v>
      </c>
      <c r="E345" t="s">
        <v>1202</v>
      </c>
      <c r="F345" t="s">
        <v>19</v>
      </c>
      <c r="G345" t="s">
        <v>19</v>
      </c>
      <c r="H345" t="s">
        <v>19</v>
      </c>
      <c r="I345" t="s">
        <v>19</v>
      </c>
      <c r="J345" t="s">
        <v>19</v>
      </c>
      <c r="K345" t="s">
        <v>19</v>
      </c>
      <c r="L345" t="s">
        <v>19</v>
      </c>
      <c r="M345" t="s">
        <v>19</v>
      </c>
      <c r="N345" t="s">
        <v>19</v>
      </c>
      <c r="O345" t="s">
        <v>336</v>
      </c>
      <c r="P345">
        <v>30</v>
      </c>
      <c r="Q345">
        <v>1</v>
      </c>
      <c r="R345" t="s">
        <v>497</v>
      </c>
      <c r="S345" t="s">
        <v>1203</v>
      </c>
      <c r="T345" t="s">
        <v>1889</v>
      </c>
      <c r="U345" t="s">
        <v>1906</v>
      </c>
      <c r="V345" t="s">
        <v>1192</v>
      </c>
    </row>
    <row r="346" spans="1:22" hidden="1" x14ac:dyDescent="0.25">
      <c r="A346" s="31" t="str">
        <f t="shared" si="5"/>
        <v>71.2.2</v>
      </c>
      <c r="B346" t="s">
        <v>1192</v>
      </c>
      <c r="C346">
        <v>4</v>
      </c>
      <c r="D346" t="s">
        <v>499</v>
      </c>
      <c r="E346" t="s">
        <v>1204</v>
      </c>
      <c r="F346" t="s">
        <v>19</v>
      </c>
      <c r="G346" t="s">
        <v>19</v>
      </c>
      <c r="H346" t="s">
        <v>19</v>
      </c>
      <c r="I346" t="s">
        <v>19</v>
      </c>
      <c r="J346" t="s">
        <v>19</v>
      </c>
      <c r="K346" t="s">
        <v>19</v>
      </c>
      <c r="L346" t="s">
        <v>19</v>
      </c>
      <c r="M346" t="s">
        <v>19</v>
      </c>
      <c r="N346" t="s">
        <v>19</v>
      </c>
      <c r="O346" t="s">
        <v>337</v>
      </c>
      <c r="P346">
        <v>60</v>
      </c>
      <c r="Q346">
        <v>1</v>
      </c>
      <c r="R346" t="s">
        <v>497</v>
      </c>
      <c r="S346" t="s">
        <v>1205</v>
      </c>
      <c r="T346" t="s">
        <v>1891</v>
      </c>
      <c r="U346" t="s">
        <v>1890</v>
      </c>
      <c r="V346" t="s">
        <v>1192</v>
      </c>
    </row>
    <row r="347" spans="1:22" hidden="1" x14ac:dyDescent="0.25">
      <c r="A347" s="31" t="str">
        <f t="shared" si="5"/>
        <v>71.2.3</v>
      </c>
      <c r="B347" t="s">
        <v>1192</v>
      </c>
      <c r="C347">
        <v>4</v>
      </c>
      <c r="D347" t="s">
        <v>499</v>
      </c>
      <c r="E347" t="s">
        <v>1206</v>
      </c>
      <c r="F347" t="s">
        <v>19</v>
      </c>
      <c r="G347" t="s">
        <v>19</v>
      </c>
      <c r="H347" t="s">
        <v>19</v>
      </c>
      <c r="I347" t="s">
        <v>19</v>
      </c>
      <c r="J347" t="s">
        <v>19</v>
      </c>
      <c r="K347" t="s">
        <v>19</v>
      </c>
      <c r="L347" t="s">
        <v>19</v>
      </c>
      <c r="M347" t="s">
        <v>19</v>
      </c>
      <c r="N347" t="s">
        <v>19</v>
      </c>
      <c r="O347" t="s">
        <v>338</v>
      </c>
      <c r="P347">
        <v>10</v>
      </c>
      <c r="Q347">
        <v>100</v>
      </c>
      <c r="R347" t="s">
        <v>525</v>
      </c>
      <c r="S347" t="s">
        <v>1827</v>
      </c>
      <c r="T347" t="s">
        <v>1891</v>
      </c>
      <c r="U347" t="s">
        <v>1890</v>
      </c>
      <c r="V347" t="s">
        <v>1192</v>
      </c>
    </row>
    <row r="348" spans="1:22" hidden="1" x14ac:dyDescent="0.25">
      <c r="A348" s="31" t="str">
        <f t="shared" si="5"/>
        <v>71.3</v>
      </c>
      <c r="B348" t="s">
        <v>1192</v>
      </c>
      <c r="C348">
        <v>4</v>
      </c>
      <c r="D348" t="s">
        <v>492</v>
      </c>
      <c r="E348" t="s">
        <v>1207</v>
      </c>
      <c r="F348" t="s">
        <v>494</v>
      </c>
      <c r="G348" t="s">
        <v>1533</v>
      </c>
      <c r="H348" t="s">
        <v>1534</v>
      </c>
      <c r="I348" t="s">
        <v>1535</v>
      </c>
      <c r="J348" t="s">
        <v>19</v>
      </c>
      <c r="K348" t="s">
        <v>495</v>
      </c>
      <c r="L348" t="s">
        <v>22</v>
      </c>
      <c r="M348" t="s">
        <v>646</v>
      </c>
      <c r="N348" t="s">
        <v>19</v>
      </c>
      <c r="O348" t="s">
        <v>1851</v>
      </c>
      <c r="P348">
        <v>20</v>
      </c>
      <c r="Q348">
        <v>100</v>
      </c>
      <c r="R348" t="s">
        <v>525</v>
      </c>
      <c r="S348" t="s">
        <v>1852</v>
      </c>
      <c r="T348" t="s">
        <v>1962</v>
      </c>
      <c r="U348" t="s">
        <v>1909</v>
      </c>
      <c r="V348" t="s">
        <v>1192</v>
      </c>
    </row>
    <row r="349" spans="1:22" hidden="1" x14ac:dyDescent="0.25">
      <c r="A349" s="31" t="str">
        <f t="shared" si="5"/>
        <v>71.3.1</v>
      </c>
      <c r="B349" t="s">
        <v>1192</v>
      </c>
      <c r="C349">
        <v>4</v>
      </c>
      <c r="D349" t="s">
        <v>499</v>
      </c>
      <c r="E349" t="s">
        <v>1208</v>
      </c>
      <c r="F349" t="s">
        <v>19</v>
      </c>
      <c r="G349" t="s">
        <v>19</v>
      </c>
      <c r="H349" t="s">
        <v>19</v>
      </c>
      <c r="I349" t="s">
        <v>19</v>
      </c>
      <c r="J349" t="s">
        <v>19</v>
      </c>
      <c r="K349" t="s">
        <v>19</v>
      </c>
      <c r="L349" t="s">
        <v>19</v>
      </c>
      <c r="M349" t="s">
        <v>19</v>
      </c>
      <c r="N349" t="s">
        <v>19</v>
      </c>
      <c r="O349" t="s">
        <v>1853</v>
      </c>
      <c r="P349">
        <v>30</v>
      </c>
      <c r="Q349">
        <v>1</v>
      </c>
      <c r="R349" t="s">
        <v>497</v>
      </c>
      <c r="S349" t="s">
        <v>1854</v>
      </c>
      <c r="T349" t="s">
        <v>1962</v>
      </c>
      <c r="U349" t="s">
        <v>1964</v>
      </c>
      <c r="V349" t="s">
        <v>1192</v>
      </c>
    </row>
    <row r="350" spans="1:22" hidden="1" x14ac:dyDescent="0.25">
      <c r="A350" s="31" t="str">
        <f t="shared" si="5"/>
        <v>71.3.2</v>
      </c>
      <c r="B350" t="s">
        <v>1192</v>
      </c>
      <c r="C350">
        <v>4</v>
      </c>
      <c r="D350" t="s">
        <v>499</v>
      </c>
      <c r="E350" t="s">
        <v>1209</v>
      </c>
      <c r="F350" t="s">
        <v>19</v>
      </c>
      <c r="G350" t="s">
        <v>19</v>
      </c>
      <c r="H350" t="s">
        <v>19</v>
      </c>
      <c r="I350" t="s">
        <v>19</v>
      </c>
      <c r="J350" t="s">
        <v>19</v>
      </c>
      <c r="K350" t="s">
        <v>19</v>
      </c>
      <c r="L350" t="s">
        <v>19</v>
      </c>
      <c r="M350" t="s">
        <v>19</v>
      </c>
      <c r="N350" t="s">
        <v>19</v>
      </c>
      <c r="O350" t="s">
        <v>1855</v>
      </c>
      <c r="P350">
        <v>20</v>
      </c>
      <c r="Q350">
        <v>1</v>
      </c>
      <c r="R350" t="s">
        <v>497</v>
      </c>
      <c r="S350" t="s">
        <v>1856</v>
      </c>
      <c r="T350" t="s">
        <v>1969</v>
      </c>
      <c r="U350" t="s">
        <v>1931</v>
      </c>
      <c r="V350" t="s">
        <v>1192</v>
      </c>
    </row>
    <row r="351" spans="1:22" hidden="1" x14ac:dyDescent="0.25">
      <c r="A351" s="31" t="str">
        <f t="shared" si="5"/>
        <v>71.3.3</v>
      </c>
      <c r="B351" t="s">
        <v>1192</v>
      </c>
      <c r="C351">
        <v>4</v>
      </c>
      <c r="D351" t="s">
        <v>499</v>
      </c>
      <c r="E351" t="s">
        <v>1210</v>
      </c>
      <c r="F351" t="s">
        <v>19</v>
      </c>
      <c r="G351" t="s">
        <v>19</v>
      </c>
      <c r="H351" t="s">
        <v>19</v>
      </c>
      <c r="I351" t="s">
        <v>19</v>
      </c>
      <c r="J351" t="s">
        <v>19</v>
      </c>
      <c r="K351" t="s">
        <v>19</v>
      </c>
      <c r="L351" t="s">
        <v>19</v>
      </c>
      <c r="M351" t="s">
        <v>19</v>
      </c>
      <c r="N351" t="s">
        <v>19</v>
      </c>
      <c r="O351" t="s">
        <v>1857</v>
      </c>
      <c r="P351">
        <v>40</v>
      </c>
      <c r="Q351">
        <v>100</v>
      </c>
      <c r="R351" t="s">
        <v>525</v>
      </c>
      <c r="S351" t="s">
        <v>1858</v>
      </c>
      <c r="T351" t="s">
        <v>1891</v>
      </c>
      <c r="U351" t="s">
        <v>2013</v>
      </c>
      <c r="V351" t="s">
        <v>1192</v>
      </c>
    </row>
    <row r="352" spans="1:22" hidden="1" x14ac:dyDescent="0.25">
      <c r="A352" s="31" t="str">
        <f t="shared" si="5"/>
        <v>71.3.4</v>
      </c>
      <c r="B352" t="s">
        <v>1192</v>
      </c>
      <c r="C352">
        <v>4</v>
      </c>
      <c r="D352" t="s">
        <v>499</v>
      </c>
      <c r="E352" t="s">
        <v>1211</v>
      </c>
      <c r="F352" t="s">
        <v>19</v>
      </c>
      <c r="G352" t="s">
        <v>19</v>
      </c>
      <c r="H352" t="s">
        <v>19</v>
      </c>
      <c r="I352" t="s">
        <v>19</v>
      </c>
      <c r="J352" t="s">
        <v>19</v>
      </c>
      <c r="K352" t="s">
        <v>19</v>
      </c>
      <c r="L352" t="s">
        <v>19</v>
      </c>
      <c r="M352" t="s">
        <v>19</v>
      </c>
      <c r="N352" t="s">
        <v>19</v>
      </c>
      <c r="O352" t="s">
        <v>1859</v>
      </c>
      <c r="P352">
        <v>10</v>
      </c>
      <c r="Q352">
        <v>1</v>
      </c>
      <c r="R352" t="s">
        <v>497</v>
      </c>
      <c r="S352" t="s">
        <v>1860</v>
      </c>
      <c r="T352" t="s">
        <v>1950</v>
      </c>
      <c r="U352" t="s">
        <v>1909</v>
      </c>
      <c r="V352" t="s">
        <v>1192</v>
      </c>
    </row>
    <row r="353" spans="1:22" hidden="1" x14ac:dyDescent="0.25">
      <c r="A353" s="31" t="str">
        <f t="shared" si="5"/>
        <v>71.4</v>
      </c>
      <c r="B353" t="s">
        <v>1192</v>
      </c>
      <c r="C353">
        <v>4</v>
      </c>
      <c r="D353" t="s">
        <v>492</v>
      </c>
      <c r="E353" t="s">
        <v>1212</v>
      </c>
      <c r="F353" t="s">
        <v>494</v>
      </c>
      <c r="G353" t="s">
        <v>1536</v>
      </c>
      <c r="H353" t="s">
        <v>1528</v>
      </c>
      <c r="I353" t="s">
        <v>1538</v>
      </c>
      <c r="J353" t="s">
        <v>19</v>
      </c>
      <c r="K353" t="s">
        <v>495</v>
      </c>
      <c r="L353" t="s">
        <v>22</v>
      </c>
      <c r="M353" t="s">
        <v>646</v>
      </c>
      <c r="N353" t="s">
        <v>2026</v>
      </c>
      <c r="O353" t="s">
        <v>1808</v>
      </c>
      <c r="P353">
        <v>30</v>
      </c>
      <c r="Q353">
        <v>290</v>
      </c>
      <c r="R353" t="s">
        <v>497</v>
      </c>
      <c r="S353" t="s">
        <v>1809</v>
      </c>
      <c r="T353" t="s">
        <v>1939</v>
      </c>
      <c r="U353" t="s">
        <v>1909</v>
      </c>
      <c r="V353" t="s">
        <v>1192</v>
      </c>
    </row>
    <row r="354" spans="1:22" hidden="1" x14ac:dyDescent="0.25">
      <c r="A354" s="31" t="str">
        <f t="shared" si="5"/>
        <v>71.4.1</v>
      </c>
      <c r="B354" t="s">
        <v>1192</v>
      </c>
      <c r="C354">
        <v>4</v>
      </c>
      <c r="D354" t="s">
        <v>499</v>
      </c>
      <c r="E354" t="s">
        <v>1213</v>
      </c>
      <c r="F354" t="s">
        <v>19</v>
      </c>
      <c r="G354" t="s">
        <v>19</v>
      </c>
      <c r="H354" t="s">
        <v>19</v>
      </c>
      <c r="I354" t="s">
        <v>19</v>
      </c>
      <c r="J354" t="s">
        <v>19</v>
      </c>
      <c r="K354" t="s">
        <v>19</v>
      </c>
      <c r="L354" t="s">
        <v>19</v>
      </c>
      <c r="M354" t="s">
        <v>19</v>
      </c>
      <c r="N354" t="s">
        <v>19</v>
      </c>
      <c r="O354" t="s">
        <v>1861</v>
      </c>
      <c r="P354">
        <v>70</v>
      </c>
      <c r="Q354">
        <v>290</v>
      </c>
      <c r="R354" t="s">
        <v>497</v>
      </c>
      <c r="S354" t="s">
        <v>1862</v>
      </c>
      <c r="T354" t="s">
        <v>1939</v>
      </c>
      <c r="U354" t="s">
        <v>1909</v>
      </c>
      <c r="V354" t="s">
        <v>1192</v>
      </c>
    </row>
    <row r="355" spans="1:22" hidden="1" x14ac:dyDescent="0.25">
      <c r="A355" s="31" t="str">
        <f t="shared" si="5"/>
        <v>71.4.2</v>
      </c>
      <c r="B355" t="s">
        <v>1192</v>
      </c>
      <c r="C355">
        <v>4</v>
      </c>
      <c r="D355" t="s">
        <v>499</v>
      </c>
      <c r="E355" t="s">
        <v>1214</v>
      </c>
      <c r="F355" t="s">
        <v>19</v>
      </c>
      <c r="G355" t="s">
        <v>19</v>
      </c>
      <c r="H355" t="s">
        <v>19</v>
      </c>
      <c r="I355" t="s">
        <v>19</v>
      </c>
      <c r="J355" t="s">
        <v>19</v>
      </c>
      <c r="K355" t="s">
        <v>19</v>
      </c>
      <c r="L355" t="s">
        <v>19</v>
      </c>
      <c r="M355" t="s">
        <v>19</v>
      </c>
      <c r="N355" t="s">
        <v>19</v>
      </c>
      <c r="O355" t="s">
        <v>1810</v>
      </c>
      <c r="P355">
        <v>30</v>
      </c>
      <c r="Q355">
        <v>1</v>
      </c>
      <c r="R355" t="s">
        <v>497</v>
      </c>
      <c r="S355" t="s">
        <v>1811</v>
      </c>
      <c r="T355" t="s">
        <v>1950</v>
      </c>
      <c r="U355" t="s">
        <v>1909</v>
      </c>
      <c r="V355" t="s">
        <v>1192</v>
      </c>
    </row>
    <row r="356" spans="1:22" hidden="1" x14ac:dyDescent="0.25">
      <c r="A356" s="31" t="str">
        <f t="shared" si="5"/>
        <v>3003.1</v>
      </c>
      <c r="B356" t="s">
        <v>1293</v>
      </c>
      <c r="C356">
        <v>3</v>
      </c>
      <c r="D356" t="s">
        <v>492</v>
      </c>
      <c r="E356" t="s">
        <v>1294</v>
      </c>
      <c r="F356" t="s">
        <v>494</v>
      </c>
      <c r="G356" t="s">
        <v>1536</v>
      </c>
      <c r="H356" t="s">
        <v>1537</v>
      </c>
      <c r="I356" t="s">
        <v>1538</v>
      </c>
      <c r="J356" t="s">
        <v>19</v>
      </c>
      <c r="K356" t="s">
        <v>512</v>
      </c>
      <c r="L356" t="s">
        <v>31</v>
      </c>
      <c r="M356" t="s">
        <v>646</v>
      </c>
      <c r="N356" t="s">
        <v>2027</v>
      </c>
      <c r="O356" t="s">
        <v>261</v>
      </c>
      <c r="P356">
        <v>20</v>
      </c>
      <c r="Q356">
        <v>100</v>
      </c>
      <c r="R356" t="s">
        <v>525</v>
      </c>
      <c r="S356" t="s">
        <v>1295</v>
      </c>
      <c r="T356" t="s">
        <v>1900</v>
      </c>
      <c r="U356" t="s">
        <v>1916</v>
      </c>
      <c r="V356" t="s">
        <v>1296</v>
      </c>
    </row>
    <row r="357" spans="1:22" hidden="1" x14ac:dyDescent="0.25">
      <c r="A357" s="31" t="str">
        <f t="shared" si="5"/>
        <v>3003.1.1</v>
      </c>
      <c r="B357" t="s">
        <v>1293</v>
      </c>
      <c r="C357">
        <v>3</v>
      </c>
      <c r="D357" t="s">
        <v>499</v>
      </c>
      <c r="E357" t="s">
        <v>1297</v>
      </c>
      <c r="F357" t="s">
        <v>19</v>
      </c>
      <c r="G357" t="s">
        <v>19</v>
      </c>
      <c r="H357" t="s">
        <v>19</v>
      </c>
      <c r="I357" t="s">
        <v>19</v>
      </c>
      <c r="J357" t="s">
        <v>19</v>
      </c>
      <c r="K357" t="s">
        <v>19</v>
      </c>
      <c r="L357" t="s">
        <v>19</v>
      </c>
      <c r="M357" t="s">
        <v>19</v>
      </c>
      <c r="N357" t="s">
        <v>19</v>
      </c>
      <c r="O357" t="s">
        <v>262</v>
      </c>
      <c r="P357">
        <v>30</v>
      </c>
      <c r="Q357">
        <v>1</v>
      </c>
      <c r="R357" t="s">
        <v>497</v>
      </c>
      <c r="S357" t="s">
        <v>1298</v>
      </c>
      <c r="T357" t="s">
        <v>1900</v>
      </c>
      <c r="U357" t="s">
        <v>1889</v>
      </c>
      <c r="V357" t="s">
        <v>1293</v>
      </c>
    </row>
    <row r="358" spans="1:22" hidden="1" x14ac:dyDescent="0.25">
      <c r="A358" s="31" t="str">
        <f t="shared" si="5"/>
        <v>3003.1.2</v>
      </c>
      <c r="B358" t="s">
        <v>1293</v>
      </c>
      <c r="C358">
        <v>3</v>
      </c>
      <c r="D358" t="s">
        <v>1545</v>
      </c>
      <c r="E358" t="s">
        <v>1299</v>
      </c>
      <c r="F358" t="s">
        <v>19</v>
      </c>
      <c r="G358" t="s">
        <v>19</v>
      </c>
      <c r="H358" t="s">
        <v>19</v>
      </c>
      <c r="I358" t="s">
        <v>19</v>
      </c>
      <c r="J358" t="s">
        <v>19</v>
      </c>
      <c r="K358" t="s">
        <v>19</v>
      </c>
      <c r="L358" t="s">
        <v>19</v>
      </c>
      <c r="M358" t="s">
        <v>19</v>
      </c>
      <c r="N358" t="s">
        <v>19</v>
      </c>
      <c r="O358" t="s">
        <v>263</v>
      </c>
      <c r="P358">
        <v>0</v>
      </c>
      <c r="Q358">
        <v>1</v>
      </c>
      <c r="R358" t="s">
        <v>497</v>
      </c>
      <c r="S358" t="s">
        <v>1300</v>
      </c>
      <c r="T358" t="s">
        <v>1889</v>
      </c>
      <c r="U358" t="s">
        <v>1897</v>
      </c>
      <c r="V358" t="s">
        <v>1301</v>
      </c>
    </row>
    <row r="359" spans="1:22" hidden="1" x14ac:dyDescent="0.25">
      <c r="A359" s="31" t="str">
        <f t="shared" si="5"/>
        <v>3003.1.3</v>
      </c>
      <c r="B359" t="s">
        <v>1293</v>
      </c>
      <c r="C359">
        <v>3</v>
      </c>
      <c r="D359" t="s">
        <v>499</v>
      </c>
      <c r="E359" t="s">
        <v>1302</v>
      </c>
      <c r="F359" t="s">
        <v>19</v>
      </c>
      <c r="G359" t="s">
        <v>19</v>
      </c>
      <c r="H359" t="s">
        <v>19</v>
      </c>
      <c r="I359" t="s">
        <v>19</v>
      </c>
      <c r="J359" t="s">
        <v>19</v>
      </c>
      <c r="K359" t="s">
        <v>19</v>
      </c>
      <c r="L359" t="s">
        <v>19</v>
      </c>
      <c r="M359" t="s">
        <v>19</v>
      </c>
      <c r="N359" t="s">
        <v>19</v>
      </c>
      <c r="O359" t="s">
        <v>264</v>
      </c>
      <c r="P359">
        <v>70</v>
      </c>
      <c r="Q359">
        <v>100</v>
      </c>
      <c r="R359" t="s">
        <v>525</v>
      </c>
      <c r="S359" t="s">
        <v>1863</v>
      </c>
      <c r="T359" t="s">
        <v>1889</v>
      </c>
      <c r="U359" t="s">
        <v>1916</v>
      </c>
      <c r="V359" t="s">
        <v>1293</v>
      </c>
    </row>
    <row r="360" spans="1:22" hidden="1" x14ac:dyDescent="0.25">
      <c r="A360" s="31" t="str">
        <f t="shared" si="5"/>
        <v>3003.2</v>
      </c>
      <c r="B360" t="s">
        <v>1293</v>
      </c>
      <c r="C360">
        <v>3</v>
      </c>
      <c r="D360" t="s">
        <v>492</v>
      </c>
      <c r="E360" t="s">
        <v>1303</v>
      </c>
      <c r="F360" t="s">
        <v>494</v>
      </c>
      <c r="G360" t="s">
        <v>1542</v>
      </c>
      <c r="H360" t="s">
        <v>1543</v>
      </c>
      <c r="I360" t="s">
        <v>1544</v>
      </c>
      <c r="J360" t="s">
        <v>19</v>
      </c>
      <c r="K360" t="s">
        <v>495</v>
      </c>
      <c r="L360" t="s">
        <v>31</v>
      </c>
      <c r="M360" t="s">
        <v>646</v>
      </c>
      <c r="N360" t="s">
        <v>19</v>
      </c>
      <c r="O360" t="s">
        <v>265</v>
      </c>
      <c r="P360">
        <v>10</v>
      </c>
      <c r="Q360">
        <v>40</v>
      </c>
      <c r="R360" t="s">
        <v>525</v>
      </c>
      <c r="S360" t="s">
        <v>1304</v>
      </c>
      <c r="T360" t="s">
        <v>1889</v>
      </c>
      <c r="U360" t="s">
        <v>1916</v>
      </c>
      <c r="V360" t="s">
        <v>1293</v>
      </c>
    </row>
    <row r="361" spans="1:22" hidden="1" x14ac:dyDescent="0.25">
      <c r="A361" s="31" t="str">
        <f t="shared" si="5"/>
        <v>3003.2.1</v>
      </c>
      <c r="B361" t="s">
        <v>1293</v>
      </c>
      <c r="C361">
        <v>3</v>
      </c>
      <c r="D361" t="s">
        <v>499</v>
      </c>
      <c r="E361" t="s">
        <v>1305</v>
      </c>
      <c r="F361" t="s">
        <v>19</v>
      </c>
      <c r="G361" t="s">
        <v>19</v>
      </c>
      <c r="H361" t="s">
        <v>19</v>
      </c>
      <c r="I361" t="s">
        <v>19</v>
      </c>
      <c r="J361" t="s">
        <v>19</v>
      </c>
      <c r="K361" t="s">
        <v>19</v>
      </c>
      <c r="L361" t="s">
        <v>19</v>
      </c>
      <c r="M361" t="s">
        <v>19</v>
      </c>
      <c r="N361" t="s">
        <v>19</v>
      </c>
      <c r="O361" t="s">
        <v>266</v>
      </c>
      <c r="P361">
        <v>30</v>
      </c>
      <c r="Q361">
        <v>4000</v>
      </c>
      <c r="R361" t="s">
        <v>497</v>
      </c>
      <c r="S361" t="s">
        <v>1306</v>
      </c>
      <c r="T361" t="s">
        <v>1889</v>
      </c>
      <c r="U361" t="s">
        <v>1916</v>
      </c>
      <c r="V361" t="s">
        <v>1293</v>
      </c>
    </row>
    <row r="362" spans="1:22" hidden="1" x14ac:dyDescent="0.25">
      <c r="A362" s="31" t="str">
        <f t="shared" si="5"/>
        <v>3003.2.2</v>
      </c>
      <c r="B362" t="s">
        <v>1293</v>
      </c>
      <c r="C362">
        <v>3</v>
      </c>
      <c r="D362" t="s">
        <v>499</v>
      </c>
      <c r="E362" t="s">
        <v>1307</v>
      </c>
      <c r="F362" t="s">
        <v>19</v>
      </c>
      <c r="G362" t="s">
        <v>19</v>
      </c>
      <c r="H362" t="s">
        <v>19</v>
      </c>
      <c r="I362" t="s">
        <v>19</v>
      </c>
      <c r="J362" t="s">
        <v>19</v>
      </c>
      <c r="K362" t="s">
        <v>19</v>
      </c>
      <c r="L362" t="s">
        <v>19</v>
      </c>
      <c r="M362" t="s">
        <v>19</v>
      </c>
      <c r="N362" t="s">
        <v>19</v>
      </c>
      <c r="O362" t="s">
        <v>267</v>
      </c>
      <c r="P362">
        <v>30</v>
      </c>
      <c r="Q362">
        <v>4</v>
      </c>
      <c r="R362" t="s">
        <v>497</v>
      </c>
      <c r="S362" t="s">
        <v>1308</v>
      </c>
      <c r="T362" t="s">
        <v>1889</v>
      </c>
      <c r="U362" t="s">
        <v>1916</v>
      </c>
      <c r="V362" t="s">
        <v>1293</v>
      </c>
    </row>
    <row r="363" spans="1:22" hidden="1" x14ac:dyDescent="0.25">
      <c r="A363" s="31" t="str">
        <f t="shared" si="5"/>
        <v>3003.2.3</v>
      </c>
      <c r="B363" t="s">
        <v>1293</v>
      </c>
      <c r="C363">
        <v>3</v>
      </c>
      <c r="D363" t="s">
        <v>499</v>
      </c>
      <c r="E363" t="s">
        <v>1309</v>
      </c>
      <c r="F363" t="s">
        <v>19</v>
      </c>
      <c r="G363" t="s">
        <v>19</v>
      </c>
      <c r="H363" t="s">
        <v>19</v>
      </c>
      <c r="I363" t="s">
        <v>19</v>
      </c>
      <c r="J363" t="s">
        <v>19</v>
      </c>
      <c r="K363" t="s">
        <v>19</v>
      </c>
      <c r="L363" t="s">
        <v>19</v>
      </c>
      <c r="M363" t="s">
        <v>19</v>
      </c>
      <c r="N363" t="s">
        <v>19</v>
      </c>
      <c r="O363" t="s">
        <v>1864</v>
      </c>
      <c r="P363">
        <v>40</v>
      </c>
      <c r="Q363">
        <v>1600</v>
      </c>
      <c r="R363" t="s">
        <v>497</v>
      </c>
      <c r="S363" t="s">
        <v>1865</v>
      </c>
      <c r="T363" t="s">
        <v>1889</v>
      </c>
      <c r="U363" t="s">
        <v>1916</v>
      </c>
      <c r="V363" t="s">
        <v>1293</v>
      </c>
    </row>
    <row r="364" spans="1:22" hidden="1" x14ac:dyDescent="0.25">
      <c r="A364" s="31" t="str">
        <f t="shared" si="5"/>
        <v>3003.3</v>
      </c>
      <c r="B364" t="s">
        <v>1293</v>
      </c>
      <c r="C364">
        <v>3</v>
      </c>
      <c r="D364" t="s">
        <v>492</v>
      </c>
      <c r="E364" t="s">
        <v>1310</v>
      </c>
      <c r="F364" t="s">
        <v>511</v>
      </c>
      <c r="G364" t="s">
        <v>1539</v>
      </c>
      <c r="H364" t="s">
        <v>1540</v>
      </c>
      <c r="I364" t="s">
        <v>1541</v>
      </c>
      <c r="J364" t="s">
        <v>19</v>
      </c>
      <c r="K364" t="s">
        <v>495</v>
      </c>
      <c r="L364" t="s">
        <v>31</v>
      </c>
      <c r="M364" t="s">
        <v>730</v>
      </c>
      <c r="N364" t="s">
        <v>2028</v>
      </c>
      <c r="O364" t="s">
        <v>378</v>
      </c>
      <c r="P364">
        <v>20</v>
      </c>
      <c r="Q364">
        <v>440</v>
      </c>
      <c r="R364" t="s">
        <v>497</v>
      </c>
      <c r="S364" t="s">
        <v>1311</v>
      </c>
      <c r="T364" t="s">
        <v>1889</v>
      </c>
      <c r="U364" t="s">
        <v>1916</v>
      </c>
      <c r="V364" t="s">
        <v>1293</v>
      </c>
    </row>
    <row r="365" spans="1:22" hidden="1" x14ac:dyDescent="0.25">
      <c r="A365" s="31" t="str">
        <f t="shared" si="5"/>
        <v>3003.3.1</v>
      </c>
      <c r="B365" t="s">
        <v>1293</v>
      </c>
      <c r="C365">
        <v>3</v>
      </c>
      <c r="D365" t="s">
        <v>499</v>
      </c>
      <c r="E365" t="s">
        <v>1312</v>
      </c>
      <c r="F365" t="s">
        <v>19</v>
      </c>
      <c r="G365" t="s">
        <v>19</v>
      </c>
      <c r="H365" t="s">
        <v>19</v>
      </c>
      <c r="I365" t="s">
        <v>19</v>
      </c>
      <c r="J365" t="s">
        <v>19</v>
      </c>
      <c r="K365" t="s">
        <v>19</v>
      </c>
      <c r="L365" t="s">
        <v>19</v>
      </c>
      <c r="M365" t="s">
        <v>19</v>
      </c>
      <c r="N365" t="s">
        <v>19</v>
      </c>
      <c r="O365" t="s">
        <v>379</v>
      </c>
      <c r="P365">
        <v>20</v>
      </c>
      <c r="Q365">
        <v>1</v>
      </c>
      <c r="R365" t="s">
        <v>497</v>
      </c>
      <c r="S365" t="s">
        <v>1313</v>
      </c>
      <c r="T365" t="s">
        <v>1889</v>
      </c>
      <c r="U365" t="s">
        <v>1897</v>
      </c>
      <c r="V365" t="s">
        <v>1293</v>
      </c>
    </row>
    <row r="366" spans="1:22" hidden="1" x14ac:dyDescent="0.25">
      <c r="A366" s="31" t="str">
        <f t="shared" si="5"/>
        <v>3003.3.2</v>
      </c>
      <c r="B366" t="s">
        <v>1293</v>
      </c>
      <c r="C366">
        <v>3</v>
      </c>
      <c r="D366" t="s">
        <v>499</v>
      </c>
      <c r="E366" t="s">
        <v>1314</v>
      </c>
      <c r="F366" t="s">
        <v>19</v>
      </c>
      <c r="G366" t="s">
        <v>19</v>
      </c>
      <c r="H366" t="s">
        <v>19</v>
      </c>
      <c r="I366" t="s">
        <v>19</v>
      </c>
      <c r="J366" t="s">
        <v>19</v>
      </c>
      <c r="K366" t="s">
        <v>19</v>
      </c>
      <c r="L366" t="s">
        <v>19</v>
      </c>
      <c r="M366" t="s">
        <v>19</v>
      </c>
      <c r="N366" t="s">
        <v>19</v>
      </c>
      <c r="O366" t="s">
        <v>380</v>
      </c>
      <c r="P366">
        <v>80</v>
      </c>
      <c r="Q366">
        <v>440</v>
      </c>
      <c r="R366" t="s">
        <v>497</v>
      </c>
      <c r="S366" t="s">
        <v>1315</v>
      </c>
      <c r="T366" t="s">
        <v>1889</v>
      </c>
      <c r="U366" t="s">
        <v>1916</v>
      </c>
      <c r="V366" t="s">
        <v>1293</v>
      </c>
    </row>
    <row r="367" spans="1:22" hidden="1" x14ac:dyDescent="0.25">
      <c r="A367" s="31" t="str">
        <f t="shared" si="5"/>
        <v>3003.4</v>
      </c>
      <c r="B367" t="s">
        <v>1293</v>
      </c>
      <c r="C367">
        <v>3</v>
      </c>
      <c r="D367" t="s">
        <v>492</v>
      </c>
      <c r="E367" t="s">
        <v>1316</v>
      </c>
      <c r="F367" t="s">
        <v>494</v>
      </c>
      <c r="G367" t="s">
        <v>1539</v>
      </c>
      <c r="H367" t="s">
        <v>1540</v>
      </c>
      <c r="I367" t="s">
        <v>1541</v>
      </c>
      <c r="J367" t="s">
        <v>19</v>
      </c>
      <c r="K367" t="s">
        <v>512</v>
      </c>
      <c r="L367" t="s">
        <v>31</v>
      </c>
      <c r="M367" t="s">
        <v>646</v>
      </c>
      <c r="N367" t="s">
        <v>2027</v>
      </c>
      <c r="O367" t="s">
        <v>268</v>
      </c>
      <c r="P367">
        <v>15</v>
      </c>
      <c r="Q367">
        <v>5</v>
      </c>
      <c r="R367" t="s">
        <v>497</v>
      </c>
      <c r="S367" t="s">
        <v>1866</v>
      </c>
      <c r="T367" t="s">
        <v>1889</v>
      </c>
      <c r="U367" t="s">
        <v>1946</v>
      </c>
      <c r="V367" t="s">
        <v>1317</v>
      </c>
    </row>
    <row r="368" spans="1:22" hidden="1" x14ac:dyDescent="0.25">
      <c r="A368" s="31" t="str">
        <f t="shared" si="5"/>
        <v>3003.4.1</v>
      </c>
      <c r="B368" t="s">
        <v>1293</v>
      </c>
      <c r="C368">
        <v>3</v>
      </c>
      <c r="D368" t="s">
        <v>499</v>
      </c>
      <c r="E368" t="s">
        <v>1318</v>
      </c>
      <c r="F368" t="s">
        <v>19</v>
      </c>
      <c r="G368" t="s">
        <v>19</v>
      </c>
      <c r="H368" t="s">
        <v>19</v>
      </c>
      <c r="I368" t="s">
        <v>19</v>
      </c>
      <c r="J368" t="s">
        <v>19</v>
      </c>
      <c r="K368" t="s">
        <v>19</v>
      </c>
      <c r="L368" t="s">
        <v>19</v>
      </c>
      <c r="M368" t="s">
        <v>19</v>
      </c>
      <c r="N368" t="s">
        <v>19</v>
      </c>
      <c r="O368" t="s">
        <v>269</v>
      </c>
      <c r="P368">
        <v>20</v>
      </c>
      <c r="Q368">
        <v>5</v>
      </c>
      <c r="R368" t="s">
        <v>497</v>
      </c>
      <c r="S368" t="s">
        <v>1319</v>
      </c>
      <c r="T368" t="s">
        <v>1889</v>
      </c>
      <c r="U368" t="s">
        <v>1946</v>
      </c>
      <c r="V368" t="s">
        <v>1293</v>
      </c>
    </row>
    <row r="369" spans="1:22" hidden="1" x14ac:dyDescent="0.25">
      <c r="A369" s="31" t="str">
        <f t="shared" si="5"/>
        <v>3003.4.2</v>
      </c>
      <c r="B369" t="s">
        <v>1293</v>
      </c>
      <c r="C369">
        <v>3</v>
      </c>
      <c r="D369" t="s">
        <v>499</v>
      </c>
      <c r="E369" t="s">
        <v>1320</v>
      </c>
      <c r="F369" t="s">
        <v>19</v>
      </c>
      <c r="G369" t="s">
        <v>19</v>
      </c>
      <c r="H369" t="s">
        <v>19</v>
      </c>
      <c r="I369" t="s">
        <v>19</v>
      </c>
      <c r="J369" t="s">
        <v>19</v>
      </c>
      <c r="K369" t="s">
        <v>19</v>
      </c>
      <c r="L369" t="s">
        <v>19</v>
      </c>
      <c r="M369" t="s">
        <v>19</v>
      </c>
      <c r="N369" t="s">
        <v>19</v>
      </c>
      <c r="O369" t="s">
        <v>270</v>
      </c>
      <c r="P369">
        <v>20</v>
      </c>
      <c r="Q369">
        <v>5</v>
      </c>
      <c r="R369" t="s">
        <v>497</v>
      </c>
      <c r="S369" t="s">
        <v>1321</v>
      </c>
      <c r="T369" t="s">
        <v>1889</v>
      </c>
      <c r="U369" t="s">
        <v>1946</v>
      </c>
      <c r="V369" t="s">
        <v>1322</v>
      </c>
    </row>
    <row r="370" spans="1:22" hidden="1" x14ac:dyDescent="0.25">
      <c r="A370" s="31" t="str">
        <f t="shared" si="5"/>
        <v>3003.4.3</v>
      </c>
      <c r="B370" t="s">
        <v>1293</v>
      </c>
      <c r="C370">
        <v>3</v>
      </c>
      <c r="D370" t="s">
        <v>499</v>
      </c>
      <c r="E370" t="s">
        <v>1323</v>
      </c>
      <c r="F370" t="s">
        <v>19</v>
      </c>
      <c r="G370" t="s">
        <v>19</v>
      </c>
      <c r="H370" t="s">
        <v>19</v>
      </c>
      <c r="I370" t="s">
        <v>19</v>
      </c>
      <c r="J370" t="s">
        <v>19</v>
      </c>
      <c r="K370" t="s">
        <v>19</v>
      </c>
      <c r="L370" t="s">
        <v>19</v>
      </c>
      <c r="M370" t="s">
        <v>19</v>
      </c>
      <c r="N370" t="s">
        <v>19</v>
      </c>
      <c r="O370" t="s">
        <v>271</v>
      </c>
      <c r="P370">
        <v>60</v>
      </c>
      <c r="Q370">
        <v>5</v>
      </c>
      <c r="R370" t="s">
        <v>497</v>
      </c>
      <c r="S370" t="s">
        <v>1867</v>
      </c>
      <c r="T370" t="s">
        <v>1889</v>
      </c>
      <c r="U370" t="s">
        <v>1946</v>
      </c>
      <c r="V370" t="s">
        <v>1324</v>
      </c>
    </row>
    <row r="371" spans="1:22" hidden="1" x14ac:dyDescent="0.25">
      <c r="A371" s="31" t="str">
        <f t="shared" si="5"/>
        <v>3003.5</v>
      </c>
      <c r="B371" t="s">
        <v>1293</v>
      </c>
      <c r="C371">
        <v>3</v>
      </c>
      <c r="D371" t="s">
        <v>492</v>
      </c>
      <c r="E371" t="s">
        <v>1325</v>
      </c>
      <c r="F371" t="s">
        <v>511</v>
      </c>
      <c r="G371" t="s">
        <v>1536</v>
      </c>
      <c r="H371" t="s">
        <v>1537</v>
      </c>
      <c r="I371" t="s">
        <v>1538</v>
      </c>
      <c r="J371" t="s">
        <v>1888</v>
      </c>
      <c r="K371" t="s">
        <v>512</v>
      </c>
      <c r="L371" t="s">
        <v>31</v>
      </c>
      <c r="M371" t="s">
        <v>782</v>
      </c>
      <c r="N371" t="s">
        <v>2029</v>
      </c>
      <c r="O371" t="s">
        <v>148</v>
      </c>
      <c r="P371">
        <v>20</v>
      </c>
      <c r="Q371">
        <v>1</v>
      </c>
      <c r="R371" t="s">
        <v>497</v>
      </c>
      <c r="S371" t="s">
        <v>1326</v>
      </c>
      <c r="T371" t="s">
        <v>1889</v>
      </c>
      <c r="U371" t="s">
        <v>1958</v>
      </c>
      <c r="V371" t="s">
        <v>1329</v>
      </c>
    </row>
    <row r="372" spans="1:22" hidden="1" x14ac:dyDescent="0.25">
      <c r="A372" s="31" t="str">
        <f t="shared" si="5"/>
        <v>3003.5.1</v>
      </c>
      <c r="B372" t="s">
        <v>1293</v>
      </c>
      <c r="C372">
        <v>3</v>
      </c>
      <c r="D372" t="s">
        <v>499</v>
      </c>
      <c r="E372" t="s">
        <v>1327</v>
      </c>
      <c r="F372" t="s">
        <v>19</v>
      </c>
      <c r="G372" t="s">
        <v>19</v>
      </c>
      <c r="H372" t="s">
        <v>19</v>
      </c>
      <c r="I372" t="s">
        <v>19</v>
      </c>
      <c r="J372" t="s">
        <v>19</v>
      </c>
      <c r="K372" t="s">
        <v>19</v>
      </c>
      <c r="L372" t="s">
        <v>19</v>
      </c>
      <c r="M372" t="s">
        <v>19</v>
      </c>
      <c r="N372" t="s">
        <v>19</v>
      </c>
      <c r="O372" t="s">
        <v>149</v>
      </c>
      <c r="P372">
        <v>10</v>
      </c>
      <c r="Q372">
        <v>1</v>
      </c>
      <c r="R372" t="s">
        <v>497</v>
      </c>
      <c r="S372" t="s">
        <v>1328</v>
      </c>
      <c r="T372" t="s">
        <v>1889</v>
      </c>
      <c r="U372" t="s">
        <v>1906</v>
      </c>
      <c r="V372" t="s">
        <v>1329</v>
      </c>
    </row>
    <row r="373" spans="1:22" hidden="1" x14ac:dyDescent="0.25">
      <c r="A373" s="31" t="str">
        <f t="shared" si="5"/>
        <v>3003.5.2</v>
      </c>
      <c r="B373" t="s">
        <v>1293</v>
      </c>
      <c r="C373">
        <v>3</v>
      </c>
      <c r="D373" t="s">
        <v>499</v>
      </c>
      <c r="E373" t="s">
        <v>1330</v>
      </c>
      <c r="F373" t="s">
        <v>19</v>
      </c>
      <c r="G373" t="s">
        <v>19</v>
      </c>
      <c r="H373" t="s">
        <v>19</v>
      </c>
      <c r="I373" t="s">
        <v>19</v>
      </c>
      <c r="J373" t="s">
        <v>19</v>
      </c>
      <c r="K373" t="s">
        <v>19</v>
      </c>
      <c r="L373" t="s">
        <v>19</v>
      </c>
      <c r="M373" t="s">
        <v>19</v>
      </c>
      <c r="N373" t="s">
        <v>19</v>
      </c>
      <c r="O373" t="s">
        <v>150</v>
      </c>
      <c r="P373">
        <v>50</v>
      </c>
      <c r="Q373">
        <v>1</v>
      </c>
      <c r="R373" t="s">
        <v>497</v>
      </c>
      <c r="S373" t="s">
        <v>1331</v>
      </c>
      <c r="T373" t="s">
        <v>1891</v>
      </c>
      <c r="U373" t="s">
        <v>1914</v>
      </c>
      <c r="V373" t="s">
        <v>1293</v>
      </c>
    </row>
    <row r="374" spans="1:22" hidden="1" x14ac:dyDescent="0.25">
      <c r="A374" s="31" t="str">
        <f t="shared" si="5"/>
        <v>3003.5.3</v>
      </c>
      <c r="B374" t="s">
        <v>1293</v>
      </c>
      <c r="C374">
        <v>3</v>
      </c>
      <c r="D374" t="s">
        <v>499</v>
      </c>
      <c r="E374" t="s">
        <v>1332</v>
      </c>
      <c r="F374" t="s">
        <v>19</v>
      </c>
      <c r="G374" t="s">
        <v>19</v>
      </c>
      <c r="H374" t="s">
        <v>19</v>
      </c>
      <c r="I374" t="s">
        <v>19</v>
      </c>
      <c r="J374" t="s">
        <v>19</v>
      </c>
      <c r="K374" t="s">
        <v>19</v>
      </c>
      <c r="L374" t="s">
        <v>19</v>
      </c>
      <c r="M374" t="s">
        <v>19</v>
      </c>
      <c r="N374" t="s">
        <v>19</v>
      </c>
      <c r="O374" t="s">
        <v>1868</v>
      </c>
      <c r="P374">
        <v>20</v>
      </c>
      <c r="Q374">
        <v>1</v>
      </c>
      <c r="R374" t="s">
        <v>497</v>
      </c>
      <c r="S374" t="s">
        <v>1333</v>
      </c>
      <c r="T374" t="s">
        <v>1893</v>
      </c>
      <c r="U374" t="s">
        <v>1914</v>
      </c>
      <c r="V374" t="s">
        <v>1293</v>
      </c>
    </row>
    <row r="375" spans="1:22" hidden="1" x14ac:dyDescent="0.25">
      <c r="A375" s="31" t="str">
        <f t="shared" si="5"/>
        <v>3003.5.4</v>
      </c>
      <c r="B375" t="s">
        <v>1293</v>
      </c>
      <c r="C375">
        <v>3</v>
      </c>
      <c r="D375" t="s">
        <v>499</v>
      </c>
      <c r="E375" t="s">
        <v>1334</v>
      </c>
      <c r="F375" t="s">
        <v>19</v>
      </c>
      <c r="G375" t="s">
        <v>19</v>
      </c>
      <c r="H375" t="s">
        <v>19</v>
      </c>
      <c r="I375" t="s">
        <v>19</v>
      </c>
      <c r="J375" t="s">
        <v>19</v>
      </c>
      <c r="K375" t="s">
        <v>19</v>
      </c>
      <c r="L375" t="s">
        <v>19</v>
      </c>
      <c r="M375" t="s">
        <v>19</v>
      </c>
      <c r="N375" t="s">
        <v>19</v>
      </c>
      <c r="O375" t="s">
        <v>1869</v>
      </c>
      <c r="P375">
        <v>20</v>
      </c>
      <c r="Q375">
        <v>1</v>
      </c>
      <c r="R375" t="s">
        <v>497</v>
      </c>
      <c r="S375" t="s">
        <v>1870</v>
      </c>
      <c r="T375" t="s">
        <v>1981</v>
      </c>
      <c r="U375" t="s">
        <v>1958</v>
      </c>
      <c r="V375" t="s">
        <v>1293</v>
      </c>
    </row>
    <row r="376" spans="1:22" hidden="1" x14ac:dyDescent="0.25">
      <c r="A376" s="31" t="str">
        <f t="shared" si="5"/>
        <v>3003.6</v>
      </c>
      <c r="B376" t="s">
        <v>1293</v>
      </c>
      <c r="C376">
        <v>3</v>
      </c>
      <c r="D376" t="s">
        <v>492</v>
      </c>
      <c r="E376" t="s">
        <v>1335</v>
      </c>
      <c r="F376" t="s">
        <v>511</v>
      </c>
      <c r="G376" t="s">
        <v>1539</v>
      </c>
      <c r="H376" t="s">
        <v>1540</v>
      </c>
      <c r="I376" t="s">
        <v>1541</v>
      </c>
      <c r="J376" t="s">
        <v>19</v>
      </c>
      <c r="K376" t="s">
        <v>495</v>
      </c>
      <c r="L376" t="s">
        <v>31</v>
      </c>
      <c r="M376" t="s">
        <v>730</v>
      </c>
      <c r="N376" t="s">
        <v>2027</v>
      </c>
      <c r="O376" t="s">
        <v>1871</v>
      </c>
      <c r="P376">
        <v>15</v>
      </c>
      <c r="Q376">
        <v>1</v>
      </c>
      <c r="R376" t="s">
        <v>497</v>
      </c>
      <c r="S376" t="s">
        <v>1872</v>
      </c>
      <c r="T376" t="s">
        <v>1889</v>
      </c>
      <c r="U376" t="s">
        <v>1934</v>
      </c>
      <c r="V376" t="s">
        <v>1293</v>
      </c>
    </row>
    <row r="377" spans="1:22" hidden="1" x14ac:dyDescent="0.25">
      <c r="A377" s="31" t="str">
        <f t="shared" si="5"/>
        <v>3003.6.1</v>
      </c>
      <c r="B377" t="s">
        <v>1293</v>
      </c>
      <c r="C377">
        <v>3</v>
      </c>
      <c r="D377" t="s">
        <v>499</v>
      </c>
      <c r="E377" t="s">
        <v>1336</v>
      </c>
      <c r="F377" t="s">
        <v>19</v>
      </c>
      <c r="G377" t="s">
        <v>19</v>
      </c>
      <c r="H377" t="s">
        <v>19</v>
      </c>
      <c r="I377" t="s">
        <v>19</v>
      </c>
      <c r="J377" t="s">
        <v>19</v>
      </c>
      <c r="K377" t="s">
        <v>19</v>
      </c>
      <c r="L377" t="s">
        <v>19</v>
      </c>
      <c r="M377" t="s">
        <v>19</v>
      </c>
      <c r="N377" t="s">
        <v>19</v>
      </c>
      <c r="O377" t="s">
        <v>381</v>
      </c>
      <c r="P377">
        <v>10</v>
      </c>
      <c r="Q377">
        <v>1</v>
      </c>
      <c r="R377" t="s">
        <v>497</v>
      </c>
      <c r="S377" t="s">
        <v>1337</v>
      </c>
      <c r="T377" t="s">
        <v>1889</v>
      </c>
      <c r="U377" t="s">
        <v>2030</v>
      </c>
      <c r="V377" t="s">
        <v>1293</v>
      </c>
    </row>
    <row r="378" spans="1:22" hidden="1" x14ac:dyDescent="0.25">
      <c r="A378" s="31" t="str">
        <f t="shared" si="5"/>
        <v>3003.6.2</v>
      </c>
      <c r="B378" t="s">
        <v>1293</v>
      </c>
      <c r="C378">
        <v>3</v>
      </c>
      <c r="D378" t="s">
        <v>499</v>
      </c>
      <c r="E378" t="s">
        <v>1338</v>
      </c>
      <c r="F378" t="s">
        <v>19</v>
      </c>
      <c r="G378" t="s">
        <v>19</v>
      </c>
      <c r="H378" t="s">
        <v>19</v>
      </c>
      <c r="I378" t="s">
        <v>19</v>
      </c>
      <c r="J378" t="s">
        <v>19</v>
      </c>
      <c r="K378" t="s">
        <v>19</v>
      </c>
      <c r="L378" t="s">
        <v>19</v>
      </c>
      <c r="M378" t="s">
        <v>19</v>
      </c>
      <c r="N378" t="s">
        <v>19</v>
      </c>
      <c r="O378" t="s">
        <v>382</v>
      </c>
      <c r="P378">
        <v>10</v>
      </c>
      <c r="Q378">
        <v>1</v>
      </c>
      <c r="R378" t="s">
        <v>497</v>
      </c>
      <c r="S378" t="s">
        <v>1339</v>
      </c>
      <c r="T378" t="s">
        <v>1891</v>
      </c>
      <c r="U378" t="s">
        <v>1892</v>
      </c>
      <c r="V378" t="s">
        <v>1293</v>
      </c>
    </row>
    <row r="379" spans="1:22" hidden="1" x14ac:dyDescent="0.25">
      <c r="A379" s="31" t="str">
        <f t="shared" si="5"/>
        <v>3003.6.3</v>
      </c>
      <c r="B379" t="s">
        <v>1293</v>
      </c>
      <c r="C379">
        <v>3</v>
      </c>
      <c r="D379" t="s">
        <v>499</v>
      </c>
      <c r="E379" t="s">
        <v>1340</v>
      </c>
      <c r="F379" t="s">
        <v>19</v>
      </c>
      <c r="G379" t="s">
        <v>19</v>
      </c>
      <c r="H379" t="s">
        <v>19</v>
      </c>
      <c r="I379" t="s">
        <v>19</v>
      </c>
      <c r="J379" t="s">
        <v>19</v>
      </c>
      <c r="K379" t="s">
        <v>19</v>
      </c>
      <c r="L379" t="s">
        <v>19</v>
      </c>
      <c r="M379" t="s">
        <v>19</v>
      </c>
      <c r="N379" t="s">
        <v>19</v>
      </c>
      <c r="O379" t="s">
        <v>1873</v>
      </c>
      <c r="P379">
        <v>80</v>
      </c>
      <c r="Q379">
        <v>1</v>
      </c>
      <c r="R379" t="s">
        <v>497</v>
      </c>
      <c r="S379" t="s">
        <v>1874</v>
      </c>
      <c r="T379" t="s">
        <v>1930</v>
      </c>
      <c r="U379" t="s">
        <v>1934</v>
      </c>
      <c r="V379" t="s">
        <v>1293</v>
      </c>
    </row>
    <row r="380" spans="1:22" x14ac:dyDescent="0.25">
      <c r="A380" s="31" t="str">
        <f t="shared" si="5"/>
        <v>3003.6.4</v>
      </c>
      <c r="B380" s="159" t="s">
        <v>1293</v>
      </c>
      <c r="C380" s="159">
        <v>3</v>
      </c>
      <c r="D380" s="159" t="s">
        <v>1842</v>
      </c>
      <c r="E380" s="159" t="s">
        <v>1341</v>
      </c>
      <c r="F380" s="159" t="s">
        <v>19</v>
      </c>
      <c r="G380" s="159" t="s">
        <v>19</v>
      </c>
      <c r="H380" s="159" t="s">
        <v>19</v>
      </c>
      <c r="I380" s="159" t="s">
        <v>19</v>
      </c>
      <c r="J380" s="159" t="s">
        <v>19</v>
      </c>
      <c r="K380" s="159" t="s">
        <v>19</v>
      </c>
      <c r="L380" s="159" t="s">
        <v>19</v>
      </c>
      <c r="M380" s="159" t="s">
        <v>19</v>
      </c>
      <c r="N380" s="159" t="s">
        <v>19</v>
      </c>
      <c r="O380" s="159" t="s">
        <v>383</v>
      </c>
      <c r="P380" s="159">
        <v>10</v>
      </c>
      <c r="Q380" s="159">
        <v>1</v>
      </c>
      <c r="R380" s="159" t="s">
        <v>497</v>
      </c>
      <c r="S380" s="159" t="s">
        <v>1342</v>
      </c>
      <c r="T380" s="307">
        <v>45779</v>
      </c>
      <c r="U380" s="307">
        <v>45869</v>
      </c>
      <c r="V380" s="159" t="s">
        <v>1293</v>
      </c>
    </row>
    <row r="381" spans="1:22" x14ac:dyDescent="0.25">
      <c r="A381" s="31" t="str">
        <f t="shared" si="5"/>
        <v>3003.6.5</v>
      </c>
      <c r="B381" s="159" t="s">
        <v>1293</v>
      </c>
      <c r="C381" s="159">
        <v>3</v>
      </c>
      <c r="D381" s="159" t="s">
        <v>2065</v>
      </c>
      <c r="E381" s="159" t="s">
        <v>1343</v>
      </c>
      <c r="F381" s="159" t="s">
        <v>19</v>
      </c>
      <c r="G381" s="159" t="s">
        <v>19</v>
      </c>
      <c r="H381" s="159" t="s">
        <v>19</v>
      </c>
      <c r="I381" s="159" t="s">
        <v>19</v>
      </c>
      <c r="J381" s="159" t="s">
        <v>19</v>
      </c>
      <c r="K381" s="159" t="s">
        <v>19</v>
      </c>
      <c r="L381" s="159" t="s">
        <v>19</v>
      </c>
      <c r="M381" s="159" t="s">
        <v>19</v>
      </c>
      <c r="N381" s="159" t="s">
        <v>19</v>
      </c>
      <c r="O381" s="159" t="s">
        <v>384</v>
      </c>
      <c r="P381" s="159">
        <v>0</v>
      </c>
      <c r="Q381" s="159">
        <v>1</v>
      </c>
      <c r="R381" s="159" t="s">
        <v>497</v>
      </c>
      <c r="S381" s="159" t="s">
        <v>1344</v>
      </c>
      <c r="T381" s="307">
        <v>45870</v>
      </c>
      <c r="U381" s="307">
        <v>45884</v>
      </c>
      <c r="V381" s="159" t="s">
        <v>712</v>
      </c>
    </row>
    <row r="382" spans="1:22" x14ac:dyDescent="0.25">
      <c r="A382" s="31" t="str">
        <f t="shared" si="5"/>
        <v>3003.6.6</v>
      </c>
      <c r="B382" s="159" t="s">
        <v>1293</v>
      </c>
      <c r="C382" s="159">
        <v>3</v>
      </c>
      <c r="D382" s="159" t="s">
        <v>2065</v>
      </c>
      <c r="E382" s="159" t="s">
        <v>1345</v>
      </c>
      <c r="F382" s="159" t="s">
        <v>19</v>
      </c>
      <c r="G382" s="159" t="s">
        <v>19</v>
      </c>
      <c r="H382" s="159" t="s">
        <v>19</v>
      </c>
      <c r="I382" s="159" t="s">
        <v>19</v>
      </c>
      <c r="J382" s="159" t="s">
        <v>19</v>
      </c>
      <c r="K382" s="159" t="s">
        <v>19</v>
      </c>
      <c r="L382" s="159" t="s">
        <v>19</v>
      </c>
      <c r="M382" s="159" t="s">
        <v>19</v>
      </c>
      <c r="N382" s="159" t="s">
        <v>19</v>
      </c>
      <c r="O382" s="159" t="s">
        <v>385</v>
      </c>
      <c r="P382" s="159">
        <v>0</v>
      </c>
      <c r="Q382" s="159">
        <v>1</v>
      </c>
      <c r="R382" s="159" t="s">
        <v>497</v>
      </c>
      <c r="S382" s="159" t="s">
        <v>1346</v>
      </c>
      <c r="T382" s="307">
        <v>45888</v>
      </c>
      <c r="U382" s="307">
        <v>45898</v>
      </c>
      <c r="V382" s="159" t="s">
        <v>712</v>
      </c>
    </row>
    <row r="383" spans="1:22" x14ac:dyDescent="0.25">
      <c r="A383" s="31" t="str">
        <f t="shared" si="5"/>
        <v>3003.6.7</v>
      </c>
      <c r="B383" s="159" t="s">
        <v>1293</v>
      </c>
      <c r="C383" s="159">
        <v>3</v>
      </c>
      <c r="D383" s="159" t="s">
        <v>2065</v>
      </c>
      <c r="E383" s="159" t="s">
        <v>1347</v>
      </c>
      <c r="F383" s="159" t="s">
        <v>19</v>
      </c>
      <c r="G383" s="159" t="s">
        <v>19</v>
      </c>
      <c r="H383" s="159" t="s">
        <v>19</v>
      </c>
      <c r="I383" s="159" t="s">
        <v>19</v>
      </c>
      <c r="J383" s="159" t="s">
        <v>19</v>
      </c>
      <c r="K383" s="159" t="s">
        <v>19</v>
      </c>
      <c r="L383" s="159" t="s">
        <v>19</v>
      </c>
      <c r="M383" s="159" t="s">
        <v>19</v>
      </c>
      <c r="N383" s="159" t="s">
        <v>19</v>
      </c>
      <c r="O383" s="159" t="s">
        <v>1813</v>
      </c>
      <c r="P383" s="159">
        <v>0</v>
      </c>
      <c r="Q383" s="159">
        <v>10</v>
      </c>
      <c r="R383" s="159" t="s">
        <v>497</v>
      </c>
      <c r="S383" s="159" t="s">
        <v>1812</v>
      </c>
      <c r="T383" s="307">
        <v>45898</v>
      </c>
      <c r="U383" s="307">
        <v>45930</v>
      </c>
      <c r="V383" s="159" t="s">
        <v>712</v>
      </c>
    </row>
    <row r="384" spans="1:22" x14ac:dyDescent="0.25">
      <c r="A384" s="31" t="str">
        <f t="shared" si="5"/>
        <v>3003.6.8</v>
      </c>
      <c r="B384" s="159" t="s">
        <v>1293</v>
      </c>
      <c r="C384" s="159">
        <v>3</v>
      </c>
      <c r="D384" s="159" t="s">
        <v>1842</v>
      </c>
      <c r="E384" s="159" t="s">
        <v>1348</v>
      </c>
      <c r="F384" s="159" t="s">
        <v>19</v>
      </c>
      <c r="G384" s="159" t="s">
        <v>19</v>
      </c>
      <c r="H384" s="159" t="s">
        <v>19</v>
      </c>
      <c r="I384" s="159" t="s">
        <v>19</v>
      </c>
      <c r="J384" s="159" t="s">
        <v>19</v>
      </c>
      <c r="K384" s="159" t="s">
        <v>19</v>
      </c>
      <c r="L384" s="159" t="s">
        <v>19</v>
      </c>
      <c r="M384" s="159" t="s">
        <v>19</v>
      </c>
      <c r="N384" s="159" t="s">
        <v>19</v>
      </c>
      <c r="O384" s="159" t="s">
        <v>386</v>
      </c>
      <c r="P384" s="159">
        <v>50</v>
      </c>
      <c r="Q384" s="159">
        <v>4</v>
      </c>
      <c r="R384" s="159" t="s">
        <v>497</v>
      </c>
      <c r="S384" s="159" t="s">
        <v>1349</v>
      </c>
      <c r="T384" s="307">
        <v>45930</v>
      </c>
      <c r="U384" s="307">
        <v>46006</v>
      </c>
      <c r="V384" s="159" t="s">
        <v>1293</v>
      </c>
    </row>
    <row r="385" spans="1:22" hidden="1" x14ac:dyDescent="0.25">
      <c r="A385" s="31" t="str">
        <f t="shared" si="5"/>
        <v>1000.1</v>
      </c>
      <c r="B385" t="s">
        <v>1146</v>
      </c>
      <c r="C385">
        <v>1</v>
      </c>
      <c r="D385" t="s">
        <v>492</v>
      </c>
      <c r="E385" t="s">
        <v>1147</v>
      </c>
      <c r="F385" t="s">
        <v>511</v>
      </c>
      <c r="G385" t="s">
        <v>1536</v>
      </c>
      <c r="H385" t="s">
        <v>1537</v>
      </c>
      <c r="I385" t="s">
        <v>1538</v>
      </c>
      <c r="J385" t="s">
        <v>19</v>
      </c>
      <c r="K385" t="s">
        <v>495</v>
      </c>
      <c r="L385" t="s">
        <v>19</v>
      </c>
      <c r="M385" t="s">
        <v>730</v>
      </c>
      <c r="N385" t="s">
        <v>2031</v>
      </c>
      <c r="O385" t="s">
        <v>363</v>
      </c>
      <c r="P385">
        <v>20</v>
      </c>
      <c r="Q385">
        <v>56</v>
      </c>
      <c r="R385" t="s">
        <v>525</v>
      </c>
      <c r="S385" t="s">
        <v>1148</v>
      </c>
      <c r="T385" t="s">
        <v>1900</v>
      </c>
      <c r="U385" t="s">
        <v>1909</v>
      </c>
      <c r="V385" t="s">
        <v>1146</v>
      </c>
    </row>
    <row r="386" spans="1:22" hidden="1" x14ac:dyDescent="0.25">
      <c r="A386" s="31" t="str">
        <f t="shared" si="5"/>
        <v>1000.1.1</v>
      </c>
      <c r="B386" t="s">
        <v>1146</v>
      </c>
      <c r="C386">
        <v>1</v>
      </c>
      <c r="D386" t="s">
        <v>499</v>
      </c>
      <c r="E386" t="s">
        <v>1149</v>
      </c>
      <c r="F386" t="s">
        <v>19</v>
      </c>
      <c r="G386" t="s">
        <v>19</v>
      </c>
      <c r="H386" t="s">
        <v>19</v>
      </c>
      <c r="I386" t="s">
        <v>19</v>
      </c>
      <c r="J386" t="s">
        <v>19</v>
      </c>
      <c r="K386" t="s">
        <v>19</v>
      </c>
      <c r="L386" t="s">
        <v>19</v>
      </c>
      <c r="M386" t="s">
        <v>19</v>
      </c>
      <c r="N386" t="s">
        <v>19</v>
      </c>
      <c r="O386" t="s">
        <v>364</v>
      </c>
      <c r="P386">
        <v>20</v>
      </c>
      <c r="Q386">
        <v>1</v>
      </c>
      <c r="R386" t="s">
        <v>497</v>
      </c>
      <c r="S386" t="s">
        <v>1150</v>
      </c>
      <c r="T386" t="s">
        <v>1900</v>
      </c>
      <c r="U386" t="s">
        <v>1897</v>
      </c>
      <c r="V386" t="s">
        <v>1146</v>
      </c>
    </row>
    <row r="387" spans="1:22" hidden="1" x14ac:dyDescent="0.25">
      <c r="A387" s="31" t="str">
        <f t="shared" si="5"/>
        <v>1000.1.2</v>
      </c>
      <c r="B387" t="s">
        <v>1146</v>
      </c>
      <c r="C387">
        <v>1</v>
      </c>
      <c r="D387" t="s">
        <v>499</v>
      </c>
      <c r="E387" t="s">
        <v>1151</v>
      </c>
      <c r="F387" t="s">
        <v>19</v>
      </c>
      <c r="G387" t="s">
        <v>19</v>
      </c>
      <c r="H387" t="s">
        <v>19</v>
      </c>
      <c r="I387" t="s">
        <v>19</v>
      </c>
      <c r="J387" t="s">
        <v>19</v>
      </c>
      <c r="K387" t="s">
        <v>19</v>
      </c>
      <c r="L387" t="s">
        <v>19</v>
      </c>
      <c r="M387" t="s">
        <v>19</v>
      </c>
      <c r="N387" t="s">
        <v>19</v>
      </c>
      <c r="O387" t="s">
        <v>365</v>
      </c>
      <c r="P387">
        <v>80</v>
      </c>
      <c r="Q387">
        <v>100</v>
      </c>
      <c r="R387" t="s">
        <v>525</v>
      </c>
      <c r="S387" t="s">
        <v>1152</v>
      </c>
      <c r="T387" t="s">
        <v>1903</v>
      </c>
      <c r="U387" t="s">
        <v>1909</v>
      </c>
      <c r="V387" t="s">
        <v>1146</v>
      </c>
    </row>
    <row r="388" spans="1:22" hidden="1" x14ac:dyDescent="0.25">
      <c r="A388" s="31" t="str">
        <f t="shared" ref="A388:A451" si="6">+E388</f>
        <v>1000.2</v>
      </c>
      <c r="B388" t="s">
        <v>1146</v>
      </c>
      <c r="C388">
        <v>1</v>
      </c>
      <c r="D388" t="s">
        <v>492</v>
      </c>
      <c r="E388" t="s">
        <v>1153</v>
      </c>
      <c r="F388" t="s">
        <v>511</v>
      </c>
      <c r="G388" t="s">
        <v>1530</v>
      </c>
      <c r="H388" t="s">
        <v>1531</v>
      </c>
      <c r="I388" t="s">
        <v>1532</v>
      </c>
      <c r="J388" t="s">
        <v>19</v>
      </c>
      <c r="K388" t="s">
        <v>512</v>
      </c>
      <c r="L388" t="s">
        <v>19</v>
      </c>
      <c r="M388" t="s">
        <v>646</v>
      </c>
      <c r="N388" t="s">
        <v>2032</v>
      </c>
      <c r="O388" t="s">
        <v>215</v>
      </c>
      <c r="P388">
        <v>20</v>
      </c>
      <c r="Q388">
        <v>4</v>
      </c>
      <c r="R388" t="s">
        <v>497</v>
      </c>
      <c r="S388" t="s">
        <v>1154</v>
      </c>
      <c r="T388" t="s">
        <v>1889</v>
      </c>
      <c r="U388" t="s">
        <v>1890</v>
      </c>
      <c r="V388" t="s">
        <v>1155</v>
      </c>
    </row>
    <row r="389" spans="1:22" hidden="1" x14ac:dyDescent="0.25">
      <c r="A389" s="31" t="str">
        <f t="shared" si="6"/>
        <v>1000.2.1</v>
      </c>
      <c r="B389" t="s">
        <v>1146</v>
      </c>
      <c r="C389">
        <v>1</v>
      </c>
      <c r="D389" t="s">
        <v>499</v>
      </c>
      <c r="E389" t="s">
        <v>1156</v>
      </c>
      <c r="F389" t="s">
        <v>19</v>
      </c>
      <c r="G389" t="s">
        <v>19</v>
      </c>
      <c r="H389" t="s">
        <v>19</v>
      </c>
      <c r="I389" t="s">
        <v>19</v>
      </c>
      <c r="J389" t="s">
        <v>19</v>
      </c>
      <c r="K389" t="s">
        <v>19</v>
      </c>
      <c r="L389" t="s">
        <v>19</v>
      </c>
      <c r="M389" t="s">
        <v>19</v>
      </c>
      <c r="N389" t="s">
        <v>19</v>
      </c>
      <c r="O389" t="s">
        <v>216</v>
      </c>
      <c r="P389">
        <v>50</v>
      </c>
      <c r="Q389">
        <v>4</v>
      </c>
      <c r="R389" t="s">
        <v>497</v>
      </c>
      <c r="S389" t="s">
        <v>1157</v>
      </c>
      <c r="T389" t="s">
        <v>1889</v>
      </c>
      <c r="U389" t="s">
        <v>1931</v>
      </c>
      <c r="V389" t="s">
        <v>1146</v>
      </c>
    </row>
    <row r="390" spans="1:22" hidden="1" x14ac:dyDescent="0.25">
      <c r="A390" s="31" t="str">
        <f t="shared" si="6"/>
        <v>1000.2.2</v>
      </c>
      <c r="B390" t="s">
        <v>1146</v>
      </c>
      <c r="C390">
        <v>1</v>
      </c>
      <c r="D390" t="s">
        <v>1545</v>
      </c>
      <c r="E390" t="s">
        <v>1158</v>
      </c>
      <c r="F390" t="s">
        <v>19</v>
      </c>
      <c r="G390" t="s">
        <v>19</v>
      </c>
      <c r="H390" t="s">
        <v>19</v>
      </c>
      <c r="I390" t="s">
        <v>19</v>
      </c>
      <c r="J390" t="s">
        <v>19</v>
      </c>
      <c r="K390" t="s">
        <v>19</v>
      </c>
      <c r="L390" t="s">
        <v>19</v>
      </c>
      <c r="M390" t="s">
        <v>19</v>
      </c>
      <c r="N390" t="s">
        <v>19</v>
      </c>
      <c r="O390" t="s">
        <v>1159</v>
      </c>
      <c r="P390">
        <v>0</v>
      </c>
      <c r="Q390">
        <v>4</v>
      </c>
      <c r="R390" t="s">
        <v>497</v>
      </c>
      <c r="S390" t="s">
        <v>1160</v>
      </c>
      <c r="T390" t="s">
        <v>1976</v>
      </c>
      <c r="U390" t="s">
        <v>1931</v>
      </c>
      <c r="V390" t="s">
        <v>1036</v>
      </c>
    </row>
    <row r="391" spans="1:22" hidden="1" x14ac:dyDescent="0.25">
      <c r="A391" s="31" t="str">
        <f t="shared" si="6"/>
        <v>1000.2.3</v>
      </c>
      <c r="B391" t="s">
        <v>1146</v>
      </c>
      <c r="C391">
        <v>1</v>
      </c>
      <c r="D391" t="s">
        <v>499</v>
      </c>
      <c r="E391" t="s">
        <v>1161</v>
      </c>
      <c r="F391" t="s">
        <v>19</v>
      </c>
      <c r="G391" t="s">
        <v>19</v>
      </c>
      <c r="H391" t="s">
        <v>19</v>
      </c>
      <c r="I391" t="s">
        <v>19</v>
      </c>
      <c r="J391" t="s">
        <v>19</v>
      </c>
      <c r="K391" t="s">
        <v>19</v>
      </c>
      <c r="L391" t="s">
        <v>19</v>
      </c>
      <c r="M391" t="s">
        <v>19</v>
      </c>
      <c r="N391" t="s">
        <v>19</v>
      </c>
      <c r="O391" t="s">
        <v>217</v>
      </c>
      <c r="P391">
        <v>30</v>
      </c>
      <c r="Q391">
        <v>4</v>
      </c>
      <c r="R391" t="s">
        <v>497</v>
      </c>
      <c r="S391" t="s">
        <v>1162</v>
      </c>
      <c r="T391" t="s">
        <v>1919</v>
      </c>
      <c r="U391" t="s">
        <v>1914</v>
      </c>
      <c r="V391" t="s">
        <v>1146</v>
      </c>
    </row>
    <row r="392" spans="1:22" hidden="1" x14ac:dyDescent="0.25">
      <c r="A392" s="31" t="str">
        <f t="shared" si="6"/>
        <v>1000.2.4</v>
      </c>
      <c r="B392" t="s">
        <v>1146</v>
      </c>
      <c r="C392">
        <v>1</v>
      </c>
      <c r="D392" t="s">
        <v>1545</v>
      </c>
      <c r="E392" t="s">
        <v>1163</v>
      </c>
      <c r="F392" t="s">
        <v>19</v>
      </c>
      <c r="G392" t="s">
        <v>19</v>
      </c>
      <c r="H392" t="s">
        <v>19</v>
      </c>
      <c r="I392" t="s">
        <v>19</v>
      </c>
      <c r="J392" t="s">
        <v>19</v>
      </c>
      <c r="K392" t="s">
        <v>19</v>
      </c>
      <c r="L392" t="s">
        <v>19</v>
      </c>
      <c r="M392" t="s">
        <v>19</v>
      </c>
      <c r="N392" t="s">
        <v>19</v>
      </c>
      <c r="O392" t="s">
        <v>218</v>
      </c>
      <c r="P392">
        <v>0</v>
      </c>
      <c r="Q392">
        <v>4</v>
      </c>
      <c r="R392" t="s">
        <v>497</v>
      </c>
      <c r="S392" t="s">
        <v>1164</v>
      </c>
      <c r="T392" t="s">
        <v>1981</v>
      </c>
      <c r="U392" t="s">
        <v>1918</v>
      </c>
      <c r="V392" t="s">
        <v>618</v>
      </c>
    </row>
    <row r="393" spans="1:22" hidden="1" x14ac:dyDescent="0.25">
      <c r="A393" s="31" t="str">
        <f t="shared" si="6"/>
        <v>1000.2.5</v>
      </c>
      <c r="B393" t="s">
        <v>1146</v>
      </c>
      <c r="C393">
        <v>1</v>
      </c>
      <c r="D393" t="s">
        <v>499</v>
      </c>
      <c r="E393" t="s">
        <v>1165</v>
      </c>
      <c r="F393" t="s">
        <v>19</v>
      </c>
      <c r="G393" t="s">
        <v>19</v>
      </c>
      <c r="H393" t="s">
        <v>19</v>
      </c>
      <c r="I393" t="s">
        <v>19</v>
      </c>
      <c r="J393" t="s">
        <v>19</v>
      </c>
      <c r="K393" t="s">
        <v>19</v>
      </c>
      <c r="L393" t="s">
        <v>19</v>
      </c>
      <c r="M393" t="s">
        <v>19</v>
      </c>
      <c r="N393" t="s">
        <v>19</v>
      </c>
      <c r="O393" t="s">
        <v>219</v>
      </c>
      <c r="P393">
        <v>20</v>
      </c>
      <c r="Q393">
        <v>4</v>
      </c>
      <c r="R393" t="s">
        <v>497</v>
      </c>
      <c r="S393" t="s">
        <v>1166</v>
      </c>
      <c r="T393" t="s">
        <v>1948</v>
      </c>
      <c r="U393" t="s">
        <v>1890</v>
      </c>
      <c r="V393" t="s">
        <v>1146</v>
      </c>
    </row>
    <row r="394" spans="1:22" hidden="1" x14ac:dyDescent="0.25">
      <c r="A394" s="31" t="str">
        <f t="shared" si="6"/>
        <v>1000.3</v>
      </c>
      <c r="B394" t="s">
        <v>1146</v>
      </c>
      <c r="C394">
        <v>1</v>
      </c>
      <c r="D394" t="s">
        <v>492</v>
      </c>
      <c r="E394" t="s">
        <v>1167</v>
      </c>
      <c r="F394" t="s">
        <v>511</v>
      </c>
      <c r="G394" t="s">
        <v>1539</v>
      </c>
      <c r="H394" t="s">
        <v>1540</v>
      </c>
      <c r="I394" t="s">
        <v>1541</v>
      </c>
      <c r="J394" t="s">
        <v>19</v>
      </c>
      <c r="K394" t="s">
        <v>495</v>
      </c>
      <c r="L394" t="s">
        <v>19</v>
      </c>
      <c r="M394" t="s">
        <v>730</v>
      </c>
      <c r="N394" t="s">
        <v>2033</v>
      </c>
      <c r="O394" t="s">
        <v>366</v>
      </c>
      <c r="P394">
        <v>15</v>
      </c>
      <c r="Q394">
        <v>5</v>
      </c>
      <c r="R394" t="s">
        <v>497</v>
      </c>
      <c r="S394" t="s">
        <v>1168</v>
      </c>
      <c r="T394" t="s">
        <v>1889</v>
      </c>
      <c r="U394" t="s">
        <v>1909</v>
      </c>
      <c r="V394" t="s">
        <v>1146</v>
      </c>
    </row>
    <row r="395" spans="1:22" hidden="1" x14ac:dyDescent="0.25">
      <c r="A395" s="31" t="str">
        <f t="shared" si="6"/>
        <v>1000.3.1</v>
      </c>
      <c r="B395" t="s">
        <v>1146</v>
      </c>
      <c r="C395">
        <v>1</v>
      </c>
      <c r="D395" t="s">
        <v>499</v>
      </c>
      <c r="E395" t="s">
        <v>1169</v>
      </c>
      <c r="F395" t="s">
        <v>19</v>
      </c>
      <c r="G395" t="s">
        <v>19</v>
      </c>
      <c r="H395" t="s">
        <v>19</v>
      </c>
      <c r="I395" t="s">
        <v>19</v>
      </c>
      <c r="J395" t="s">
        <v>19</v>
      </c>
      <c r="K395" t="s">
        <v>19</v>
      </c>
      <c r="L395" t="s">
        <v>19</v>
      </c>
      <c r="M395" t="s">
        <v>19</v>
      </c>
      <c r="N395" t="s">
        <v>19</v>
      </c>
      <c r="O395" t="s">
        <v>367</v>
      </c>
      <c r="P395">
        <v>20</v>
      </c>
      <c r="Q395">
        <v>5</v>
      </c>
      <c r="R395" t="s">
        <v>497</v>
      </c>
      <c r="S395" t="s">
        <v>1170</v>
      </c>
      <c r="T395" t="s">
        <v>1889</v>
      </c>
      <c r="U395" t="s">
        <v>1897</v>
      </c>
      <c r="V395" t="s">
        <v>1146</v>
      </c>
    </row>
    <row r="396" spans="1:22" hidden="1" x14ac:dyDescent="0.25">
      <c r="A396" s="31" t="str">
        <f t="shared" si="6"/>
        <v>1000.3.2</v>
      </c>
      <c r="B396" t="s">
        <v>1146</v>
      </c>
      <c r="C396">
        <v>1</v>
      </c>
      <c r="D396" t="s">
        <v>499</v>
      </c>
      <c r="E396" t="s">
        <v>1171</v>
      </c>
      <c r="F396" t="s">
        <v>19</v>
      </c>
      <c r="G396" t="s">
        <v>19</v>
      </c>
      <c r="H396" t="s">
        <v>19</v>
      </c>
      <c r="I396" t="s">
        <v>19</v>
      </c>
      <c r="J396" t="s">
        <v>19</v>
      </c>
      <c r="K396" t="s">
        <v>19</v>
      </c>
      <c r="L396" t="s">
        <v>19</v>
      </c>
      <c r="M396" t="s">
        <v>19</v>
      </c>
      <c r="N396" t="s">
        <v>19</v>
      </c>
      <c r="O396" t="s">
        <v>368</v>
      </c>
      <c r="P396">
        <v>80</v>
      </c>
      <c r="Q396">
        <v>5</v>
      </c>
      <c r="R396" t="s">
        <v>497</v>
      </c>
      <c r="S396" t="s">
        <v>1172</v>
      </c>
      <c r="T396" t="s">
        <v>1903</v>
      </c>
      <c r="U396" t="s">
        <v>1909</v>
      </c>
      <c r="V396" t="s">
        <v>1146</v>
      </c>
    </row>
    <row r="397" spans="1:22" hidden="1" x14ac:dyDescent="0.25">
      <c r="A397" s="31" t="str">
        <f t="shared" si="6"/>
        <v>1000.4</v>
      </c>
      <c r="B397" t="s">
        <v>1146</v>
      </c>
      <c r="C397">
        <v>1</v>
      </c>
      <c r="D397" t="s">
        <v>492</v>
      </c>
      <c r="E397" t="s">
        <v>1173</v>
      </c>
      <c r="F397" t="s">
        <v>511</v>
      </c>
      <c r="G397" t="s">
        <v>1539</v>
      </c>
      <c r="H397" t="s">
        <v>1540</v>
      </c>
      <c r="I397" t="s">
        <v>1541</v>
      </c>
      <c r="J397" t="s">
        <v>19</v>
      </c>
      <c r="K397" t="s">
        <v>495</v>
      </c>
      <c r="L397" t="s">
        <v>19</v>
      </c>
      <c r="M397" t="s">
        <v>606</v>
      </c>
      <c r="N397" t="s">
        <v>2034</v>
      </c>
      <c r="O397" t="s">
        <v>175</v>
      </c>
      <c r="P397">
        <v>15</v>
      </c>
      <c r="Q397">
        <v>1</v>
      </c>
      <c r="R397" t="s">
        <v>497</v>
      </c>
      <c r="S397" t="s">
        <v>1174</v>
      </c>
      <c r="T397" t="s">
        <v>1889</v>
      </c>
      <c r="U397" t="s">
        <v>1946</v>
      </c>
      <c r="V397" t="s">
        <v>1146</v>
      </c>
    </row>
    <row r="398" spans="1:22" hidden="1" x14ac:dyDescent="0.25">
      <c r="A398" s="31" t="str">
        <f t="shared" si="6"/>
        <v>1000.4.1</v>
      </c>
      <c r="B398" t="s">
        <v>1146</v>
      </c>
      <c r="C398">
        <v>1</v>
      </c>
      <c r="D398" t="s">
        <v>499</v>
      </c>
      <c r="E398" t="s">
        <v>1175</v>
      </c>
      <c r="F398" t="s">
        <v>19</v>
      </c>
      <c r="G398" t="s">
        <v>19</v>
      </c>
      <c r="H398" t="s">
        <v>19</v>
      </c>
      <c r="I398" t="s">
        <v>19</v>
      </c>
      <c r="J398" t="s">
        <v>19</v>
      </c>
      <c r="K398" t="s">
        <v>19</v>
      </c>
      <c r="L398" t="s">
        <v>19</v>
      </c>
      <c r="M398" t="s">
        <v>19</v>
      </c>
      <c r="N398" t="s">
        <v>19</v>
      </c>
      <c r="O398" t="s">
        <v>176</v>
      </c>
      <c r="P398">
        <v>20</v>
      </c>
      <c r="Q398">
        <v>6</v>
      </c>
      <c r="R398" t="s">
        <v>497</v>
      </c>
      <c r="S398" t="s">
        <v>1176</v>
      </c>
      <c r="T398" t="s">
        <v>1889</v>
      </c>
      <c r="U398" t="s">
        <v>1890</v>
      </c>
      <c r="V398" t="s">
        <v>1146</v>
      </c>
    </row>
    <row r="399" spans="1:22" hidden="1" x14ac:dyDescent="0.25">
      <c r="A399" s="31" t="str">
        <f t="shared" si="6"/>
        <v>1000.4.2</v>
      </c>
      <c r="B399" t="s">
        <v>1146</v>
      </c>
      <c r="C399">
        <v>1</v>
      </c>
      <c r="D399" t="s">
        <v>499</v>
      </c>
      <c r="E399" t="s">
        <v>1177</v>
      </c>
      <c r="F399" t="s">
        <v>19</v>
      </c>
      <c r="G399" t="s">
        <v>19</v>
      </c>
      <c r="H399" t="s">
        <v>19</v>
      </c>
      <c r="I399" t="s">
        <v>19</v>
      </c>
      <c r="J399" t="s">
        <v>19</v>
      </c>
      <c r="K399" t="s">
        <v>19</v>
      </c>
      <c r="L399" t="s">
        <v>19</v>
      </c>
      <c r="M399" t="s">
        <v>19</v>
      </c>
      <c r="N399" t="s">
        <v>19</v>
      </c>
      <c r="O399" t="s">
        <v>177</v>
      </c>
      <c r="P399">
        <v>80</v>
      </c>
      <c r="Q399">
        <v>1</v>
      </c>
      <c r="R399" t="s">
        <v>497</v>
      </c>
      <c r="S399" t="s">
        <v>1174</v>
      </c>
      <c r="T399" t="s">
        <v>1919</v>
      </c>
      <c r="U399" t="s">
        <v>1946</v>
      </c>
      <c r="V399" t="s">
        <v>1146</v>
      </c>
    </row>
    <row r="400" spans="1:22" hidden="1" x14ac:dyDescent="0.25">
      <c r="A400" s="31" t="str">
        <f t="shared" si="6"/>
        <v>1000.5</v>
      </c>
      <c r="B400" t="s">
        <v>1146</v>
      </c>
      <c r="C400">
        <v>1</v>
      </c>
      <c r="D400" t="s">
        <v>492</v>
      </c>
      <c r="E400" t="s">
        <v>1178</v>
      </c>
      <c r="F400" t="s">
        <v>511</v>
      </c>
      <c r="G400" t="s">
        <v>1536</v>
      </c>
      <c r="H400" t="s">
        <v>1537</v>
      </c>
      <c r="I400" t="s">
        <v>1538</v>
      </c>
      <c r="J400" t="s">
        <v>1904</v>
      </c>
      <c r="K400" t="s">
        <v>495</v>
      </c>
      <c r="L400" t="s">
        <v>19</v>
      </c>
      <c r="M400" t="s">
        <v>646</v>
      </c>
      <c r="N400" t="s">
        <v>2035</v>
      </c>
      <c r="O400" t="s">
        <v>369</v>
      </c>
      <c r="P400">
        <v>15</v>
      </c>
      <c r="Q400">
        <v>1</v>
      </c>
      <c r="R400" t="s">
        <v>497</v>
      </c>
      <c r="S400" t="s">
        <v>1179</v>
      </c>
      <c r="T400" t="s">
        <v>1896</v>
      </c>
      <c r="U400" t="s">
        <v>1909</v>
      </c>
      <c r="V400" t="s">
        <v>1146</v>
      </c>
    </row>
    <row r="401" spans="1:22" hidden="1" x14ac:dyDescent="0.25">
      <c r="A401" s="31" t="str">
        <f t="shared" si="6"/>
        <v>1000.5.1</v>
      </c>
      <c r="B401" t="s">
        <v>1146</v>
      </c>
      <c r="C401">
        <v>1</v>
      </c>
      <c r="D401" t="s">
        <v>499</v>
      </c>
      <c r="E401" t="s">
        <v>1180</v>
      </c>
      <c r="F401" t="s">
        <v>19</v>
      </c>
      <c r="G401" t="s">
        <v>19</v>
      </c>
      <c r="H401" t="s">
        <v>19</v>
      </c>
      <c r="I401" t="s">
        <v>19</v>
      </c>
      <c r="J401" t="s">
        <v>19</v>
      </c>
      <c r="K401" t="s">
        <v>19</v>
      </c>
      <c r="L401" t="s">
        <v>19</v>
      </c>
      <c r="M401" t="s">
        <v>19</v>
      </c>
      <c r="N401" t="s">
        <v>19</v>
      </c>
      <c r="O401" t="s">
        <v>370</v>
      </c>
      <c r="P401">
        <v>20</v>
      </c>
      <c r="Q401">
        <v>1</v>
      </c>
      <c r="R401" t="s">
        <v>497</v>
      </c>
      <c r="S401" t="s">
        <v>1181</v>
      </c>
      <c r="T401" t="s">
        <v>1896</v>
      </c>
      <c r="U401" t="s">
        <v>1934</v>
      </c>
      <c r="V401" t="s">
        <v>1146</v>
      </c>
    </row>
    <row r="402" spans="1:22" hidden="1" x14ac:dyDescent="0.25">
      <c r="A402" s="31" t="str">
        <f t="shared" si="6"/>
        <v>1000.5.2</v>
      </c>
      <c r="B402" t="s">
        <v>1146</v>
      </c>
      <c r="C402">
        <v>1</v>
      </c>
      <c r="D402" t="s">
        <v>499</v>
      </c>
      <c r="E402" t="s">
        <v>1182</v>
      </c>
      <c r="F402" t="s">
        <v>19</v>
      </c>
      <c r="G402" t="s">
        <v>19</v>
      </c>
      <c r="H402" t="s">
        <v>19</v>
      </c>
      <c r="I402" t="s">
        <v>19</v>
      </c>
      <c r="J402" t="s">
        <v>19</v>
      </c>
      <c r="K402" t="s">
        <v>19</v>
      </c>
      <c r="L402" t="s">
        <v>19</v>
      </c>
      <c r="M402" t="s">
        <v>19</v>
      </c>
      <c r="N402" t="s">
        <v>19</v>
      </c>
      <c r="O402" t="s">
        <v>371</v>
      </c>
      <c r="P402">
        <v>80</v>
      </c>
      <c r="Q402">
        <v>1</v>
      </c>
      <c r="R402" t="s">
        <v>497</v>
      </c>
      <c r="S402" t="s">
        <v>1183</v>
      </c>
      <c r="T402" t="s">
        <v>1894</v>
      </c>
      <c r="U402" t="s">
        <v>1909</v>
      </c>
      <c r="V402" t="s">
        <v>1146</v>
      </c>
    </row>
    <row r="403" spans="1:22" hidden="1" x14ac:dyDescent="0.25">
      <c r="A403" s="31" t="str">
        <f t="shared" si="6"/>
        <v>1000.6</v>
      </c>
      <c r="B403" t="s">
        <v>1146</v>
      </c>
      <c r="C403">
        <v>1</v>
      </c>
      <c r="D403" t="s">
        <v>492</v>
      </c>
      <c r="E403" t="s">
        <v>1184</v>
      </c>
      <c r="F403" t="s">
        <v>511</v>
      </c>
      <c r="G403" t="s">
        <v>1542</v>
      </c>
      <c r="H403" t="s">
        <v>1543</v>
      </c>
      <c r="I403" t="s">
        <v>1544</v>
      </c>
      <c r="J403" t="s">
        <v>19</v>
      </c>
      <c r="K403" t="s">
        <v>495</v>
      </c>
      <c r="L403" t="s">
        <v>19</v>
      </c>
      <c r="M403" t="s">
        <v>606</v>
      </c>
      <c r="N403" t="s">
        <v>19</v>
      </c>
      <c r="O403" t="s">
        <v>178</v>
      </c>
      <c r="P403">
        <v>15</v>
      </c>
      <c r="Q403">
        <v>1</v>
      </c>
      <c r="R403" t="s">
        <v>497</v>
      </c>
      <c r="S403" t="s">
        <v>1185</v>
      </c>
      <c r="T403" t="s">
        <v>1896</v>
      </c>
      <c r="U403" t="s">
        <v>1909</v>
      </c>
      <c r="V403" t="s">
        <v>1146</v>
      </c>
    </row>
    <row r="404" spans="1:22" hidden="1" x14ac:dyDescent="0.25">
      <c r="A404" s="31" t="str">
        <f t="shared" si="6"/>
        <v>1000.6.1</v>
      </c>
      <c r="B404" t="s">
        <v>1146</v>
      </c>
      <c r="C404">
        <v>1</v>
      </c>
      <c r="D404" t="s">
        <v>499</v>
      </c>
      <c r="E404" t="s">
        <v>1186</v>
      </c>
      <c r="F404" t="s">
        <v>19</v>
      </c>
      <c r="G404" t="s">
        <v>19</v>
      </c>
      <c r="H404" t="s">
        <v>19</v>
      </c>
      <c r="I404" t="s">
        <v>19</v>
      </c>
      <c r="J404" t="s">
        <v>19</v>
      </c>
      <c r="K404" t="s">
        <v>19</v>
      </c>
      <c r="L404" t="s">
        <v>19</v>
      </c>
      <c r="M404" t="s">
        <v>19</v>
      </c>
      <c r="N404" t="s">
        <v>19</v>
      </c>
      <c r="O404" t="s">
        <v>179</v>
      </c>
      <c r="P404">
        <v>20</v>
      </c>
      <c r="Q404">
        <v>4</v>
      </c>
      <c r="R404" t="s">
        <v>497</v>
      </c>
      <c r="S404" t="s">
        <v>1187</v>
      </c>
      <c r="T404" t="s">
        <v>1896</v>
      </c>
      <c r="U404" t="s">
        <v>1934</v>
      </c>
      <c r="V404" t="s">
        <v>1146</v>
      </c>
    </row>
    <row r="405" spans="1:22" hidden="1" x14ac:dyDescent="0.25">
      <c r="A405" s="31" t="str">
        <f t="shared" si="6"/>
        <v>1000.6.2</v>
      </c>
      <c r="B405" t="s">
        <v>1146</v>
      </c>
      <c r="C405">
        <v>1</v>
      </c>
      <c r="D405" t="s">
        <v>499</v>
      </c>
      <c r="E405" t="s">
        <v>1188</v>
      </c>
      <c r="F405" t="s">
        <v>19</v>
      </c>
      <c r="G405" t="s">
        <v>19</v>
      </c>
      <c r="H405" t="s">
        <v>19</v>
      </c>
      <c r="I405" t="s">
        <v>19</v>
      </c>
      <c r="J405" t="s">
        <v>19</v>
      </c>
      <c r="K405" t="s">
        <v>19</v>
      </c>
      <c r="L405" t="s">
        <v>19</v>
      </c>
      <c r="M405" t="s">
        <v>19</v>
      </c>
      <c r="N405" t="s">
        <v>19</v>
      </c>
      <c r="O405" t="s">
        <v>180</v>
      </c>
      <c r="P405">
        <v>40</v>
      </c>
      <c r="Q405">
        <v>4</v>
      </c>
      <c r="R405" t="s">
        <v>497</v>
      </c>
      <c r="S405" t="s">
        <v>1189</v>
      </c>
      <c r="T405" t="s">
        <v>1894</v>
      </c>
      <c r="U405" t="s">
        <v>2004</v>
      </c>
      <c r="V405" t="s">
        <v>1146</v>
      </c>
    </row>
    <row r="406" spans="1:22" hidden="1" x14ac:dyDescent="0.25">
      <c r="A406" s="31" t="str">
        <f t="shared" si="6"/>
        <v>1000.6.3</v>
      </c>
      <c r="B406" t="s">
        <v>1146</v>
      </c>
      <c r="C406">
        <v>1</v>
      </c>
      <c r="D406" t="s">
        <v>499</v>
      </c>
      <c r="E406" t="s">
        <v>1190</v>
      </c>
      <c r="F406" t="s">
        <v>19</v>
      </c>
      <c r="G406" t="s">
        <v>19</v>
      </c>
      <c r="H406" t="s">
        <v>19</v>
      </c>
      <c r="I406" t="s">
        <v>19</v>
      </c>
      <c r="J406" t="s">
        <v>19</v>
      </c>
      <c r="K406" t="s">
        <v>19</v>
      </c>
      <c r="L406" t="s">
        <v>19</v>
      </c>
      <c r="M406" t="s">
        <v>19</v>
      </c>
      <c r="N406" t="s">
        <v>19</v>
      </c>
      <c r="O406" t="s">
        <v>181</v>
      </c>
      <c r="P406">
        <v>40</v>
      </c>
      <c r="Q406">
        <v>1</v>
      </c>
      <c r="R406" t="s">
        <v>497</v>
      </c>
      <c r="S406" t="s">
        <v>1191</v>
      </c>
      <c r="T406" t="s">
        <v>2004</v>
      </c>
      <c r="U406" t="s">
        <v>1909</v>
      </c>
      <c r="V406" t="s">
        <v>1146</v>
      </c>
    </row>
    <row r="407" spans="1:22" hidden="1" x14ac:dyDescent="0.25">
      <c r="A407" s="31" t="str">
        <f t="shared" si="6"/>
        <v>111.1</v>
      </c>
      <c r="B407" t="s">
        <v>491</v>
      </c>
      <c r="C407">
        <v>2</v>
      </c>
      <c r="D407" t="s">
        <v>492</v>
      </c>
      <c r="E407" t="s">
        <v>493</v>
      </c>
      <c r="F407" t="s">
        <v>494</v>
      </c>
      <c r="G407" t="s">
        <v>1527</v>
      </c>
      <c r="H407" t="s">
        <v>1528</v>
      </c>
      <c r="I407" t="s">
        <v>1529</v>
      </c>
      <c r="J407" t="s">
        <v>19</v>
      </c>
      <c r="K407" t="s">
        <v>495</v>
      </c>
      <c r="L407" t="s">
        <v>19</v>
      </c>
      <c r="M407" t="s">
        <v>496</v>
      </c>
      <c r="N407" t="s">
        <v>1600</v>
      </c>
      <c r="O407" t="s">
        <v>62</v>
      </c>
      <c r="P407">
        <v>20</v>
      </c>
      <c r="Q407">
        <v>1</v>
      </c>
      <c r="R407" t="s">
        <v>497</v>
      </c>
      <c r="S407" t="s">
        <v>498</v>
      </c>
      <c r="T407" t="s">
        <v>1917</v>
      </c>
      <c r="U407" t="s">
        <v>1898</v>
      </c>
      <c r="V407" t="s">
        <v>491</v>
      </c>
    </row>
    <row r="408" spans="1:22" hidden="1" x14ac:dyDescent="0.25">
      <c r="A408" s="31" t="str">
        <f t="shared" si="6"/>
        <v>111.1.1</v>
      </c>
      <c r="B408" t="s">
        <v>491</v>
      </c>
      <c r="C408">
        <v>2</v>
      </c>
      <c r="D408" t="s">
        <v>499</v>
      </c>
      <c r="E408" t="s">
        <v>500</v>
      </c>
      <c r="F408" t="s">
        <v>19</v>
      </c>
      <c r="G408" t="s">
        <v>19</v>
      </c>
      <c r="H408" t="s">
        <v>19</v>
      </c>
      <c r="I408" t="s">
        <v>19</v>
      </c>
      <c r="J408" t="s">
        <v>19</v>
      </c>
      <c r="K408" t="s">
        <v>19</v>
      </c>
      <c r="L408" t="s">
        <v>19</v>
      </c>
      <c r="M408" t="s">
        <v>19</v>
      </c>
      <c r="N408" t="s">
        <v>19</v>
      </c>
      <c r="O408" t="s">
        <v>63</v>
      </c>
      <c r="P408">
        <v>50</v>
      </c>
      <c r="Q408">
        <v>1</v>
      </c>
      <c r="R408" t="s">
        <v>497</v>
      </c>
      <c r="S408" t="s">
        <v>501</v>
      </c>
      <c r="T408" t="s">
        <v>1917</v>
      </c>
      <c r="U408" t="s">
        <v>1898</v>
      </c>
      <c r="V408" t="s">
        <v>491</v>
      </c>
    </row>
    <row r="409" spans="1:22" hidden="1" x14ac:dyDescent="0.25">
      <c r="A409" s="31" t="str">
        <f t="shared" si="6"/>
        <v>111.1.2</v>
      </c>
      <c r="B409" t="s">
        <v>491</v>
      </c>
      <c r="C409">
        <v>2</v>
      </c>
      <c r="D409" t="s">
        <v>499</v>
      </c>
      <c r="E409" t="s">
        <v>502</v>
      </c>
      <c r="F409" t="s">
        <v>19</v>
      </c>
      <c r="G409" t="s">
        <v>19</v>
      </c>
      <c r="H409" t="s">
        <v>19</v>
      </c>
      <c r="I409" t="s">
        <v>19</v>
      </c>
      <c r="J409" t="s">
        <v>19</v>
      </c>
      <c r="K409" t="s">
        <v>19</v>
      </c>
      <c r="L409" t="s">
        <v>19</v>
      </c>
      <c r="M409" t="s">
        <v>19</v>
      </c>
      <c r="N409" t="s">
        <v>19</v>
      </c>
      <c r="O409" t="s">
        <v>64</v>
      </c>
      <c r="P409">
        <v>50</v>
      </c>
      <c r="Q409">
        <v>1</v>
      </c>
      <c r="R409" t="s">
        <v>497</v>
      </c>
      <c r="S409" t="s">
        <v>503</v>
      </c>
      <c r="T409" t="s">
        <v>1917</v>
      </c>
      <c r="U409" t="s">
        <v>1898</v>
      </c>
      <c r="V409" t="s">
        <v>491</v>
      </c>
    </row>
    <row r="410" spans="1:22" hidden="1" x14ac:dyDescent="0.25">
      <c r="A410" s="31" t="str">
        <f t="shared" si="6"/>
        <v>111.2</v>
      </c>
      <c r="B410" t="s">
        <v>491</v>
      </c>
      <c r="C410">
        <v>2</v>
      </c>
      <c r="D410" t="s">
        <v>492</v>
      </c>
      <c r="E410" t="s">
        <v>504</v>
      </c>
      <c r="F410" t="s">
        <v>494</v>
      </c>
      <c r="G410" t="s">
        <v>1527</v>
      </c>
      <c r="H410" t="s">
        <v>1528</v>
      </c>
      <c r="I410" t="s">
        <v>1529</v>
      </c>
      <c r="J410" t="s">
        <v>19</v>
      </c>
      <c r="K410" t="s">
        <v>495</v>
      </c>
      <c r="L410" t="s">
        <v>19</v>
      </c>
      <c r="M410" t="s">
        <v>496</v>
      </c>
      <c r="N410" t="s">
        <v>1600</v>
      </c>
      <c r="O410" t="s">
        <v>65</v>
      </c>
      <c r="P410">
        <v>20</v>
      </c>
      <c r="Q410">
        <v>1</v>
      </c>
      <c r="R410" t="s">
        <v>497</v>
      </c>
      <c r="S410" t="s">
        <v>505</v>
      </c>
      <c r="T410" t="s">
        <v>1917</v>
      </c>
      <c r="U410" t="s">
        <v>1898</v>
      </c>
      <c r="V410" t="s">
        <v>491</v>
      </c>
    </row>
    <row r="411" spans="1:22" hidden="1" x14ac:dyDescent="0.25">
      <c r="A411" s="31" t="str">
        <f t="shared" si="6"/>
        <v>111.2.1</v>
      </c>
      <c r="B411" t="s">
        <v>491</v>
      </c>
      <c r="C411">
        <v>2</v>
      </c>
      <c r="D411" t="s">
        <v>499</v>
      </c>
      <c r="E411" t="s">
        <v>506</v>
      </c>
      <c r="F411" t="s">
        <v>19</v>
      </c>
      <c r="G411" t="s">
        <v>19</v>
      </c>
      <c r="H411" t="s">
        <v>19</v>
      </c>
      <c r="I411" t="s">
        <v>19</v>
      </c>
      <c r="J411" t="s">
        <v>19</v>
      </c>
      <c r="K411" t="s">
        <v>19</v>
      </c>
      <c r="L411" t="s">
        <v>19</v>
      </c>
      <c r="M411" t="s">
        <v>19</v>
      </c>
      <c r="N411" t="s">
        <v>19</v>
      </c>
      <c r="O411" t="s">
        <v>66</v>
      </c>
      <c r="P411">
        <v>50</v>
      </c>
      <c r="Q411">
        <v>1</v>
      </c>
      <c r="R411" t="s">
        <v>497</v>
      </c>
      <c r="S411" t="s">
        <v>507</v>
      </c>
      <c r="T411" t="s">
        <v>1917</v>
      </c>
      <c r="U411" t="s">
        <v>1898</v>
      </c>
      <c r="V411" t="s">
        <v>491</v>
      </c>
    </row>
    <row r="412" spans="1:22" hidden="1" x14ac:dyDescent="0.25">
      <c r="A412" s="31" t="str">
        <f t="shared" si="6"/>
        <v>111.2.2</v>
      </c>
      <c r="B412" t="s">
        <v>491</v>
      </c>
      <c r="C412">
        <v>2</v>
      </c>
      <c r="D412" t="s">
        <v>499</v>
      </c>
      <c r="E412" t="s">
        <v>508</v>
      </c>
      <c r="F412" t="s">
        <v>19</v>
      </c>
      <c r="G412" t="s">
        <v>19</v>
      </c>
      <c r="H412" t="s">
        <v>19</v>
      </c>
      <c r="I412" t="s">
        <v>19</v>
      </c>
      <c r="J412" t="s">
        <v>19</v>
      </c>
      <c r="K412" t="s">
        <v>19</v>
      </c>
      <c r="L412" t="s">
        <v>19</v>
      </c>
      <c r="M412" t="s">
        <v>19</v>
      </c>
      <c r="N412" t="s">
        <v>19</v>
      </c>
      <c r="O412" t="s">
        <v>67</v>
      </c>
      <c r="P412">
        <v>50</v>
      </c>
      <c r="Q412">
        <v>1</v>
      </c>
      <c r="R412" t="s">
        <v>497</v>
      </c>
      <c r="S412" t="s">
        <v>509</v>
      </c>
      <c r="T412" t="s">
        <v>1917</v>
      </c>
      <c r="U412" t="s">
        <v>1898</v>
      </c>
      <c r="V412" t="s">
        <v>491</v>
      </c>
    </row>
    <row r="413" spans="1:22" hidden="1" x14ac:dyDescent="0.25">
      <c r="A413" s="31" t="str">
        <f t="shared" si="6"/>
        <v>111.3</v>
      </c>
      <c r="B413" t="s">
        <v>491</v>
      </c>
      <c r="C413">
        <v>2</v>
      </c>
      <c r="D413" t="s">
        <v>492</v>
      </c>
      <c r="E413" t="s">
        <v>510</v>
      </c>
      <c r="F413" t="s">
        <v>511</v>
      </c>
      <c r="G413" t="s">
        <v>1530</v>
      </c>
      <c r="H413" t="s">
        <v>1531</v>
      </c>
      <c r="I413" t="s">
        <v>1532</v>
      </c>
      <c r="J413" t="s">
        <v>19</v>
      </c>
      <c r="K413" t="s">
        <v>512</v>
      </c>
      <c r="L413" t="s">
        <v>22</v>
      </c>
      <c r="M413" t="s">
        <v>496</v>
      </c>
      <c r="N413" t="s">
        <v>19</v>
      </c>
      <c r="O413" t="s">
        <v>68</v>
      </c>
      <c r="P413">
        <v>60</v>
      </c>
      <c r="Q413">
        <v>1</v>
      </c>
      <c r="R413" t="s">
        <v>497</v>
      </c>
      <c r="S413" t="s">
        <v>513</v>
      </c>
      <c r="T413" t="s">
        <v>1915</v>
      </c>
      <c r="U413" t="s">
        <v>1946</v>
      </c>
      <c r="V413" t="s">
        <v>514</v>
      </c>
    </row>
    <row r="414" spans="1:22" hidden="1" x14ac:dyDescent="0.25">
      <c r="A414" s="31" t="str">
        <f t="shared" si="6"/>
        <v>111.3.1</v>
      </c>
      <c r="B414" t="s">
        <v>491</v>
      </c>
      <c r="C414">
        <v>2</v>
      </c>
      <c r="D414" t="s">
        <v>499</v>
      </c>
      <c r="E414" t="s">
        <v>515</v>
      </c>
      <c r="F414" t="s">
        <v>19</v>
      </c>
      <c r="G414" t="s">
        <v>19</v>
      </c>
      <c r="H414" t="s">
        <v>19</v>
      </c>
      <c r="I414" t="s">
        <v>19</v>
      </c>
      <c r="J414" t="s">
        <v>19</v>
      </c>
      <c r="K414" t="s">
        <v>19</v>
      </c>
      <c r="L414" t="s">
        <v>19</v>
      </c>
      <c r="M414" t="s">
        <v>19</v>
      </c>
      <c r="N414" t="s">
        <v>19</v>
      </c>
      <c r="O414" t="s">
        <v>69</v>
      </c>
      <c r="P414">
        <v>50</v>
      </c>
      <c r="Q414">
        <v>2</v>
      </c>
      <c r="R414" t="s">
        <v>497</v>
      </c>
      <c r="S414" t="s">
        <v>516</v>
      </c>
      <c r="T414" t="s">
        <v>1915</v>
      </c>
      <c r="U414" t="s">
        <v>1897</v>
      </c>
      <c r="V414" t="s">
        <v>517</v>
      </c>
    </row>
    <row r="415" spans="1:22" hidden="1" x14ac:dyDescent="0.25">
      <c r="A415" s="31" t="str">
        <f t="shared" si="6"/>
        <v>111.3.2</v>
      </c>
      <c r="B415" t="s">
        <v>491</v>
      </c>
      <c r="C415">
        <v>2</v>
      </c>
      <c r="D415" t="s">
        <v>499</v>
      </c>
      <c r="E415" t="s">
        <v>518</v>
      </c>
      <c r="F415" t="s">
        <v>19</v>
      </c>
      <c r="G415" t="s">
        <v>19</v>
      </c>
      <c r="H415" t="s">
        <v>19</v>
      </c>
      <c r="I415" t="s">
        <v>19</v>
      </c>
      <c r="J415" t="s">
        <v>19</v>
      </c>
      <c r="K415" t="s">
        <v>19</v>
      </c>
      <c r="L415" t="s">
        <v>19</v>
      </c>
      <c r="M415" t="s">
        <v>19</v>
      </c>
      <c r="N415" t="s">
        <v>19</v>
      </c>
      <c r="O415" t="s">
        <v>1815</v>
      </c>
      <c r="P415">
        <v>25</v>
      </c>
      <c r="Q415">
        <v>2</v>
      </c>
      <c r="R415" t="s">
        <v>497</v>
      </c>
      <c r="S415" t="s">
        <v>519</v>
      </c>
      <c r="T415" t="s">
        <v>1889</v>
      </c>
      <c r="U415" t="s">
        <v>1946</v>
      </c>
      <c r="V415" t="s">
        <v>514</v>
      </c>
    </row>
    <row r="416" spans="1:22" hidden="1" x14ac:dyDescent="0.25">
      <c r="A416" s="31" t="str">
        <f t="shared" si="6"/>
        <v>111.3.3</v>
      </c>
      <c r="B416" t="s">
        <v>491</v>
      </c>
      <c r="C416">
        <v>2</v>
      </c>
      <c r="D416" t="s">
        <v>499</v>
      </c>
      <c r="E416" t="s">
        <v>520</v>
      </c>
      <c r="F416" t="s">
        <v>19</v>
      </c>
      <c r="G416" t="s">
        <v>19</v>
      </c>
      <c r="H416" t="s">
        <v>19</v>
      </c>
      <c r="I416" t="s">
        <v>19</v>
      </c>
      <c r="J416" t="s">
        <v>19</v>
      </c>
      <c r="K416" t="s">
        <v>19</v>
      </c>
      <c r="L416" t="s">
        <v>19</v>
      </c>
      <c r="M416" t="s">
        <v>19</v>
      </c>
      <c r="N416" t="s">
        <v>19</v>
      </c>
      <c r="O416" t="s">
        <v>70</v>
      </c>
      <c r="P416">
        <v>25</v>
      </c>
      <c r="Q416">
        <v>2</v>
      </c>
      <c r="R416" t="s">
        <v>497</v>
      </c>
      <c r="S416" t="s">
        <v>521</v>
      </c>
      <c r="T416" t="s">
        <v>1893</v>
      </c>
      <c r="U416" t="s">
        <v>1946</v>
      </c>
      <c r="V416" t="s">
        <v>491</v>
      </c>
    </row>
    <row r="417" spans="1:22" hidden="1" x14ac:dyDescent="0.25">
      <c r="A417" s="31" t="str">
        <f t="shared" si="6"/>
        <v>30.1</v>
      </c>
      <c r="B417" t="s">
        <v>1097</v>
      </c>
      <c r="C417">
        <v>3</v>
      </c>
      <c r="D417" t="s">
        <v>492</v>
      </c>
      <c r="E417" t="s">
        <v>1098</v>
      </c>
      <c r="F417" t="s">
        <v>511</v>
      </c>
      <c r="G417" t="s">
        <v>1542</v>
      </c>
      <c r="H417" t="s">
        <v>1543</v>
      </c>
      <c r="I417" t="s">
        <v>1544</v>
      </c>
      <c r="J417" t="s">
        <v>19</v>
      </c>
      <c r="K417" t="s">
        <v>495</v>
      </c>
      <c r="L417" t="s">
        <v>20</v>
      </c>
      <c r="M417" t="s">
        <v>531</v>
      </c>
      <c r="N417" t="s">
        <v>19</v>
      </c>
      <c r="O417" t="s">
        <v>109</v>
      </c>
      <c r="P417">
        <v>20</v>
      </c>
      <c r="Q417">
        <v>1</v>
      </c>
      <c r="R417" t="s">
        <v>497</v>
      </c>
      <c r="S417" t="s">
        <v>1099</v>
      </c>
      <c r="T417" t="s">
        <v>1944</v>
      </c>
      <c r="U417" t="s">
        <v>1958</v>
      </c>
      <c r="V417" t="s">
        <v>1097</v>
      </c>
    </row>
    <row r="418" spans="1:22" hidden="1" x14ac:dyDescent="0.25">
      <c r="A418" s="31" t="str">
        <f t="shared" si="6"/>
        <v>30.1.1</v>
      </c>
      <c r="B418" t="s">
        <v>1097</v>
      </c>
      <c r="C418">
        <v>3</v>
      </c>
      <c r="D418" t="s">
        <v>499</v>
      </c>
      <c r="E418" t="s">
        <v>1100</v>
      </c>
      <c r="F418" t="s">
        <v>19</v>
      </c>
      <c r="G418" t="s">
        <v>19</v>
      </c>
      <c r="H418" t="s">
        <v>19</v>
      </c>
      <c r="I418" t="s">
        <v>19</v>
      </c>
      <c r="J418" t="s">
        <v>19</v>
      </c>
      <c r="K418" t="s">
        <v>19</v>
      </c>
      <c r="L418" t="s">
        <v>19</v>
      </c>
      <c r="M418" t="s">
        <v>19</v>
      </c>
      <c r="N418" t="s">
        <v>19</v>
      </c>
      <c r="O418" t="s">
        <v>110</v>
      </c>
      <c r="P418">
        <v>20</v>
      </c>
      <c r="Q418">
        <v>1</v>
      </c>
      <c r="R418" t="s">
        <v>497</v>
      </c>
      <c r="S418" t="s">
        <v>1101</v>
      </c>
      <c r="T418" t="s">
        <v>1944</v>
      </c>
      <c r="U418" t="s">
        <v>1998</v>
      </c>
      <c r="V418" t="s">
        <v>1097</v>
      </c>
    </row>
    <row r="419" spans="1:22" hidden="1" x14ac:dyDescent="0.25">
      <c r="A419" s="31" t="str">
        <f t="shared" si="6"/>
        <v>30.1.2</v>
      </c>
      <c r="B419" t="s">
        <v>1097</v>
      </c>
      <c r="C419">
        <v>3</v>
      </c>
      <c r="D419" t="s">
        <v>499</v>
      </c>
      <c r="E419" t="s">
        <v>1102</v>
      </c>
      <c r="F419" t="s">
        <v>19</v>
      </c>
      <c r="G419" t="s">
        <v>19</v>
      </c>
      <c r="H419" t="s">
        <v>19</v>
      </c>
      <c r="I419" t="s">
        <v>19</v>
      </c>
      <c r="J419" t="s">
        <v>19</v>
      </c>
      <c r="K419" t="s">
        <v>19</v>
      </c>
      <c r="L419" t="s">
        <v>19</v>
      </c>
      <c r="M419" t="s">
        <v>19</v>
      </c>
      <c r="N419" t="s">
        <v>19</v>
      </c>
      <c r="O419" t="s">
        <v>111</v>
      </c>
      <c r="P419">
        <v>20</v>
      </c>
      <c r="Q419">
        <v>1</v>
      </c>
      <c r="R419" t="s">
        <v>497</v>
      </c>
      <c r="S419" t="s">
        <v>1103</v>
      </c>
      <c r="T419" t="s">
        <v>2036</v>
      </c>
      <c r="U419" t="s">
        <v>1930</v>
      </c>
      <c r="V419" t="s">
        <v>1097</v>
      </c>
    </row>
    <row r="420" spans="1:22" hidden="1" x14ac:dyDescent="0.25">
      <c r="A420" s="31" t="str">
        <f t="shared" si="6"/>
        <v>30.1.3</v>
      </c>
      <c r="B420" t="s">
        <v>1097</v>
      </c>
      <c r="C420">
        <v>3</v>
      </c>
      <c r="D420" t="s">
        <v>499</v>
      </c>
      <c r="E420" t="s">
        <v>1104</v>
      </c>
      <c r="F420" t="s">
        <v>19</v>
      </c>
      <c r="G420" t="s">
        <v>19</v>
      </c>
      <c r="H420" t="s">
        <v>19</v>
      </c>
      <c r="I420" t="s">
        <v>19</v>
      </c>
      <c r="J420" t="s">
        <v>19</v>
      </c>
      <c r="K420" t="s">
        <v>19</v>
      </c>
      <c r="L420" t="s">
        <v>19</v>
      </c>
      <c r="M420" t="s">
        <v>19</v>
      </c>
      <c r="N420" t="s">
        <v>19</v>
      </c>
      <c r="O420" t="s">
        <v>112</v>
      </c>
      <c r="P420">
        <v>20</v>
      </c>
      <c r="Q420">
        <v>1</v>
      </c>
      <c r="R420" t="s">
        <v>497</v>
      </c>
      <c r="S420" t="s">
        <v>1105</v>
      </c>
      <c r="T420" t="s">
        <v>1925</v>
      </c>
      <c r="U420" t="s">
        <v>2037</v>
      </c>
      <c r="V420" t="s">
        <v>1097</v>
      </c>
    </row>
    <row r="421" spans="1:22" hidden="1" x14ac:dyDescent="0.25">
      <c r="A421" s="31" t="str">
        <f t="shared" si="6"/>
        <v>30.1.4</v>
      </c>
      <c r="B421" t="s">
        <v>1097</v>
      </c>
      <c r="C421">
        <v>3</v>
      </c>
      <c r="D421" t="s">
        <v>499</v>
      </c>
      <c r="E421" t="s">
        <v>1106</v>
      </c>
      <c r="F421" t="s">
        <v>19</v>
      </c>
      <c r="G421" t="s">
        <v>19</v>
      </c>
      <c r="H421" t="s">
        <v>19</v>
      </c>
      <c r="I421" t="s">
        <v>19</v>
      </c>
      <c r="J421" t="s">
        <v>19</v>
      </c>
      <c r="K421" t="s">
        <v>19</v>
      </c>
      <c r="L421" t="s">
        <v>19</v>
      </c>
      <c r="M421" t="s">
        <v>19</v>
      </c>
      <c r="N421" t="s">
        <v>19</v>
      </c>
      <c r="O421" t="s">
        <v>113</v>
      </c>
      <c r="P421">
        <v>40</v>
      </c>
      <c r="Q421">
        <v>2</v>
      </c>
      <c r="R421" t="s">
        <v>497</v>
      </c>
      <c r="S421" t="s">
        <v>1107</v>
      </c>
      <c r="T421" t="s">
        <v>2000</v>
      </c>
      <c r="U421" t="s">
        <v>1958</v>
      </c>
      <c r="V421" t="s">
        <v>1097</v>
      </c>
    </row>
    <row r="422" spans="1:22" hidden="1" x14ac:dyDescent="0.25">
      <c r="A422" s="31" t="str">
        <f t="shared" si="6"/>
        <v>30.2</v>
      </c>
      <c r="B422" t="s">
        <v>1097</v>
      </c>
      <c r="C422">
        <v>3</v>
      </c>
      <c r="D422" t="s">
        <v>492</v>
      </c>
      <c r="E422" t="s">
        <v>1108</v>
      </c>
      <c r="F422" t="s">
        <v>511</v>
      </c>
      <c r="G422" t="s">
        <v>1527</v>
      </c>
      <c r="H422" t="s">
        <v>1528</v>
      </c>
      <c r="I422" t="s">
        <v>1529</v>
      </c>
      <c r="J422" t="s">
        <v>1888</v>
      </c>
      <c r="K422" t="s">
        <v>495</v>
      </c>
      <c r="L422" t="s">
        <v>39</v>
      </c>
      <c r="M422" t="s">
        <v>606</v>
      </c>
      <c r="N422" t="s">
        <v>19</v>
      </c>
      <c r="O422" t="s">
        <v>161</v>
      </c>
      <c r="P422">
        <v>20</v>
      </c>
      <c r="Q422">
        <v>100</v>
      </c>
      <c r="R422" t="s">
        <v>525</v>
      </c>
      <c r="S422" t="s">
        <v>1109</v>
      </c>
      <c r="T422" t="s">
        <v>2002</v>
      </c>
      <c r="U422" t="s">
        <v>1946</v>
      </c>
      <c r="V422" t="s">
        <v>1097</v>
      </c>
    </row>
    <row r="423" spans="1:22" hidden="1" x14ac:dyDescent="0.25">
      <c r="A423" s="31" t="str">
        <f t="shared" si="6"/>
        <v>30.2.1</v>
      </c>
      <c r="B423" t="s">
        <v>1097</v>
      </c>
      <c r="C423">
        <v>3</v>
      </c>
      <c r="D423" t="s">
        <v>499</v>
      </c>
      <c r="E423" t="s">
        <v>1110</v>
      </c>
      <c r="F423" t="s">
        <v>19</v>
      </c>
      <c r="G423" t="s">
        <v>19</v>
      </c>
      <c r="H423" t="s">
        <v>19</v>
      </c>
      <c r="I423" t="s">
        <v>19</v>
      </c>
      <c r="J423" t="s">
        <v>19</v>
      </c>
      <c r="K423" t="s">
        <v>19</v>
      </c>
      <c r="L423" t="s">
        <v>19</v>
      </c>
      <c r="M423" t="s">
        <v>19</v>
      </c>
      <c r="N423" t="s">
        <v>19</v>
      </c>
      <c r="O423" t="s">
        <v>162</v>
      </c>
      <c r="P423">
        <v>15</v>
      </c>
      <c r="Q423">
        <v>2</v>
      </c>
      <c r="R423" t="s">
        <v>497</v>
      </c>
      <c r="S423" t="s">
        <v>1111</v>
      </c>
      <c r="T423" t="s">
        <v>2002</v>
      </c>
      <c r="U423" t="s">
        <v>2038</v>
      </c>
      <c r="V423" t="s">
        <v>1097</v>
      </c>
    </row>
    <row r="424" spans="1:22" hidden="1" x14ac:dyDescent="0.25">
      <c r="A424" s="31" t="str">
        <f t="shared" si="6"/>
        <v>30.2.2</v>
      </c>
      <c r="B424" t="s">
        <v>1097</v>
      </c>
      <c r="C424">
        <v>3</v>
      </c>
      <c r="D424" t="s">
        <v>499</v>
      </c>
      <c r="E424" t="s">
        <v>1112</v>
      </c>
      <c r="F424" t="s">
        <v>19</v>
      </c>
      <c r="G424" t="s">
        <v>19</v>
      </c>
      <c r="H424" t="s">
        <v>19</v>
      </c>
      <c r="I424" t="s">
        <v>19</v>
      </c>
      <c r="J424" t="s">
        <v>19</v>
      </c>
      <c r="K424" t="s">
        <v>19</v>
      </c>
      <c r="L424" t="s">
        <v>19</v>
      </c>
      <c r="M424" t="s">
        <v>19</v>
      </c>
      <c r="N424" t="s">
        <v>19</v>
      </c>
      <c r="O424" t="s">
        <v>163</v>
      </c>
      <c r="P424">
        <v>30</v>
      </c>
      <c r="Q424">
        <v>1</v>
      </c>
      <c r="R424" t="s">
        <v>497</v>
      </c>
      <c r="S424" t="s">
        <v>1113</v>
      </c>
      <c r="T424" t="s">
        <v>1985</v>
      </c>
      <c r="U424" t="s">
        <v>1892</v>
      </c>
      <c r="V424" t="s">
        <v>1097</v>
      </c>
    </row>
    <row r="425" spans="1:22" hidden="1" x14ac:dyDescent="0.25">
      <c r="A425" s="31" t="str">
        <f t="shared" si="6"/>
        <v>30.2.3</v>
      </c>
      <c r="B425" t="s">
        <v>1097</v>
      </c>
      <c r="C425">
        <v>3</v>
      </c>
      <c r="D425" t="s">
        <v>499</v>
      </c>
      <c r="E425" t="s">
        <v>1114</v>
      </c>
      <c r="F425" t="s">
        <v>19</v>
      </c>
      <c r="G425" t="s">
        <v>19</v>
      </c>
      <c r="H425" t="s">
        <v>19</v>
      </c>
      <c r="I425" t="s">
        <v>19</v>
      </c>
      <c r="J425" t="s">
        <v>19</v>
      </c>
      <c r="K425" t="s">
        <v>19</v>
      </c>
      <c r="L425" t="s">
        <v>19</v>
      </c>
      <c r="M425" t="s">
        <v>19</v>
      </c>
      <c r="N425" t="s">
        <v>19</v>
      </c>
      <c r="O425" t="s">
        <v>96</v>
      </c>
      <c r="P425">
        <v>50</v>
      </c>
      <c r="Q425">
        <v>100</v>
      </c>
      <c r="R425" t="s">
        <v>525</v>
      </c>
      <c r="S425" t="s">
        <v>868</v>
      </c>
      <c r="T425" t="s">
        <v>2007</v>
      </c>
      <c r="U425" t="s">
        <v>1890</v>
      </c>
      <c r="V425" t="s">
        <v>1097</v>
      </c>
    </row>
    <row r="426" spans="1:22" hidden="1" x14ac:dyDescent="0.25">
      <c r="A426" s="31" t="str">
        <f t="shared" si="6"/>
        <v>30.2.4</v>
      </c>
      <c r="B426" t="s">
        <v>1097</v>
      </c>
      <c r="C426">
        <v>3</v>
      </c>
      <c r="D426" t="s">
        <v>499</v>
      </c>
      <c r="E426" t="s">
        <v>1115</v>
      </c>
      <c r="F426" t="s">
        <v>19</v>
      </c>
      <c r="G426" t="s">
        <v>19</v>
      </c>
      <c r="H426" t="s">
        <v>19</v>
      </c>
      <c r="I426" t="s">
        <v>19</v>
      </c>
      <c r="J426" t="s">
        <v>19</v>
      </c>
      <c r="K426" t="s">
        <v>19</v>
      </c>
      <c r="L426" t="s">
        <v>19</v>
      </c>
      <c r="M426" t="s">
        <v>19</v>
      </c>
      <c r="N426" t="s">
        <v>19</v>
      </c>
      <c r="O426" t="s">
        <v>164</v>
      </c>
      <c r="P426">
        <v>5</v>
      </c>
      <c r="Q426">
        <v>2</v>
      </c>
      <c r="R426" t="s">
        <v>497</v>
      </c>
      <c r="S426" t="s">
        <v>1116</v>
      </c>
      <c r="T426" t="s">
        <v>1950</v>
      </c>
      <c r="U426" t="s">
        <v>1946</v>
      </c>
      <c r="V426" t="s">
        <v>1097</v>
      </c>
    </row>
    <row r="427" spans="1:22" x14ac:dyDescent="0.25">
      <c r="A427" s="31" t="str">
        <f t="shared" si="6"/>
        <v>30.3</v>
      </c>
      <c r="B427" s="159" t="s">
        <v>1097</v>
      </c>
      <c r="C427" s="159">
        <v>3</v>
      </c>
      <c r="D427" s="159" t="s">
        <v>1875</v>
      </c>
      <c r="E427" s="159" t="s">
        <v>1117</v>
      </c>
      <c r="F427" s="159" t="s">
        <v>511</v>
      </c>
      <c r="G427" s="159" t="s">
        <v>1527</v>
      </c>
      <c r="H427" s="159" t="s">
        <v>1528</v>
      </c>
      <c r="I427" s="159" t="s">
        <v>1529</v>
      </c>
      <c r="J427" s="159" t="s">
        <v>19</v>
      </c>
      <c r="K427" s="159" t="s">
        <v>495</v>
      </c>
      <c r="L427" s="159" t="s">
        <v>20</v>
      </c>
      <c r="M427" s="159" t="s">
        <v>1118</v>
      </c>
      <c r="N427" s="159" t="s">
        <v>19</v>
      </c>
      <c r="O427" s="159" t="s">
        <v>94</v>
      </c>
      <c r="P427" s="159">
        <v>0</v>
      </c>
      <c r="Q427" s="159">
        <v>1</v>
      </c>
      <c r="R427" s="159" t="s">
        <v>497</v>
      </c>
      <c r="S427" s="159" t="s">
        <v>1119</v>
      </c>
      <c r="T427" s="307">
        <v>45761</v>
      </c>
      <c r="U427" s="307">
        <v>46010</v>
      </c>
      <c r="V427" s="159" t="s">
        <v>1097</v>
      </c>
    </row>
    <row r="428" spans="1:22" x14ac:dyDescent="0.25">
      <c r="A428" s="31" t="str">
        <f t="shared" si="6"/>
        <v>30.3.1</v>
      </c>
      <c r="B428" s="159" t="s">
        <v>1097</v>
      </c>
      <c r="C428" s="159">
        <v>3</v>
      </c>
      <c r="D428" s="159" t="s">
        <v>1842</v>
      </c>
      <c r="E428" s="159" t="s">
        <v>1120</v>
      </c>
      <c r="F428" s="159" t="s">
        <v>19</v>
      </c>
      <c r="G428" s="159" t="s">
        <v>19</v>
      </c>
      <c r="H428" s="159" t="s">
        <v>19</v>
      </c>
      <c r="I428" s="159" t="s">
        <v>19</v>
      </c>
      <c r="J428" s="159" t="s">
        <v>19</v>
      </c>
      <c r="K428" s="159" t="s">
        <v>19</v>
      </c>
      <c r="L428" s="159" t="s">
        <v>19</v>
      </c>
      <c r="M428" s="159" t="s">
        <v>19</v>
      </c>
      <c r="N428" s="159" t="s">
        <v>19</v>
      </c>
      <c r="O428" s="159" t="s">
        <v>95</v>
      </c>
      <c r="P428" s="159">
        <v>20</v>
      </c>
      <c r="Q428" s="159">
        <v>1</v>
      </c>
      <c r="R428" s="159" t="s">
        <v>497</v>
      </c>
      <c r="S428" s="159" t="s">
        <v>1121</v>
      </c>
      <c r="T428" s="307">
        <v>45761</v>
      </c>
      <c r="U428" s="307">
        <v>45807</v>
      </c>
      <c r="V428" s="159" t="s">
        <v>1097</v>
      </c>
    </row>
    <row r="429" spans="1:22" x14ac:dyDescent="0.25">
      <c r="A429" s="31" t="str">
        <f t="shared" si="6"/>
        <v>30.3.2</v>
      </c>
      <c r="B429" s="159" t="s">
        <v>1097</v>
      </c>
      <c r="C429" s="159">
        <v>3</v>
      </c>
      <c r="D429" s="159" t="s">
        <v>1842</v>
      </c>
      <c r="E429" s="159" t="s">
        <v>1122</v>
      </c>
      <c r="F429" s="159" t="s">
        <v>19</v>
      </c>
      <c r="G429" s="159" t="s">
        <v>19</v>
      </c>
      <c r="H429" s="159" t="s">
        <v>19</v>
      </c>
      <c r="I429" s="159" t="s">
        <v>19</v>
      </c>
      <c r="J429" s="159" t="s">
        <v>19</v>
      </c>
      <c r="K429" s="159" t="s">
        <v>19</v>
      </c>
      <c r="L429" s="159" t="s">
        <v>19</v>
      </c>
      <c r="M429" s="159" t="s">
        <v>19</v>
      </c>
      <c r="N429" s="159" t="s">
        <v>19</v>
      </c>
      <c r="O429" s="159" t="s">
        <v>96</v>
      </c>
      <c r="P429" s="159">
        <v>80</v>
      </c>
      <c r="Q429" s="159">
        <v>100</v>
      </c>
      <c r="R429" s="159" t="s">
        <v>525</v>
      </c>
      <c r="S429" s="159" t="s">
        <v>868</v>
      </c>
      <c r="T429" s="307">
        <v>45810</v>
      </c>
      <c r="U429" s="307">
        <v>46010</v>
      </c>
      <c r="V429" s="159" t="s">
        <v>1097</v>
      </c>
    </row>
    <row r="430" spans="1:22" hidden="1" x14ac:dyDescent="0.25">
      <c r="A430" s="31" t="str">
        <f t="shared" si="6"/>
        <v>30.4</v>
      </c>
      <c r="B430" t="s">
        <v>1097</v>
      </c>
      <c r="C430">
        <v>3</v>
      </c>
      <c r="D430" t="s">
        <v>492</v>
      </c>
      <c r="E430" t="s">
        <v>1123</v>
      </c>
      <c r="F430" t="s">
        <v>511</v>
      </c>
      <c r="G430" t="s">
        <v>1527</v>
      </c>
      <c r="H430" t="s">
        <v>1528</v>
      </c>
      <c r="I430" t="s">
        <v>1529</v>
      </c>
      <c r="J430" t="s">
        <v>1888</v>
      </c>
      <c r="K430" t="s">
        <v>512</v>
      </c>
      <c r="L430" t="s">
        <v>39</v>
      </c>
      <c r="M430" t="s">
        <v>1118</v>
      </c>
      <c r="N430" t="s">
        <v>19</v>
      </c>
      <c r="O430" t="s">
        <v>97</v>
      </c>
      <c r="P430">
        <v>20</v>
      </c>
      <c r="Q430">
        <v>1</v>
      </c>
      <c r="R430" t="s">
        <v>497</v>
      </c>
      <c r="S430" t="s">
        <v>1124</v>
      </c>
      <c r="T430" t="s">
        <v>1925</v>
      </c>
      <c r="U430" t="s">
        <v>2039</v>
      </c>
      <c r="V430" t="s">
        <v>1125</v>
      </c>
    </row>
    <row r="431" spans="1:22" hidden="1" x14ac:dyDescent="0.25">
      <c r="A431" s="31" t="str">
        <f t="shared" si="6"/>
        <v>30.4.1</v>
      </c>
      <c r="B431" t="s">
        <v>1097</v>
      </c>
      <c r="C431">
        <v>3</v>
      </c>
      <c r="D431" t="s">
        <v>499</v>
      </c>
      <c r="E431" t="s">
        <v>1126</v>
      </c>
      <c r="F431" t="s">
        <v>19</v>
      </c>
      <c r="G431" t="s">
        <v>19</v>
      </c>
      <c r="H431" t="s">
        <v>19</v>
      </c>
      <c r="I431" t="s">
        <v>19</v>
      </c>
      <c r="J431" t="s">
        <v>19</v>
      </c>
      <c r="K431" t="s">
        <v>19</v>
      </c>
      <c r="L431" t="s">
        <v>19</v>
      </c>
      <c r="M431" t="s">
        <v>19</v>
      </c>
      <c r="N431" t="s">
        <v>19</v>
      </c>
      <c r="O431" t="s">
        <v>98</v>
      </c>
      <c r="P431">
        <v>10</v>
      </c>
      <c r="Q431">
        <v>1</v>
      </c>
      <c r="R431" t="s">
        <v>497</v>
      </c>
      <c r="S431" t="s">
        <v>1127</v>
      </c>
      <c r="T431" t="s">
        <v>1925</v>
      </c>
      <c r="U431" t="s">
        <v>2040</v>
      </c>
      <c r="V431" t="s">
        <v>1097</v>
      </c>
    </row>
    <row r="432" spans="1:22" hidden="1" x14ac:dyDescent="0.25">
      <c r="A432" s="31" t="str">
        <f t="shared" si="6"/>
        <v>30.4.2</v>
      </c>
      <c r="B432" t="s">
        <v>1097</v>
      </c>
      <c r="C432">
        <v>3</v>
      </c>
      <c r="D432" t="s">
        <v>499</v>
      </c>
      <c r="E432" t="s">
        <v>1128</v>
      </c>
      <c r="F432" t="s">
        <v>19</v>
      </c>
      <c r="G432" t="s">
        <v>19</v>
      </c>
      <c r="H432" t="s">
        <v>19</v>
      </c>
      <c r="I432" t="s">
        <v>19</v>
      </c>
      <c r="J432" t="s">
        <v>19</v>
      </c>
      <c r="K432" t="s">
        <v>19</v>
      </c>
      <c r="L432" t="s">
        <v>19</v>
      </c>
      <c r="M432" t="s">
        <v>19</v>
      </c>
      <c r="N432" t="s">
        <v>19</v>
      </c>
      <c r="O432" t="s">
        <v>1878</v>
      </c>
      <c r="P432">
        <v>8</v>
      </c>
      <c r="Q432">
        <v>100</v>
      </c>
      <c r="R432" t="s">
        <v>525</v>
      </c>
      <c r="S432" t="s">
        <v>1129</v>
      </c>
      <c r="T432" t="s">
        <v>2041</v>
      </c>
      <c r="U432" t="s">
        <v>1921</v>
      </c>
      <c r="V432" t="s">
        <v>1125</v>
      </c>
    </row>
    <row r="433" spans="1:22" hidden="1" x14ac:dyDescent="0.25">
      <c r="A433" s="31" t="str">
        <f t="shared" si="6"/>
        <v>30.4.3</v>
      </c>
      <c r="B433" t="s">
        <v>1097</v>
      </c>
      <c r="C433">
        <v>3</v>
      </c>
      <c r="D433" t="s">
        <v>499</v>
      </c>
      <c r="E433" t="s">
        <v>1130</v>
      </c>
      <c r="F433" t="s">
        <v>19</v>
      </c>
      <c r="G433" t="s">
        <v>19</v>
      </c>
      <c r="H433" t="s">
        <v>19</v>
      </c>
      <c r="I433" t="s">
        <v>19</v>
      </c>
      <c r="J433" t="s">
        <v>19</v>
      </c>
      <c r="K433" t="s">
        <v>19</v>
      </c>
      <c r="L433" t="s">
        <v>19</v>
      </c>
      <c r="M433" t="s">
        <v>19</v>
      </c>
      <c r="N433" t="s">
        <v>19</v>
      </c>
      <c r="O433" t="s">
        <v>1879</v>
      </c>
      <c r="P433">
        <v>22</v>
      </c>
      <c r="Q433">
        <v>100</v>
      </c>
      <c r="R433" t="s">
        <v>525</v>
      </c>
      <c r="S433" t="s">
        <v>1129</v>
      </c>
      <c r="T433" t="s">
        <v>2003</v>
      </c>
      <c r="U433" t="s">
        <v>1987</v>
      </c>
      <c r="V433" t="s">
        <v>1125</v>
      </c>
    </row>
    <row r="434" spans="1:22" hidden="1" x14ac:dyDescent="0.25">
      <c r="A434" s="31" t="str">
        <f t="shared" si="6"/>
        <v>30.4.4</v>
      </c>
      <c r="B434" t="s">
        <v>1097</v>
      </c>
      <c r="C434">
        <v>3</v>
      </c>
      <c r="D434" t="s">
        <v>499</v>
      </c>
      <c r="E434" t="s">
        <v>1132</v>
      </c>
      <c r="F434" t="s">
        <v>19</v>
      </c>
      <c r="G434" t="s">
        <v>19</v>
      </c>
      <c r="H434" t="s">
        <v>19</v>
      </c>
      <c r="I434" t="s">
        <v>19</v>
      </c>
      <c r="J434" t="s">
        <v>19</v>
      </c>
      <c r="K434" t="s">
        <v>19</v>
      </c>
      <c r="L434" t="s">
        <v>19</v>
      </c>
      <c r="M434" t="s">
        <v>19</v>
      </c>
      <c r="N434" t="s">
        <v>19</v>
      </c>
      <c r="O434" t="s">
        <v>99</v>
      </c>
      <c r="P434">
        <v>50</v>
      </c>
      <c r="Q434">
        <v>1</v>
      </c>
      <c r="R434" t="s">
        <v>497</v>
      </c>
      <c r="S434" t="s">
        <v>1131</v>
      </c>
      <c r="T434" t="s">
        <v>2042</v>
      </c>
      <c r="U434" t="s">
        <v>1988</v>
      </c>
      <c r="V434" t="s">
        <v>1125</v>
      </c>
    </row>
    <row r="435" spans="1:22" hidden="1" x14ac:dyDescent="0.25">
      <c r="A435" s="31" t="str">
        <f t="shared" si="6"/>
        <v>30.4.5</v>
      </c>
      <c r="B435" t="s">
        <v>1097</v>
      </c>
      <c r="C435">
        <v>3</v>
      </c>
      <c r="D435" t="s">
        <v>499</v>
      </c>
      <c r="E435" t="s">
        <v>1880</v>
      </c>
      <c r="F435" t="s">
        <v>19</v>
      </c>
      <c r="G435" t="s">
        <v>19</v>
      </c>
      <c r="H435" t="s">
        <v>19</v>
      </c>
      <c r="I435" t="s">
        <v>19</v>
      </c>
      <c r="J435" t="s">
        <v>19</v>
      </c>
      <c r="K435" t="s">
        <v>19</v>
      </c>
      <c r="L435" t="s">
        <v>19</v>
      </c>
      <c r="M435" t="s">
        <v>19</v>
      </c>
      <c r="N435" t="s">
        <v>19</v>
      </c>
      <c r="O435" t="s">
        <v>100</v>
      </c>
      <c r="P435">
        <v>10</v>
      </c>
      <c r="Q435">
        <v>1</v>
      </c>
      <c r="R435" t="s">
        <v>497</v>
      </c>
      <c r="S435" t="s">
        <v>1133</v>
      </c>
      <c r="T435" t="s">
        <v>2020</v>
      </c>
      <c r="U435" t="s">
        <v>2039</v>
      </c>
      <c r="V435" t="s">
        <v>1125</v>
      </c>
    </row>
    <row r="436" spans="1:22" hidden="1" x14ac:dyDescent="0.25">
      <c r="A436" s="31" t="str">
        <f t="shared" si="6"/>
        <v>30.5</v>
      </c>
      <c r="B436" t="s">
        <v>1097</v>
      </c>
      <c r="C436">
        <v>3</v>
      </c>
      <c r="D436" t="s">
        <v>492</v>
      </c>
      <c r="E436" t="s">
        <v>1134</v>
      </c>
      <c r="F436" t="s">
        <v>494</v>
      </c>
      <c r="G436" t="s">
        <v>1527</v>
      </c>
      <c r="H436" t="s">
        <v>1528</v>
      </c>
      <c r="I436" t="s">
        <v>1529</v>
      </c>
      <c r="J436" t="s">
        <v>19</v>
      </c>
      <c r="K436" t="s">
        <v>495</v>
      </c>
      <c r="L436" t="s">
        <v>19</v>
      </c>
      <c r="M436" t="s">
        <v>1135</v>
      </c>
      <c r="N436" t="s">
        <v>19</v>
      </c>
      <c r="O436" t="s">
        <v>296</v>
      </c>
      <c r="P436">
        <v>20</v>
      </c>
      <c r="Q436">
        <v>100</v>
      </c>
      <c r="R436" t="s">
        <v>525</v>
      </c>
      <c r="S436" t="s">
        <v>1136</v>
      </c>
      <c r="T436" t="s">
        <v>1917</v>
      </c>
      <c r="U436" t="s">
        <v>1899</v>
      </c>
      <c r="V436" t="s">
        <v>1097</v>
      </c>
    </row>
    <row r="437" spans="1:22" hidden="1" x14ac:dyDescent="0.25">
      <c r="A437" s="31" t="str">
        <f t="shared" si="6"/>
        <v>30.5.1</v>
      </c>
      <c r="B437" t="s">
        <v>1097</v>
      </c>
      <c r="C437">
        <v>3</v>
      </c>
      <c r="D437" t="s">
        <v>499</v>
      </c>
      <c r="E437" t="s">
        <v>1137</v>
      </c>
      <c r="F437" t="s">
        <v>19</v>
      </c>
      <c r="G437" t="s">
        <v>19</v>
      </c>
      <c r="H437" t="s">
        <v>19</v>
      </c>
      <c r="I437" t="s">
        <v>19</v>
      </c>
      <c r="J437" t="s">
        <v>19</v>
      </c>
      <c r="K437" t="s">
        <v>19</v>
      </c>
      <c r="L437" t="s">
        <v>19</v>
      </c>
      <c r="M437" t="s">
        <v>19</v>
      </c>
      <c r="N437" t="s">
        <v>19</v>
      </c>
      <c r="O437" t="s">
        <v>297</v>
      </c>
      <c r="P437">
        <v>20</v>
      </c>
      <c r="Q437">
        <v>1</v>
      </c>
      <c r="R437" t="s">
        <v>497</v>
      </c>
      <c r="S437" t="s">
        <v>1138</v>
      </c>
      <c r="T437" t="s">
        <v>1917</v>
      </c>
      <c r="U437" t="s">
        <v>1922</v>
      </c>
      <c r="V437" t="s">
        <v>1097</v>
      </c>
    </row>
    <row r="438" spans="1:22" hidden="1" x14ac:dyDescent="0.25">
      <c r="A438" s="31" t="str">
        <f t="shared" si="6"/>
        <v>30.5.2</v>
      </c>
      <c r="B438" t="s">
        <v>1097</v>
      </c>
      <c r="C438">
        <v>3</v>
      </c>
      <c r="D438" t="s">
        <v>499</v>
      </c>
      <c r="E438" t="s">
        <v>1139</v>
      </c>
      <c r="F438" t="s">
        <v>19</v>
      </c>
      <c r="G438" t="s">
        <v>19</v>
      </c>
      <c r="H438" t="s">
        <v>19</v>
      </c>
      <c r="I438" t="s">
        <v>19</v>
      </c>
      <c r="J438" t="s">
        <v>19</v>
      </c>
      <c r="K438" t="s">
        <v>19</v>
      </c>
      <c r="L438" t="s">
        <v>19</v>
      </c>
      <c r="M438" t="s">
        <v>19</v>
      </c>
      <c r="N438" t="s">
        <v>19</v>
      </c>
      <c r="O438" t="s">
        <v>298</v>
      </c>
      <c r="P438">
        <v>80</v>
      </c>
      <c r="Q438">
        <v>100</v>
      </c>
      <c r="R438" t="s">
        <v>525</v>
      </c>
      <c r="S438" t="s">
        <v>1140</v>
      </c>
      <c r="T438" t="s">
        <v>1922</v>
      </c>
      <c r="U438" t="s">
        <v>1899</v>
      </c>
      <c r="V438" t="s">
        <v>1097</v>
      </c>
    </row>
    <row r="439" spans="1:22" hidden="1" x14ac:dyDescent="0.25">
      <c r="A439" s="31" t="str">
        <f t="shared" si="6"/>
        <v>30.6</v>
      </c>
      <c r="B439" t="s">
        <v>1097</v>
      </c>
      <c r="C439">
        <v>3</v>
      </c>
      <c r="D439" t="s">
        <v>492</v>
      </c>
      <c r="E439" t="s">
        <v>1141</v>
      </c>
      <c r="F439" t="s">
        <v>494</v>
      </c>
      <c r="G439" t="s">
        <v>1527</v>
      </c>
      <c r="H439" t="s">
        <v>1528</v>
      </c>
      <c r="I439" t="s">
        <v>1529</v>
      </c>
      <c r="J439" t="s">
        <v>19</v>
      </c>
      <c r="K439" t="s">
        <v>512</v>
      </c>
      <c r="L439" t="s">
        <v>19</v>
      </c>
      <c r="M439" t="s">
        <v>1142</v>
      </c>
      <c r="N439" t="s">
        <v>1600</v>
      </c>
      <c r="O439" t="s">
        <v>93</v>
      </c>
      <c r="P439">
        <v>20</v>
      </c>
      <c r="Q439">
        <v>100</v>
      </c>
      <c r="R439" t="s">
        <v>525</v>
      </c>
      <c r="S439" t="s">
        <v>1136</v>
      </c>
      <c r="T439" t="s">
        <v>1917</v>
      </c>
      <c r="U439" t="s">
        <v>1899</v>
      </c>
      <c r="V439" t="s">
        <v>1143</v>
      </c>
    </row>
    <row r="440" spans="1:22" hidden="1" x14ac:dyDescent="0.25">
      <c r="A440" s="31" t="str">
        <f t="shared" si="6"/>
        <v>30.6.1</v>
      </c>
      <c r="B440" t="s">
        <v>1097</v>
      </c>
      <c r="C440">
        <v>3</v>
      </c>
      <c r="D440" t="s">
        <v>499</v>
      </c>
      <c r="E440" t="s">
        <v>1144</v>
      </c>
      <c r="F440" t="s">
        <v>19</v>
      </c>
      <c r="G440" t="s">
        <v>19</v>
      </c>
      <c r="H440" t="s">
        <v>19</v>
      </c>
      <c r="I440" t="s">
        <v>19</v>
      </c>
      <c r="J440" t="s">
        <v>19</v>
      </c>
      <c r="K440" t="s">
        <v>19</v>
      </c>
      <c r="L440" t="s">
        <v>19</v>
      </c>
      <c r="M440" t="s">
        <v>19</v>
      </c>
      <c r="N440" t="s">
        <v>19</v>
      </c>
      <c r="O440" t="s">
        <v>59</v>
      </c>
      <c r="P440">
        <v>20</v>
      </c>
      <c r="Q440">
        <v>1</v>
      </c>
      <c r="R440" t="s">
        <v>497</v>
      </c>
      <c r="S440" t="s">
        <v>1138</v>
      </c>
      <c r="T440" t="s">
        <v>1917</v>
      </c>
      <c r="U440" t="s">
        <v>2043</v>
      </c>
      <c r="V440" t="s">
        <v>1143</v>
      </c>
    </row>
    <row r="441" spans="1:22" hidden="1" x14ac:dyDescent="0.25">
      <c r="A441" s="31" t="str">
        <f t="shared" si="6"/>
        <v>30.6.2</v>
      </c>
      <c r="B441" t="s">
        <v>1097</v>
      </c>
      <c r="C441">
        <v>3</v>
      </c>
      <c r="D441" t="s">
        <v>499</v>
      </c>
      <c r="E441" t="s">
        <v>1145</v>
      </c>
      <c r="F441" t="s">
        <v>19</v>
      </c>
      <c r="G441" t="s">
        <v>19</v>
      </c>
      <c r="H441" t="s">
        <v>19</v>
      </c>
      <c r="I441" t="s">
        <v>19</v>
      </c>
      <c r="J441" t="s">
        <v>19</v>
      </c>
      <c r="K441" t="s">
        <v>19</v>
      </c>
      <c r="L441" t="s">
        <v>19</v>
      </c>
      <c r="M441" t="s">
        <v>19</v>
      </c>
      <c r="N441" t="s">
        <v>19</v>
      </c>
      <c r="O441" t="s">
        <v>60</v>
      </c>
      <c r="P441">
        <v>80</v>
      </c>
      <c r="Q441">
        <v>100</v>
      </c>
      <c r="R441" t="s">
        <v>525</v>
      </c>
      <c r="S441" t="s">
        <v>1140</v>
      </c>
      <c r="T441" t="s">
        <v>1898</v>
      </c>
      <c r="U441" t="s">
        <v>1899</v>
      </c>
      <c r="V441" t="s">
        <v>1143</v>
      </c>
    </row>
    <row r="442" spans="1:22" hidden="1" x14ac:dyDescent="0.25">
      <c r="A442" s="31" t="str">
        <f t="shared" si="6"/>
        <v>7100.1</v>
      </c>
      <c r="B442" t="s">
        <v>909</v>
      </c>
      <c r="C442">
        <v>2</v>
      </c>
      <c r="D442" t="s">
        <v>492</v>
      </c>
      <c r="E442" t="s">
        <v>910</v>
      </c>
      <c r="F442" t="s">
        <v>494</v>
      </c>
      <c r="G442" t="s">
        <v>1536</v>
      </c>
      <c r="H442" t="s">
        <v>1531</v>
      </c>
      <c r="I442" t="s">
        <v>1538</v>
      </c>
      <c r="J442" t="s">
        <v>2044</v>
      </c>
      <c r="K442" t="s">
        <v>512</v>
      </c>
      <c r="L442" t="s">
        <v>23</v>
      </c>
      <c r="M442" t="s">
        <v>730</v>
      </c>
      <c r="N442" t="s">
        <v>19</v>
      </c>
      <c r="O442" t="s">
        <v>387</v>
      </c>
      <c r="P442">
        <v>50</v>
      </c>
      <c r="Q442">
        <v>6</v>
      </c>
      <c r="R442" t="s">
        <v>497</v>
      </c>
      <c r="S442" t="s">
        <v>911</v>
      </c>
      <c r="T442" t="s">
        <v>2045</v>
      </c>
      <c r="U442" t="s">
        <v>1959</v>
      </c>
      <c r="V442" t="s">
        <v>912</v>
      </c>
    </row>
    <row r="443" spans="1:22" hidden="1" x14ac:dyDescent="0.25">
      <c r="A443" s="31" t="str">
        <f t="shared" si="6"/>
        <v>7100.1.1</v>
      </c>
      <c r="B443" t="s">
        <v>909</v>
      </c>
      <c r="C443">
        <v>2</v>
      </c>
      <c r="D443" t="s">
        <v>499</v>
      </c>
      <c r="E443" t="s">
        <v>913</v>
      </c>
      <c r="F443" t="s">
        <v>19</v>
      </c>
      <c r="G443" t="s">
        <v>19</v>
      </c>
      <c r="H443" t="s">
        <v>19</v>
      </c>
      <c r="I443" t="s">
        <v>19</v>
      </c>
      <c r="J443" t="s">
        <v>19</v>
      </c>
      <c r="K443" t="s">
        <v>19</v>
      </c>
      <c r="L443" t="s">
        <v>19</v>
      </c>
      <c r="M443" t="s">
        <v>19</v>
      </c>
      <c r="N443" t="s">
        <v>19</v>
      </c>
      <c r="O443" t="s">
        <v>388</v>
      </c>
      <c r="P443">
        <v>10</v>
      </c>
      <c r="Q443">
        <v>1</v>
      </c>
      <c r="R443" t="s">
        <v>497</v>
      </c>
      <c r="S443" t="s">
        <v>914</v>
      </c>
      <c r="T443" t="s">
        <v>2045</v>
      </c>
      <c r="U443" t="s">
        <v>1945</v>
      </c>
      <c r="V443" t="s">
        <v>909</v>
      </c>
    </row>
    <row r="444" spans="1:22" hidden="1" x14ac:dyDescent="0.25">
      <c r="A444" s="31" t="str">
        <f t="shared" si="6"/>
        <v>7100.1.2</v>
      </c>
      <c r="B444" t="s">
        <v>909</v>
      </c>
      <c r="C444">
        <v>2</v>
      </c>
      <c r="D444" t="s">
        <v>499</v>
      </c>
      <c r="E444" t="s">
        <v>915</v>
      </c>
      <c r="F444" t="s">
        <v>19</v>
      </c>
      <c r="G444" t="s">
        <v>19</v>
      </c>
      <c r="H444" t="s">
        <v>19</v>
      </c>
      <c r="I444" t="s">
        <v>19</v>
      </c>
      <c r="J444" t="s">
        <v>19</v>
      </c>
      <c r="K444" t="s">
        <v>19</v>
      </c>
      <c r="L444" t="s">
        <v>19</v>
      </c>
      <c r="M444" t="s">
        <v>19</v>
      </c>
      <c r="N444" t="s">
        <v>19</v>
      </c>
      <c r="O444" t="s">
        <v>389</v>
      </c>
      <c r="P444">
        <v>60</v>
      </c>
      <c r="Q444">
        <v>6</v>
      </c>
      <c r="R444" t="s">
        <v>497</v>
      </c>
      <c r="S444" t="s">
        <v>911</v>
      </c>
      <c r="T444" t="s">
        <v>2046</v>
      </c>
      <c r="U444" t="s">
        <v>1890</v>
      </c>
      <c r="V444" t="s">
        <v>912</v>
      </c>
    </row>
    <row r="445" spans="1:22" hidden="1" x14ac:dyDescent="0.25">
      <c r="A445" s="31" t="str">
        <f t="shared" si="6"/>
        <v>7100.1.3</v>
      </c>
      <c r="B445" t="s">
        <v>909</v>
      </c>
      <c r="C445">
        <v>2</v>
      </c>
      <c r="D445" t="s">
        <v>499</v>
      </c>
      <c r="E445" t="s">
        <v>916</v>
      </c>
      <c r="F445" t="s">
        <v>19</v>
      </c>
      <c r="G445" t="s">
        <v>19</v>
      </c>
      <c r="H445" t="s">
        <v>19</v>
      </c>
      <c r="I445" t="s">
        <v>19</v>
      </c>
      <c r="J445" t="s">
        <v>19</v>
      </c>
      <c r="K445" t="s">
        <v>19</v>
      </c>
      <c r="L445" t="s">
        <v>19</v>
      </c>
      <c r="M445" t="s">
        <v>19</v>
      </c>
      <c r="N445" t="s">
        <v>19</v>
      </c>
      <c r="O445" t="s">
        <v>390</v>
      </c>
      <c r="P445">
        <v>30</v>
      </c>
      <c r="Q445">
        <v>6</v>
      </c>
      <c r="R445" t="s">
        <v>497</v>
      </c>
      <c r="S445" t="s">
        <v>917</v>
      </c>
      <c r="T445" t="s">
        <v>2046</v>
      </c>
      <c r="U445" t="s">
        <v>1959</v>
      </c>
      <c r="V445" t="s">
        <v>909</v>
      </c>
    </row>
    <row r="446" spans="1:22" hidden="1" x14ac:dyDescent="0.25">
      <c r="A446" s="31" t="str">
        <f t="shared" si="6"/>
        <v>7100.2</v>
      </c>
      <c r="B446" t="s">
        <v>909</v>
      </c>
      <c r="C446">
        <v>2</v>
      </c>
      <c r="D446" t="s">
        <v>492</v>
      </c>
      <c r="E446" t="s">
        <v>918</v>
      </c>
      <c r="F446" t="s">
        <v>511</v>
      </c>
      <c r="G446" t="s">
        <v>1542</v>
      </c>
      <c r="H446" t="s">
        <v>1543</v>
      </c>
      <c r="I446" t="s">
        <v>1544</v>
      </c>
      <c r="J446" t="s">
        <v>19</v>
      </c>
      <c r="K446" t="s">
        <v>495</v>
      </c>
      <c r="L446" t="s">
        <v>23</v>
      </c>
      <c r="M446" t="s">
        <v>606</v>
      </c>
      <c r="N446" t="s">
        <v>19</v>
      </c>
      <c r="O446" t="s">
        <v>185</v>
      </c>
      <c r="P446">
        <v>50</v>
      </c>
      <c r="Q446">
        <v>1</v>
      </c>
      <c r="R446" t="s">
        <v>497</v>
      </c>
      <c r="S446" t="s">
        <v>919</v>
      </c>
      <c r="T446" t="s">
        <v>1889</v>
      </c>
      <c r="U446" t="s">
        <v>1911</v>
      </c>
      <c r="V446" t="s">
        <v>909</v>
      </c>
    </row>
    <row r="447" spans="1:22" hidden="1" x14ac:dyDescent="0.25">
      <c r="A447" s="31" t="str">
        <f t="shared" si="6"/>
        <v>7100.2.1</v>
      </c>
      <c r="B447" t="s">
        <v>909</v>
      </c>
      <c r="C447">
        <v>2</v>
      </c>
      <c r="D447" t="s">
        <v>499</v>
      </c>
      <c r="E447" t="s">
        <v>920</v>
      </c>
      <c r="F447" t="s">
        <v>19</v>
      </c>
      <c r="G447" t="s">
        <v>19</v>
      </c>
      <c r="H447" t="s">
        <v>19</v>
      </c>
      <c r="I447" t="s">
        <v>19</v>
      </c>
      <c r="J447" t="s">
        <v>19</v>
      </c>
      <c r="K447" t="s">
        <v>19</v>
      </c>
      <c r="L447" t="s">
        <v>19</v>
      </c>
      <c r="M447" t="s">
        <v>19</v>
      </c>
      <c r="N447" t="s">
        <v>19</v>
      </c>
      <c r="O447" t="s">
        <v>186</v>
      </c>
      <c r="P447">
        <v>20</v>
      </c>
      <c r="Q447">
        <v>1</v>
      </c>
      <c r="R447" t="s">
        <v>497</v>
      </c>
      <c r="S447" t="s">
        <v>921</v>
      </c>
      <c r="T447" t="s">
        <v>1889</v>
      </c>
      <c r="U447" t="s">
        <v>1969</v>
      </c>
      <c r="V447" t="s">
        <v>909</v>
      </c>
    </row>
    <row r="448" spans="1:22" hidden="1" x14ac:dyDescent="0.25">
      <c r="A448" s="31" t="str">
        <f t="shared" si="6"/>
        <v>7100.2.2</v>
      </c>
      <c r="B448" t="s">
        <v>909</v>
      </c>
      <c r="C448">
        <v>2</v>
      </c>
      <c r="D448" t="s">
        <v>499</v>
      </c>
      <c r="E448" t="s">
        <v>922</v>
      </c>
      <c r="F448" t="s">
        <v>19</v>
      </c>
      <c r="G448" t="s">
        <v>19</v>
      </c>
      <c r="H448" t="s">
        <v>19</v>
      </c>
      <c r="I448" t="s">
        <v>19</v>
      </c>
      <c r="J448" t="s">
        <v>19</v>
      </c>
      <c r="K448" t="s">
        <v>19</v>
      </c>
      <c r="L448" t="s">
        <v>19</v>
      </c>
      <c r="M448" t="s">
        <v>19</v>
      </c>
      <c r="N448" t="s">
        <v>19</v>
      </c>
      <c r="O448" t="s">
        <v>187</v>
      </c>
      <c r="P448">
        <v>30</v>
      </c>
      <c r="Q448">
        <v>1</v>
      </c>
      <c r="R448" t="s">
        <v>497</v>
      </c>
      <c r="S448" t="s">
        <v>921</v>
      </c>
      <c r="T448" t="s">
        <v>2023</v>
      </c>
      <c r="U448" t="s">
        <v>2047</v>
      </c>
      <c r="V448" t="s">
        <v>909</v>
      </c>
    </row>
    <row r="449" spans="1:22" hidden="1" x14ac:dyDescent="0.25">
      <c r="A449" s="31" t="str">
        <f t="shared" si="6"/>
        <v>7100.2.3</v>
      </c>
      <c r="B449" t="s">
        <v>909</v>
      </c>
      <c r="C449">
        <v>2</v>
      </c>
      <c r="D449" t="s">
        <v>499</v>
      </c>
      <c r="E449" t="s">
        <v>923</v>
      </c>
      <c r="F449" t="s">
        <v>19</v>
      </c>
      <c r="G449" t="s">
        <v>19</v>
      </c>
      <c r="H449" t="s">
        <v>19</v>
      </c>
      <c r="I449" t="s">
        <v>19</v>
      </c>
      <c r="J449" t="s">
        <v>19</v>
      </c>
      <c r="K449" t="s">
        <v>19</v>
      </c>
      <c r="L449" t="s">
        <v>19</v>
      </c>
      <c r="M449" t="s">
        <v>19</v>
      </c>
      <c r="N449" t="s">
        <v>19</v>
      </c>
      <c r="O449" t="s">
        <v>188</v>
      </c>
      <c r="P449">
        <v>20</v>
      </c>
      <c r="Q449">
        <v>1</v>
      </c>
      <c r="R449" t="s">
        <v>497</v>
      </c>
      <c r="S449" t="s">
        <v>921</v>
      </c>
      <c r="T449" t="s">
        <v>1893</v>
      </c>
      <c r="U449" t="s">
        <v>1991</v>
      </c>
      <c r="V449" t="s">
        <v>909</v>
      </c>
    </row>
    <row r="450" spans="1:22" hidden="1" x14ac:dyDescent="0.25">
      <c r="A450" s="31" t="str">
        <f t="shared" si="6"/>
        <v>7100.2.4</v>
      </c>
      <c r="B450" t="s">
        <v>909</v>
      </c>
      <c r="C450">
        <v>2</v>
      </c>
      <c r="D450" t="s">
        <v>499</v>
      </c>
      <c r="E450" t="s">
        <v>924</v>
      </c>
      <c r="F450" t="s">
        <v>19</v>
      </c>
      <c r="G450" t="s">
        <v>19</v>
      </c>
      <c r="H450" t="s">
        <v>19</v>
      </c>
      <c r="I450" t="s">
        <v>19</v>
      </c>
      <c r="J450" t="s">
        <v>19</v>
      </c>
      <c r="K450" t="s">
        <v>19</v>
      </c>
      <c r="L450" t="s">
        <v>19</v>
      </c>
      <c r="M450" t="s">
        <v>19</v>
      </c>
      <c r="N450" t="s">
        <v>19</v>
      </c>
      <c r="O450" t="s">
        <v>189</v>
      </c>
      <c r="P450">
        <v>10</v>
      </c>
      <c r="Q450">
        <v>1</v>
      </c>
      <c r="R450" t="s">
        <v>497</v>
      </c>
      <c r="S450" t="s">
        <v>925</v>
      </c>
      <c r="T450" t="s">
        <v>2048</v>
      </c>
      <c r="U450" t="s">
        <v>1914</v>
      </c>
      <c r="V450" t="s">
        <v>909</v>
      </c>
    </row>
    <row r="451" spans="1:22" hidden="1" x14ac:dyDescent="0.25">
      <c r="A451" s="31" t="str">
        <f t="shared" si="6"/>
        <v>7100.2.5</v>
      </c>
      <c r="B451" t="s">
        <v>909</v>
      </c>
      <c r="C451">
        <v>2</v>
      </c>
      <c r="D451" t="s">
        <v>499</v>
      </c>
      <c r="E451" t="s">
        <v>926</v>
      </c>
      <c r="F451" t="s">
        <v>19</v>
      </c>
      <c r="G451" t="s">
        <v>19</v>
      </c>
      <c r="H451" t="s">
        <v>19</v>
      </c>
      <c r="I451" t="s">
        <v>19</v>
      </c>
      <c r="J451" t="s">
        <v>19</v>
      </c>
      <c r="K451" t="s">
        <v>19</v>
      </c>
      <c r="L451" t="s">
        <v>19</v>
      </c>
      <c r="M451" t="s">
        <v>19</v>
      </c>
      <c r="N451" t="s">
        <v>19</v>
      </c>
      <c r="O451" t="s">
        <v>190</v>
      </c>
      <c r="P451">
        <v>20</v>
      </c>
      <c r="Q451">
        <v>1</v>
      </c>
      <c r="R451" t="s">
        <v>497</v>
      </c>
      <c r="S451" t="s">
        <v>919</v>
      </c>
      <c r="T451" t="s">
        <v>1981</v>
      </c>
      <c r="U451" t="s">
        <v>1911</v>
      </c>
      <c r="V451" t="s">
        <v>909</v>
      </c>
    </row>
    <row r="452" spans="1:22" hidden="1" x14ac:dyDescent="0.25">
      <c r="A452" s="31" t="str">
        <f t="shared" ref="A452:A504" si="7">+E452</f>
        <v>3000.1</v>
      </c>
      <c r="B452" t="s">
        <v>1301</v>
      </c>
      <c r="C452">
        <v>4</v>
      </c>
      <c r="D452" t="s">
        <v>492</v>
      </c>
      <c r="E452" t="s">
        <v>1350</v>
      </c>
      <c r="F452" t="s">
        <v>494</v>
      </c>
      <c r="G452" t="s">
        <v>1536</v>
      </c>
      <c r="H452" t="s">
        <v>1537</v>
      </c>
      <c r="I452" t="s">
        <v>1538</v>
      </c>
      <c r="J452" t="s">
        <v>605</v>
      </c>
      <c r="K452" t="s">
        <v>512</v>
      </c>
      <c r="L452" t="s">
        <v>19</v>
      </c>
      <c r="M452" t="s">
        <v>646</v>
      </c>
      <c r="N452" t="s">
        <v>993</v>
      </c>
      <c r="O452" t="s">
        <v>249</v>
      </c>
      <c r="P452">
        <v>20</v>
      </c>
      <c r="Q452">
        <v>1</v>
      </c>
      <c r="R452" t="s">
        <v>497</v>
      </c>
      <c r="S452" t="s">
        <v>1351</v>
      </c>
      <c r="T452" t="s">
        <v>1917</v>
      </c>
      <c r="U452" t="s">
        <v>1963</v>
      </c>
      <c r="V452" t="s">
        <v>1352</v>
      </c>
    </row>
    <row r="453" spans="1:22" hidden="1" x14ac:dyDescent="0.25">
      <c r="A453" s="31" t="str">
        <f t="shared" si="7"/>
        <v>3000.1.1</v>
      </c>
      <c r="B453" t="s">
        <v>1301</v>
      </c>
      <c r="C453">
        <v>4</v>
      </c>
      <c r="D453" t="s">
        <v>499</v>
      </c>
      <c r="E453" t="s">
        <v>1353</v>
      </c>
      <c r="F453" t="s">
        <v>19</v>
      </c>
      <c r="G453" t="s">
        <v>19</v>
      </c>
      <c r="H453" t="s">
        <v>19</v>
      </c>
      <c r="I453" t="s">
        <v>19</v>
      </c>
      <c r="J453" t="s">
        <v>19</v>
      </c>
      <c r="K453" t="s">
        <v>19</v>
      </c>
      <c r="L453" t="s">
        <v>19</v>
      </c>
      <c r="M453" t="s">
        <v>19</v>
      </c>
      <c r="N453" t="s">
        <v>19</v>
      </c>
      <c r="O453" t="s">
        <v>250</v>
      </c>
      <c r="P453">
        <v>100</v>
      </c>
      <c r="Q453">
        <v>1</v>
      </c>
      <c r="R453" t="s">
        <v>497</v>
      </c>
      <c r="S453" t="s">
        <v>1354</v>
      </c>
      <c r="T453" t="s">
        <v>1917</v>
      </c>
      <c r="U453" t="s">
        <v>1894</v>
      </c>
      <c r="V453" t="s">
        <v>1301</v>
      </c>
    </row>
    <row r="454" spans="1:22" hidden="1" x14ac:dyDescent="0.25">
      <c r="A454" s="31" t="str">
        <f t="shared" si="7"/>
        <v>3000.1.2</v>
      </c>
      <c r="B454" t="s">
        <v>1301</v>
      </c>
      <c r="C454">
        <v>4</v>
      </c>
      <c r="D454" t="s">
        <v>1545</v>
      </c>
      <c r="E454" t="s">
        <v>1355</v>
      </c>
      <c r="F454" t="s">
        <v>19</v>
      </c>
      <c r="G454" t="s">
        <v>19</v>
      </c>
      <c r="H454" t="s">
        <v>19</v>
      </c>
      <c r="I454" t="s">
        <v>19</v>
      </c>
      <c r="J454" t="s">
        <v>19</v>
      </c>
      <c r="K454" t="s">
        <v>19</v>
      </c>
      <c r="L454" t="s">
        <v>19</v>
      </c>
      <c r="M454" t="s">
        <v>19</v>
      </c>
      <c r="N454" t="s">
        <v>19</v>
      </c>
      <c r="O454" t="s">
        <v>1828</v>
      </c>
      <c r="P454">
        <v>0</v>
      </c>
      <c r="Q454">
        <v>1</v>
      </c>
      <c r="R454" t="s">
        <v>497</v>
      </c>
      <c r="S454" t="s">
        <v>1356</v>
      </c>
      <c r="T454" t="s">
        <v>2049</v>
      </c>
      <c r="U454" t="s">
        <v>1931</v>
      </c>
      <c r="V454" t="s">
        <v>618</v>
      </c>
    </row>
    <row r="455" spans="1:22" hidden="1" x14ac:dyDescent="0.25">
      <c r="A455" s="31" t="str">
        <f t="shared" si="7"/>
        <v>3000.1.3</v>
      </c>
      <c r="B455" t="s">
        <v>1301</v>
      </c>
      <c r="C455">
        <v>4</v>
      </c>
      <c r="D455" t="s">
        <v>1545</v>
      </c>
      <c r="E455" t="s">
        <v>1357</v>
      </c>
      <c r="F455" t="s">
        <v>19</v>
      </c>
      <c r="G455" t="s">
        <v>19</v>
      </c>
      <c r="H455" t="s">
        <v>19</v>
      </c>
      <c r="I455" t="s">
        <v>19</v>
      </c>
      <c r="J455" t="s">
        <v>19</v>
      </c>
      <c r="K455" t="s">
        <v>19</v>
      </c>
      <c r="L455" t="s">
        <v>19</v>
      </c>
      <c r="M455" t="s">
        <v>19</v>
      </c>
      <c r="N455" t="s">
        <v>19</v>
      </c>
      <c r="O455" t="s">
        <v>1829</v>
      </c>
      <c r="P455">
        <v>0</v>
      </c>
      <c r="Q455">
        <v>1</v>
      </c>
      <c r="R455" t="s">
        <v>497</v>
      </c>
      <c r="S455" t="s">
        <v>1351</v>
      </c>
      <c r="T455" t="s">
        <v>1919</v>
      </c>
      <c r="U455" t="s">
        <v>1963</v>
      </c>
      <c r="V455" t="s">
        <v>618</v>
      </c>
    </row>
    <row r="456" spans="1:22" hidden="1" x14ac:dyDescent="0.25">
      <c r="A456" s="31" t="str">
        <f t="shared" si="7"/>
        <v>3000.2</v>
      </c>
      <c r="B456" t="s">
        <v>1301</v>
      </c>
      <c r="C456">
        <v>4</v>
      </c>
      <c r="D456" t="s">
        <v>492</v>
      </c>
      <c r="E456" t="s">
        <v>1358</v>
      </c>
      <c r="F456" t="s">
        <v>494</v>
      </c>
      <c r="G456" t="s">
        <v>1536</v>
      </c>
      <c r="H456" t="s">
        <v>1537</v>
      </c>
      <c r="I456" t="s">
        <v>1538</v>
      </c>
      <c r="J456" t="s">
        <v>558</v>
      </c>
      <c r="K456" t="s">
        <v>512</v>
      </c>
      <c r="L456" t="s">
        <v>19</v>
      </c>
      <c r="M456" t="s">
        <v>646</v>
      </c>
      <c r="N456" t="s">
        <v>993</v>
      </c>
      <c r="O456" t="s">
        <v>1830</v>
      </c>
      <c r="P456">
        <v>20</v>
      </c>
      <c r="Q456">
        <v>2</v>
      </c>
      <c r="R456" t="s">
        <v>497</v>
      </c>
      <c r="S456" t="s">
        <v>1359</v>
      </c>
      <c r="T456" t="s">
        <v>1917</v>
      </c>
      <c r="U456" t="s">
        <v>1958</v>
      </c>
      <c r="V456" t="s">
        <v>1360</v>
      </c>
    </row>
    <row r="457" spans="1:22" hidden="1" x14ac:dyDescent="0.25">
      <c r="A457" s="31" t="str">
        <f t="shared" si="7"/>
        <v>3000.2.1</v>
      </c>
      <c r="B457" t="s">
        <v>1301</v>
      </c>
      <c r="C457">
        <v>4</v>
      </c>
      <c r="D457" t="s">
        <v>499</v>
      </c>
      <c r="E457" t="s">
        <v>1361</v>
      </c>
      <c r="F457" t="s">
        <v>19</v>
      </c>
      <c r="G457" t="s">
        <v>19</v>
      </c>
      <c r="H457" t="s">
        <v>19</v>
      </c>
      <c r="I457" t="s">
        <v>19</v>
      </c>
      <c r="J457" t="s">
        <v>19</v>
      </c>
      <c r="K457" t="s">
        <v>19</v>
      </c>
      <c r="L457" t="s">
        <v>19</v>
      </c>
      <c r="M457" t="s">
        <v>19</v>
      </c>
      <c r="N457" t="s">
        <v>19</v>
      </c>
      <c r="O457" t="s">
        <v>375</v>
      </c>
      <c r="P457">
        <v>30</v>
      </c>
      <c r="Q457">
        <v>2</v>
      </c>
      <c r="R457" t="s">
        <v>497</v>
      </c>
      <c r="S457" t="s">
        <v>1362</v>
      </c>
      <c r="T457" t="s">
        <v>1917</v>
      </c>
      <c r="U457" t="s">
        <v>1922</v>
      </c>
      <c r="V457" t="s">
        <v>1301</v>
      </c>
    </row>
    <row r="458" spans="1:22" hidden="1" x14ac:dyDescent="0.25">
      <c r="A458" s="31" t="str">
        <f t="shared" si="7"/>
        <v>3000.2.2</v>
      </c>
      <c r="B458" t="s">
        <v>1301</v>
      </c>
      <c r="C458">
        <v>4</v>
      </c>
      <c r="D458" t="s">
        <v>1545</v>
      </c>
      <c r="E458" t="s">
        <v>1363</v>
      </c>
      <c r="F458" t="s">
        <v>19</v>
      </c>
      <c r="G458" t="s">
        <v>19</v>
      </c>
      <c r="H458" t="s">
        <v>19</v>
      </c>
      <c r="I458" t="s">
        <v>19</v>
      </c>
      <c r="J458" t="s">
        <v>19</v>
      </c>
      <c r="K458" t="s">
        <v>19</v>
      </c>
      <c r="L458" t="s">
        <v>19</v>
      </c>
      <c r="M458" t="s">
        <v>19</v>
      </c>
      <c r="N458" t="s">
        <v>19</v>
      </c>
      <c r="O458" t="s">
        <v>1364</v>
      </c>
      <c r="P458">
        <v>0</v>
      </c>
      <c r="Q458">
        <v>2</v>
      </c>
      <c r="R458" t="s">
        <v>497</v>
      </c>
      <c r="S458" t="s">
        <v>1362</v>
      </c>
      <c r="T458" t="s">
        <v>1903</v>
      </c>
      <c r="U458" t="s">
        <v>1996</v>
      </c>
      <c r="V458" t="s">
        <v>1192</v>
      </c>
    </row>
    <row r="459" spans="1:22" hidden="1" x14ac:dyDescent="0.25">
      <c r="A459" s="31" t="str">
        <f t="shared" si="7"/>
        <v>3000.2.3</v>
      </c>
      <c r="B459" t="s">
        <v>1301</v>
      </c>
      <c r="C459">
        <v>4</v>
      </c>
      <c r="D459" t="s">
        <v>499</v>
      </c>
      <c r="E459" t="s">
        <v>1365</v>
      </c>
      <c r="F459" t="s">
        <v>19</v>
      </c>
      <c r="G459" t="s">
        <v>19</v>
      </c>
      <c r="H459" t="s">
        <v>19</v>
      </c>
      <c r="I459" t="s">
        <v>19</v>
      </c>
      <c r="J459" t="s">
        <v>19</v>
      </c>
      <c r="K459" t="s">
        <v>19</v>
      </c>
      <c r="L459" t="s">
        <v>19</v>
      </c>
      <c r="M459" t="s">
        <v>19</v>
      </c>
      <c r="N459" t="s">
        <v>19</v>
      </c>
      <c r="O459" t="s">
        <v>1831</v>
      </c>
      <c r="P459">
        <v>30</v>
      </c>
      <c r="Q459">
        <v>2</v>
      </c>
      <c r="R459" t="s">
        <v>497</v>
      </c>
      <c r="S459" t="s">
        <v>1366</v>
      </c>
      <c r="T459" t="s">
        <v>1891</v>
      </c>
      <c r="U459" t="s">
        <v>1972</v>
      </c>
      <c r="V459" t="s">
        <v>1301</v>
      </c>
    </row>
    <row r="460" spans="1:22" hidden="1" x14ac:dyDescent="0.25">
      <c r="A460" s="31" t="str">
        <f t="shared" si="7"/>
        <v>3000.2.4</v>
      </c>
      <c r="B460" t="s">
        <v>1301</v>
      </c>
      <c r="C460">
        <v>4</v>
      </c>
      <c r="D460" t="s">
        <v>1545</v>
      </c>
      <c r="E460" t="s">
        <v>1367</v>
      </c>
      <c r="F460" t="s">
        <v>19</v>
      </c>
      <c r="G460" t="s">
        <v>19</v>
      </c>
      <c r="H460" t="s">
        <v>19</v>
      </c>
      <c r="I460" t="s">
        <v>19</v>
      </c>
      <c r="J460" t="s">
        <v>19</v>
      </c>
      <c r="K460" t="s">
        <v>19</v>
      </c>
      <c r="L460" t="s">
        <v>19</v>
      </c>
      <c r="M460" t="s">
        <v>19</v>
      </c>
      <c r="N460" t="s">
        <v>19</v>
      </c>
      <c r="O460" t="s">
        <v>376</v>
      </c>
      <c r="P460">
        <v>0</v>
      </c>
      <c r="Q460">
        <v>2</v>
      </c>
      <c r="R460" t="s">
        <v>497</v>
      </c>
      <c r="S460" t="s">
        <v>1368</v>
      </c>
      <c r="T460" t="s">
        <v>1893</v>
      </c>
      <c r="U460" t="s">
        <v>1968</v>
      </c>
      <c r="V460" t="s">
        <v>1192</v>
      </c>
    </row>
    <row r="461" spans="1:22" hidden="1" x14ac:dyDescent="0.25">
      <c r="A461" s="31" t="str">
        <f t="shared" si="7"/>
        <v>3000.2.5</v>
      </c>
      <c r="B461" t="s">
        <v>1301</v>
      </c>
      <c r="C461">
        <v>4</v>
      </c>
      <c r="D461" t="s">
        <v>499</v>
      </c>
      <c r="E461" t="s">
        <v>1369</v>
      </c>
      <c r="F461" t="s">
        <v>19</v>
      </c>
      <c r="G461" t="s">
        <v>19</v>
      </c>
      <c r="H461" t="s">
        <v>19</v>
      </c>
      <c r="I461" t="s">
        <v>19</v>
      </c>
      <c r="J461" t="s">
        <v>19</v>
      </c>
      <c r="K461" t="s">
        <v>19</v>
      </c>
      <c r="L461" t="s">
        <v>19</v>
      </c>
      <c r="M461" t="s">
        <v>19</v>
      </c>
      <c r="N461" t="s">
        <v>19</v>
      </c>
      <c r="O461" t="s">
        <v>377</v>
      </c>
      <c r="P461">
        <v>40</v>
      </c>
      <c r="Q461">
        <v>2</v>
      </c>
      <c r="R461" t="s">
        <v>497</v>
      </c>
      <c r="S461" t="s">
        <v>1370</v>
      </c>
      <c r="T461" t="s">
        <v>2000</v>
      </c>
      <c r="U461" t="s">
        <v>1986</v>
      </c>
      <c r="V461" t="s">
        <v>1301</v>
      </c>
    </row>
    <row r="462" spans="1:22" hidden="1" x14ac:dyDescent="0.25">
      <c r="A462" s="31" t="str">
        <f t="shared" si="7"/>
        <v>3000.2.6</v>
      </c>
      <c r="B462" t="s">
        <v>1301</v>
      </c>
      <c r="C462">
        <v>4</v>
      </c>
      <c r="D462" t="s">
        <v>1545</v>
      </c>
      <c r="E462" t="s">
        <v>1371</v>
      </c>
      <c r="F462" t="s">
        <v>19</v>
      </c>
      <c r="G462" t="s">
        <v>19</v>
      </c>
      <c r="H462" t="s">
        <v>19</v>
      </c>
      <c r="I462" t="s">
        <v>19</v>
      </c>
      <c r="J462" t="s">
        <v>19</v>
      </c>
      <c r="K462" t="s">
        <v>19</v>
      </c>
      <c r="L462" t="s">
        <v>19</v>
      </c>
      <c r="M462" t="s">
        <v>19</v>
      </c>
      <c r="N462" t="s">
        <v>19</v>
      </c>
      <c r="O462" t="s">
        <v>1832</v>
      </c>
      <c r="P462">
        <v>0</v>
      </c>
      <c r="Q462">
        <v>2</v>
      </c>
      <c r="R462" t="s">
        <v>497</v>
      </c>
      <c r="S462" t="s">
        <v>1372</v>
      </c>
      <c r="T462" t="s">
        <v>2004</v>
      </c>
      <c r="U462" t="s">
        <v>1958</v>
      </c>
      <c r="V462" t="s">
        <v>1373</v>
      </c>
    </row>
    <row r="463" spans="1:22" hidden="1" x14ac:dyDescent="0.25">
      <c r="A463" s="31" t="str">
        <f t="shared" si="7"/>
        <v>3000.3</v>
      </c>
      <c r="B463" t="s">
        <v>1301</v>
      </c>
      <c r="C463">
        <v>4</v>
      </c>
      <c r="D463" t="s">
        <v>492</v>
      </c>
      <c r="E463" t="s">
        <v>1374</v>
      </c>
      <c r="F463" t="s">
        <v>494</v>
      </c>
      <c r="G463" t="s">
        <v>1536</v>
      </c>
      <c r="H463" t="s">
        <v>1537</v>
      </c>
      <c r="I463" t="s">
        <v>1538</v>
      </c>
      <c r="J463" t="s">
        <v>605</v>
      </c>
      <c r="K463" t="s">
        <v>495</v>
      </c>
      <c r="L463" t="s">
        <v>19</v>
      </c>
      <c r="M463" t="s">
        <v>646</v>
      </c>
      <c r="N463" t="s">
        <v>669</v>
      </c>
      <c r="O463" t="s">
        <v>251</v>
      </c>
      <c r="P463">
        <v>20</v>
      </c>
      <c r="Q463">
        <v>8</v>
      </c>
      <c r="R463" t="s">
        <v>497</v>
      </c>
      <c r="S463" t="s">
        <v>1375</v>
      </c>
      <c r="T463" t="s">
        <v>1917</v>
      </c>
      <c r="U463" t="s">
        <v>1963</v>
      </c>
      <c r="V463" t="s">
        <v>1301</v>
      </c>
    </row>
    <row r="464" spans="1:22" hidden="1" x14ac:dyDescent="0.25">
      <c r="A464" s="31" t="str">
        <f t="shared" si="7"/>
        <v>3000.3.1</v>
      </c>
      <c r="B464" t="s">
        <v>1301</v>
      </c>
      <c r="C464">
        <v>4</v>
      </c>
      <c r="D464" t="s">
        <v>499</v>
      </c>
      <c r="E464" t="s">
        <v>1376</v>
      </c>
      <c r="F464" t="s">
        <v>19</v>
      </c>
      <c r="G464" t="s">
        <v>19</v>
      </c>
      <c r="H464" t="s">
        <v>19</v>
      </c>
      <c r="I464" t="s">
        <v>19</v>
      </c>
      <c r="J464" t="s">
        <v>19</v>
      </c>
      <c r="K464" t="s">
        <v>19</v>
      </c>
      <c r="L464" t="s">
        <v>19</v>
      </c>
      <c r="M464" t="s">
        <v>19</v>
      </c>
      <c r="N464" t="s">
        <v>19</v>
      </c>
      <c r="O464" t="s">
        <v>252</v>
      </c>
      <c r="P464">
        <v>20</v>
      </c>
      <c r="Q464">
        <v>1</v>
      </c>
      <c r="R464" t="s">
        <v>497</v>
      </c>
      <c r="S464" t="s">
        <v>1377</v>
      </c>
      <c r="T464" t="s">
        <v>1917</v>
      </c>
      <c r="U464" t="s">
        <v>1897</v>
      </c>
      <c r="V464" t="s">
        <v>1301</v>
      </c>
    </row>
    <row r="465" spans="1:22" hidden="1" x14ac:dyDescent="0.25">
      <c r="A465" s="31" t="str">
        <f t="shared" si="7"/>
        <v>3000.3.2</v>
      </c>
      <c r="B465" t="s">
        <v>1301</v>
      </c>
      <c r="C465">
        <v>4</v>
      </c>
      <c r="D465" t="s">
        <v>499</v>
      </c>
      <c r="E465" t="s">
        <v>1378</v>
      </c>
      <c r="F465" t="s">
        <v>19</v>
      </c>
      <c r="G465" t="s">
        <v>19</v>
      </c>
      <c r="H465" t="s">
        <v>19</v>
      </c>
      <c r="I465" t="s">
        <v>19</v>
      </c>
      <c r="J465" t="s">
        <v>19</v>
      </c>
      <c r="K465" t="s">
        <v>19</v>
      </c>
      <c r="L465" t="s">
        <v>19</v>
      </c>
      <c r="M465" t="s">
        <v>19</v>
      </c>
      <c r="N465" t="s">
        <v>19</v>
      </c>
      <c r="O465" t="s">
        <v>253</v>
      </c>
      <c r="P465">
        <v>80</v>
      </c>
      <c r="Q465">
        <v>8</v>
      </c>
      <c r="R465" t="s">
        <v>497</v>
      </c>
      <c r="S465" t="s">
        <v>1375</v>
      </c>
      <c r="T465" t="s">
        <v>1903</v>
      </c>
      <c r="U465" t="s">
        <v>1963</v>
      </c>
      <c r="V465" t="s">
        <v>1301</v>
      </c>
    </row>
    <row r="466" spans="1:22" hidden="1" x14ac:dyDescent="0.25">
      <c r="A466" s="31" t="str">
        <f t="shared" si="7"/>
        <v>3000.4</v>
      </c>
      <c r="B466" t="s">
        <v>1301</v>
      </c>
      <c r="C466">
        <v>4</v>
      </c>
      <c r="D466" t="s">
        <v>492</v>
      </c>
      <c r="E466" t="s">
        <v>1379</v>
      </c>
      <c r="F466" t="s">
        <v>494</v>
      </c>
      <c r="G466" t="s">
        <v>1536</v>
      </c>
      <c r="H466" t="s">
        <v>1537</v>
      </c>
      <c r="I466" t="s">
        <v>1538</v>
      </c>
      <c r="J466" t="s">
        <v>605</v>
      </c>
      <c r="K466" t="s">
        <v>512</v>
      </c>
      <c r="L466" t="s">
        <v>19</v>
      </c>
      <c r="M466" t="s">
        <v>646</v>
      </c>
      <c r="N466" t="s">
        <v>677</v>
      </c>
      <c r="O466" t="s">
        <v>1833</v>
      </c>
      <c r="P466">
        <v>20</v>
      </c>
      <c r="Q466">
        <v>4</v>
      </c>
      <c r="R466" t="s">
        <v>497</v>
      </c>
      <c r="S466" t="s">
        <v>1380</v>
      </c>
      <c r="T466" t="s">
        <v>1917</v>
      </c>
      <c r="U466" t="s">
        <v>1963</v>
      </c>
      <c r="V466" t="s">
        <v>1381</v>
      </c>
    </row>
    <row r="467" spans="1:22" hidden="1" x14ac:dyDescent="0.25">
      <c r="A467" s="31" t="str">
        <f t="shared" si="7"/>
        <v>3000.4.1</v>
      </c>
      <c r="B467" t="s">
        <v>1301</v>
      </c>
      <c r="C467">
        <v>4</v>
      </c>
      <c r="D467" t="s">
        <v>499</v>
      </c>
      <c r="E467" t="s">
        <v>1382</v>
      </c>
      <c r="F467" t="s">
        <v>19</v>
      </c>
      <c r="G467" t="s">
        <v>19</v>
      </c>
      <c r="H467" t="s">
        <v>19</v>
      </c>
      <c r="I467" t="s">
        <v>19</v>
      </c>
      <c r="J467" t="s">
        <v>19</v>
      </c>
      <c r="K467" t="s">
        <v>19</v>
      </c>
      <c r="L467" t="s">
        <v>19</v>
      </c>
      <c r="M467" t="s">
        <v>19</v>
      </c>
      <c r="N467" t="s">
        <v>19</v>
      </c>
      <c r="O467" t="s">
        <v>254</v>
      </c>
      <c r="P467">
        <v>50</v>
      </c>
      <c r="Q467">
        <v>1</v>
      </c>
      <c r="R467" t="s">
        <v>497</v>
      </c>
      <c r="S467" t="s">
        <v>1383</v>
      </c>
      <c r="T467" t="s">
        <v>1917</v>
      </c>
      <c r="U467" t="s">
        <v>1897</v>
      </c>
      <c r="V467" t="s">
        <v>1384</v>
      </c>
    </row>
    <row r="468" spans="1:22" hidden="1" x14ac:dyDescent="0.25">
      <c r="A468" s="31" t="str">
        <f t="shared" si="7"/>
        <v>3000.4.2</v>
      </c>
      <c r="B468" t="s">
        <v>1301</v>
      </c>
      <c r="C468">
        <v>4</v>
      </c>
      <c r="D468" t="s">
        <v>1545</v>
      </c>
      <c r="E468" t="s">
        <v>1385</v>
      </c>
      <c r="F468" t="s">
        <v>19</v>
      </c>
      <c r="G468" t="s">
        <v>19</v>
      </c>
      <c r="H468" t="s">
        <v>19</v>
      </c>
      <c r="I468" t="s">
        <v>19</v>
      </c>
      <c r="J468" t="s">
        <v>19</v>
      </c>
      <c r="K468" t="s">
        <v>19</v>
      </c>
      <c r="L468" t="s">
        <v>19</v>
      </c>
      <c r="M468" t="s">
        <v>19</v>
      </c>
      <c r="N468" t="s">
        <v>19</v>
      </c>
      <c r="O468" t="s">
        <v>255</v>
      </c>
      <c r="P468">
        <v>0</v>
      </c>
      <c r="Q468">
        <v>4</v>
      </c>
      <c r="R468" t="s">
        <v>497</v>
      </c>
      <c r="S468" t="s">
        <v>1805</v>
      </c>
      <c r="T468" t="s">
        <v>1903</v>
      </c>
      <c r="U468" t="s">
        <v>1890</v>
      </c>
      <c r="V468" t="s">
        <v>618</v>
      </c>
    </row>
    <row r="469" spans="1:22" hidden="1" x14ac:dyDescent="0.25">
      <c r="A469" s="31" t="str">
        <f t="shared" si="7"/>
        <v>3000.4.3</v>
      </c>
      <c r="B469" t="s">
        <v>1301</v>
      </c>
      <c r="C469">
        <v>4</v>
      </c>
      <c r="D469" t="s">
        <v>499</v>
      </c>
      <c r="E469" t="s">
        <v>1386</v>
      </c>
      <c r="F469" t="s">
        <v>19</v>
      </c>
      <c r="G469" t="s">
        <v>19</v>
      </c>
      <c r="H469" t="s">
        <v>19</v>
      </c>
      <c r="I469" t="s">
        <v>19</v>
      </c>
      <c r="J469" t="s">
        <v>19</v>
      </c>
      <c r="K469" t="s">
        <v>19</v>
      </c>
      <c r="L469" t="s">
        <v>19</v>
      </c>
      <c r="M469" t="s">
        <v>19</v>
      </c>
      <c r="N469" t="s">
        <v>19</v>
      </c>
      <c r="O469" t="s">
        <v>256</v>
      </c>
      <c r="P469">
        <v>50</v>
      </c>
      <c r="Q469">
        <v>4</v>
      </c>
      <c r="R469" t="s">
        <v>497</v>
      </c>
      <c r="S469" t="s">
        <v>1806</v>
      </c>
      <c r="T469" t="s">
        <v>1903</v>
      </c>
      <c r="U469" t="s">
        <v>1890</v>
      </c>
      <c r="V469" t="s">
        <v>1301</v>
      </c>
    </row>
    <row r="470" spans="1:22" hidden="1" x14ac:dyDescent="0.25">
      <c r="A470" s="31" t="str">
        <f t="shared" si="7"/>
        <v>3000.4.4</v>
      </c>
      <c r="B470" t="s">
        <v>1301</v>
      </c>
      <c r="C470">
        <v>4</v>
      </c>
      <c r="D470" t="s">
        <v>1545</v>
      </c>
      <c r="E470" t="s">
        <v>1387</v>
      </c>
      <c r="F470" t="s">
        <v>19</v>
      </c>
      <c r="G470" t="s">
        <v>19</v>
      </c>
      <c r="H470" t="s">
        <v>19</v>
      </c>
      <c r="I470" t="s">
        <v>19</v>
      </c>
      <c r="J470" t="s">
        <v>19</v>
      </c>
      <c r="K470" t="s">
        <v>19</v>
      </c>
      <c r="L470" t="s">
        <v>19</v>
      </c>
      <c r="M470" t="s">
        <v>19</v>
      </c>
      <c r="N470" t="s">
        <v>19</v>
      </c>
      <c r="O470" t="s">
        <v>1834</v>
      </c>
      <c r="P470">
        <v>0</v>
      </c>
      <c r="Q470">
        <v>4</v>
      </c>
      <c r="R470" t="s">
        <v>497</v>
      </c>
      <c r="S470" t="s">
        <v>1380</v>
      </c>
      <c r="T470" t="s">
        <v>1903</v>
      </c>
      <c r="U470" t="s">
        <v>1963</v>
      </c>
      <c r="V470" t="s">
        <v>618</v>
      </c>
    </row>
    <row r="471" spans="1:22" hidden="1" x14ac:dyDescent="0.25">
      <c r="A471" s="31" t="str">
        <f t="shared" si="7"/>
        <v>3000.5</v>
      </c>
      <c r="B471" t="s">
        <v>1301</v>
      </c>
      <c r="C471">
        <v>4</v>
      </c>
      <c r="D471" t="s">
        <v>492</v>
      </c>
      <c r="E471" t="s">
        <v>1388</v>
      </c>
      <c r="F471" t="s">
        <v>494</v>
      </c>
      <c r="G471" t="s">
        <v>1530</v>
      </c>
      <c r="H471" t="s">
        <v>1531</v>
      </c>
      <c r="I471" t="s">
        <v>1532</v>
      </c>
      <c r="J471" t="s">
        <v>605</v>
      </c>
      <c r="K471" t="s">
        <v>512</v>
      </c>
      <c r="L471" t="s">
        <v>19</v>
      </c>
      <c r="M471" t="s">
        <v>782</v>
      </c>
      <c r="N471" t="s">
        <v>993</v>
      </c>
      <c r="O471" t="s">
        <v>142</v>
      </c>
      <c r="P471">
        <v>20</v>
      </c>
      <c r="Q471">
        <v>8</v>
      </c>
      <c r="R471" t="s">
        <v>497</v>
      </c>
      <c r="S471" t="s">
        <v>1375</v>
      </c>
      <c r="T471" t="s">
        <v>1917</v>
      </c>
      <c r="U471" t="s">
        <v>1963</v>
      </c>
      <c r="V471" t="s">
        <v>1384</v>
      </c>
    </row>
    <row r="472" spans="1:22" hidden="1" x14ac:dyDescent="0.25">
      <c r="A472" s="31" t="str">
        <f t="shared" si="7"/>
        <v>3000.5.1</v>
      </c>
      <c r="B472" t="s">
        <v>1301</v>
      </c>
      <c r="C472">
        <v>4</v>
      </c>
      <c r="D472" t="s">
        <v>499</v>
      </c>
      <c r="E472" t="s">
        <v>1389</v>
      </c>
      <c r="F472" t="s">
        <v>19</v>
      </c>
      <c r="G472" t="s">
        <v>19</v>
      </c>
      <c r="H472" t="s">
        <v>19</v>
      </c>
      <c r="I472" t="s">
        <v>19</v>
      </c>
      <c r="J472" t="s">
        <v>19</v>
      </c>
      <c r="K472" t="s">
        <v>19</v>
      </c>
      <c r="L472" t="s">
        <v>19</v>
      </c>
      <c r="M472" t="s">
        <v>19</v>
      </c>
      <c r="N472" t="s">
        <v>19</v>
      </c>
      <c r="O472" t="s">
        <v>143</v>
      </c>
      <c r="P472">
        <v>20</v>
      </c>
      <c r="Q472">
        <v>1</v>
      </c>
      <c r="R472" t="s">
        <v>497</v>
      </c>
      <c r="S472" t="s">
        <v>1377</v>
      </c>
      <c r="T472" t="s">
        <v>1917</v>
      </c>
      <c r="U472" t="s">
        <v>1897</v>
      </c>
      <c r="V472" t="s">
        <v>1384</v>
      </c>
    </row>
    <row r="473" spans="1:22" hidden="1" x14ac:dyDescent="0.25">
      <c r="A473" s="31" t="str">
        <f t="shared" si="7"/>
        <v>3000.5.2</v>
      </c>
      <c r="B473" t="s">
        <v>1301</v>
      </c>
      <c r="C473">
        <v>4</v>
      </c>
      <c r="D473" t="s">
        <v>499</v>
      </c>
      <c r="E473" t="s">
        <v>1390</v>
      </c>
      <c r="F473" t="s">
        <v>19</v>
      </c>
      <c r="G473" t="s">
        <v>19</v>
      </c>
      <c r="H473" t="s">
        <v>19</v>
      </c>
      <c r="I473" t="s">
        <v>19</v>
      </c>
      <c r="J473" t="s">
        <v>19</v>
      </c>
      <c r="K473" t="s">
        <v>19</v>
      </c>
      <c r="L473" t="s">
        <v>19</v>
      </c>
      <c r="M473" t="s">
        <v>19</v>
      </c>
      <c r="N473" t="s">
        <v>19</v>
      </c>
      <c r="O473" t="s">
        <v>144</v>
      </c>
      <c r="P473">
        <v>80</v>
      </c>
      <c r="Q473">
        <v>8</v>
      </c>
      <c r="R473" t="s">
        <v>497</v>
      </c>
      <c r="S473" t="s">
        <v>1375</v>
      </c>
      <c r="T473" t="s">
        <v>1903</v>
      </c>
      <c r="U473" t="s">
        <v>1963</v>
      </c>
      <c r="V473" t="s">
        <v>1384</v>
      </c>
    </row>
    <row r="474" spans="1:22" hidden="1" x14ac:dyDescent="0.25">
      <c r="A474" s="31" t="str">
        <f t="shared" si="7"/>
        <v>7000.1</v>
      </c>
      <c r="B474" t="s">
        <v>869</v>
      </c>
      <c r="C474">
        <v>2</v>
      </c>
      <c r="D474" t="s">
        <v>492</v>
      </c>
      <c r="E474" t="s">
        <v>870</v>
      </c>
      <c r="F474" t="s">
        <v>511</v>
      </c>
      <c r="G474" t="s">
        <v>1530</v>
      </c>
      <c r="H474" t="s">
        <v>1528</v>
      </c>
      <c r="I474" t="s">
        <v>1532</v>
      </c>
      <c r="J474" t="s">
        <v>19</v>
      </c>
      <c r="K474" t="s">
        <v>495</v>
      </c>
      <c r="L474" t="s">
        <v>20</v>
      </c>
      <c r="M474" t="s">
        <v>1499</v>
      </c>
      <c r="N474" t="s">
        <v>19</v>
      </c>
      <c r="O474" t="s">
        <v>154</v>
      </c>
      <c r="P474">
        <v>10</v>
      </c>
      <c r="Q474">
        <v>1</v>
      </c>
      <c r="R474" t="s">
        <v>497</v>
      </c>
      <c r="S474" t="s">
        <v>871</v>
      </c>
      <c r="T474" t="s">
        <v>1889</v>
      </c>
      <c r="U474" t="s">
        <v>2050</v>
      </c>
      <c r="V474" t="s">
        <v>869</v>
      </c>
    </row>
    <row r="475" spans="1:22" hidden="1" x14ac:dyDescent="0.25">
      <c r="A475" s="31" t="str">
        <f t="shared" si="7"/>
        <v>7000.1.1</v>
      </c>
      <c r="B475" t="s">
        <v>869</v>
      </c>
      <c r="C475">
        <v>2</v>
      </c>
      <c r="D475" t="s">
        <v>499</v>
      </c>
      <c r="E475" t="s">
        <v>872</v>
      </c>
      <c r="F475" t="s">
        <v>19</v>
      </c>
      <c r="G475" t="s">
        <v>19</v>
      </c>
      <c r="H475" t="s">
        <v>19</v>
      </c>
      <c r="I475" t="s">
        <v>19</v>
      </c>
      <c r="J475" t="s">
        <v>19</v>
      </c>
      <c r="K475" t="s">
        <v>19</v>
      </c>
      <c r="L475" t="s">
        <v>19</v>
      </c>
      <c r="M475" t="s">
        <v>19</v>
      </c>
      <c r="N475" t="s">
        <v>19</v>
      </c>
      <c r="O475" t="s">
        <v>155</v>
      </c>
      <c r="P475">
        <v>30</v>
      </c>
      <c r="Q475">
        <v>1</v>
      </c>
      <c r="R475" t="s">
        <v>497</v>
      </c>
      <c r="S475" t="s">
        <v>873</v>
      </c>
      <c r="T475" t="s">
        <v>1889</v>
      </c>
      <c r="U475" t="s">
        <v>2051</v>
      </c>
      <c r="V475" t="s">
        <v>869</v>
      </c>
    </row>
    <row r="476" spans="1:22" hidden="1" x14ac:dyDescent="0.25">
      <c r="A476" s="31" t="str">
        <f t="shared" si="7"/>
        <v>7000.1.2</v>
      </c>
      <c r="B476" t="s">
        <v>869</v>
      </c>
      <c r="C476">
        <v>2</v>
      </c>
      <c r="D476" t="s">
        <v>499</v>
      </c>
      <c r="E476" t="s">
        <v>874</v>
      </c>
      <c r="F476" t="s">
        <v>19</v>
      </c>
      <c r="G476" t="s">
        <v>19</v>
      </c>
      <c r="H476" t="s">
        <v>19</v>
      </c>
      <c r="I476" t="s">
        <v>19</v>
      </c>
      <c r="J476" t="s">
        <v>19</v>
      </c>
      <c r="K476" t="s">
        <v>19</v>
      </c>
      <c r="L476" t="s">
        <v>19</v>
      </c>
      <c r="M476" t="s">
        <v>19</v>
      </c>
      <c r="N476" t="s">
        <v>19</v>
      </c>
      <c r="O476" t="s">
        <v>156</v>
      </c>
      <c r="P476">
        <v>60</v>
      </c>
      <c r="Q476">
        <v>1</v>
      </c>
      <c r="R476" t="s">
        <v>497</v>
      </c>
      <c r="S476" t="s">
        <v>875</v>
      </c>
      <c r="T476" t="s">
        <v>2052</v>
      </c>
      <c r="U476" t="s">
        <v>1968</v>
      </c>
      <c r="V476" t="s">
        <v>869</v>
      </c>
    </row>
    <row r="477" spans="1:22" hidden="1" x14ac:dyDescent="0.25">
      <c r="A477" s="31" t="str">
        <f t="shared" si="7"/>
        <v>7000.1.3</v>
      </c>
      <c r="B477" t="s">
        <v>869</v>
      </c>
      <c r="C477">
        <v>2</v>
      </c>
      <c r="D477" t="s">
        <v>499</v>
      </c>
      <c r="E477" t="s">
        <v>876</v>
      </c>
      <c r="F477" t="s">
        <v>19</v>
      </c>
      <c r="G477" t="s">
        <v>19</v>
      </c>
      <c r="H477" t="s">
        <v>19</v>
      </c>
      <c r="I477" t="s">
        <v>19</v>
      </c>
      <c r="J477" t="s">
        <v>19</v>
      </c>
      <c r="K477" t="s">
        <v>19</v>
      </c>
      <c r="L477" t="s">
        <v>19</v>
      </c>
      <c r="M477" t="s">
        <v>19</v>
      </c>
      <c r="N477" t="s">
        <v>19</v>
      </c>
      <c r="O477" t="s">
        <v>157</v>
      </c>
      <c r="P477">
        <v>10</v>
      </c>
      <c r="Q477">
        <v>1</v>
      </c>
      <c r="R477" t="s">
        <v>497</v>
      </c>
      <c r="S477" t="s">
        <v>871</v>
      </c>
      <c r="T477" t="s">
        <v>1968</v>
      </c>
      <c r="U477" t="s">
        <v>2050</v>
      </c>
      <c r="V477" t="s">
        <v>869</v>
      </c>
    </row>
    <row r="478" spans="1:22" hidden="1" x14ac:dyDescent="0.25">
      <c r="A478" s="31" t="str">
        <f t="shared" si="7"/>
        <v>7000.2</v>
      </c>
      <c r="B478" t="s">
        <v>869</v>
      </c>
      <c r="C478">
        <v>2</v>
      </c>
      <c r="D478" t="s">
        <v>492</v>
      </c>
      <c r="E478" t="s">
        <v>877</v>
      </c>
      <c r="F478" t="s">
        <v>511</v>
      </c>
      <c r="G478" t="s">
        <v>1536</v>
      </c>
      <c r="H478" t="s">
        <v>1537</v>
      </c>
      <c r="I478" t="s">
        <v>1538</v>
      </c>
      <c r="J478" t="s">
        <v>19</v>
      </c>
      <c r="K478" t="s">
        <v>495</v>
      </c>
      <c r="L478" t="s">
        <v>23</v>
      </c>
      <c r="M478" t="s">
        <v>782</v>
      </c>
      <c r="N478" t="s">
        <v>2053</v>
      </c>
      <c r="O478" t="s">
        <v>158</v>
      </c>
      <c r="P478">
        <v>10</v>
      </c>
      <c r="Q478">
        <v>1</v>
      </c>
      <c r="R478" t="s">
        <v>497</v>
      </c>
      <c r="S478" t="s">
        <v>878</v>
      </c>
      <c r="T478" t="s">
        <v>1933</v>
      </c>
      <c r="U478" t="s">
        <v>1890</v>
      </c>
      <c r="V478" t="s">
        <v>869</v>
      </c>
    </row>
    <row r="479" spans="1:22" hidden="1" x14ac:dyDescent="0.25">
      <c r="A479" s="31" t="str">
        <f t="shared" si="7"/>
        <v>7000.2.1</v>
      </c>
      <c r="B479" t="s">
        <v>869</v>
      </c>
      <c r="C479">
        <v>2</v>
      </c>
      <c r="D479" t="s">
        <v>499</v>
      </c>
      <c r="E479" t="s">
        <v>879</v>
      </c>
      <c r="F479" t="s">
        <v>19</v>
      </c>
      <c r="G479" t="s">
        <v>19</v>
      </c>
      <c r="H479" t="s">
        <v>19</v>
      </c>
      <c r="I479" t="s">
        <v>19</v>
      </c>
      <c r="J479" t="s">
        <v>19</v>
      </c>
      <c r="K479" t="s">
        <v>19</v>
      </c>
      <c r="L479" t="s">
        <v>19</v>
      </c>
      <c r="M479" t="s">
        <v>19</v>
      </c>
      <c r="N479" t="s">
        <v>19</v>
      </c>
      <c r="O479" t="s">
        <v>159</v>
      </c>
      <c r="P479">
        <v>50</v>
      </c>
      <c r="Q479">
        <v>1</v>
      </c>
      <c r="R479" t="s">
        <v>497</v>
      </c>
      <c r="S479" t="s">
        <v>878</v>
      </c>
      <c r="T479" t="s">
        <v>1933</v>
      </c>
      <c r="U479" t="s">
        <v>1918</v>
      </c>
      <c r="V479" t="s">
        <v>869</v>
      </c>
    </row>
    <row r="480" spans="1:22" hidden="1" x14ac:dyDescent="0.25">
      <c r="A480" s="31" t="str">
        <f t="shared" si="7"/>
        <v>7000.2.2</v>
      </c>
      <c r="B480" t="s">
        <v>869</v>
      </c>
      <c r="C480">
        <v>2</v>
      </c>
      <c r="D480" t="s">
        <v>499</v>
      </c>
      <c r="E480" t="s">
        <v>880</v>
      </c>
      <c r="F480" t="s">
        <v>19</v>
      </c>
      <c r="G480" t="s">
        <v>19</v>
      </c>
      <c r="H480" t="s">
        <v>19</v>
      </c>
      <c r="I480" t="s">
        <v>19</v>
      </c>
      <c r="J480" t="s">
        <v>19</v>
      </c>
      <c r="K480" t="s">
        <v>19</v>
      </c>
      <c r="L480" t="s">
        <v>19</v>
      </c>
      <c r="M480" t="s">
        <v>19</v>
      </c>
      <c r="N480" t="s">
        <v>19</v>
      </c>
      <c r="O480" t="s">
        <v>160</v>
      </c>
      <c r="P480">
        <v>50</v>
      </c>
      <c r="Q480">
        <v>1</v>
      </c>
      <c r="R480" t="s">
        <v>497</v>
      </c>
      <c r="S480" t="s">
        <v>873</v>
      </c>
      <c r="T480" t="s">
        <v>1894</v>
      </c>
      <c r="U480" t="s">
        <v>1890</v>
      </c>
      <c r="V480" t="s">
        <v>869</v>
      </c>
    </row>
    <row r="481" spans="1:22" hidden="1" x14ac:dyDescent="0.25">
      <c r="A481" s="31" t="str">
        <f t="shared" si="7"/>
        <v>7000.3</v>
      </c>
      <c r="B481" t="s">
        <v>869</v>
      </c>
      <c r="C481">
        <v>2</v>
      </c>
      <c r="D481" t="s">
        <v>492</v>
      </c>
      <c r="E481" t="s">
        <v>881</v>
      </c>
      <c r="F481" t="s">
        <v>511</v>
      </c>
      <c r="G481" t="s">
        <v>1539</v>
      </c>
      <c r="H481" t="s">
        <v>1540</v>
      </c>
      <c r="I481" t="s">
        <v>1541</v>
      </c>
      <c r="J481" t="s">
        <v>19</v>
      </c>
      <c r="K481" t="s">
        <v>495</v>
      </c>
      <c r="L481" t="s">
        <v>20</v>
      </c>
      <c r="M481" t="s">
        <v>730</v>
      </c>
      <c r="N481" t="s">
        <v>2054</v>
      </c>
      <c r="O481" t="s">
        <v>299</v>
      </c>
      <c r="P481">
        <v>10</v>
      </c>
      <c r="Q481">
        <v>1</v>
      </c>
      <c r="R481" t="s">
        <v>497</v>
      </c>
      <c r="S481" t="s">
        <v>882</v>
      </c>
      <c r="T481" t="s">
        <v>1891</v>
      </c>
      <c r="U481" t="s">
        <v>1966</v>
      </c>
      <c r="V481" t="s">
        <v>869</v>
      </c>
    </row>
    <row r="482" spans="1:22" hidden="1" x14ac:dyDescent="0.25">
      <c r="A482" s="31" t="str">
        <f t="shared" si="7"/>
        <v>7000.3.1</v>
      </c>
      <c r="B482" t="s">
        <v>869</v>
      </c>
      <c r="C482">
        <v>2</v>
      </c>
      <c r="D482" t="s">
        <v>499</v>
      </c>
      <c r="E482" t="s">
        <v>883</v>
      </c>
      <c r="F482" t="s">
        <v>19</v>
      </c>
      <c r="G482" t="s">
        <v>19</v>
      </c>
      <c r="H482" t="s">
        <v>19</v>
      </c>
      <c r="I482" t="s">
        <v>19</v>
      </c>
      <c r="J482" t="s">
        <v>19</v>
      </c>
      <c r="K482" t="s">
        <v>19</v>
      </c>
      <c r="L482" t="s">
        <v>19</v>
      </c>
      <c r="M482" t="s">
        <v>19</v>
      </c>
      <c r="N482" t="s">
        <v>19</v>
      </c>
      <c r="O482" t="s">
        <v>300</v>
      </c>
      <c r="P482">
        <v>50</v>
      </c>
      <c r="Q482">
        <v>1</v>
      </c>
      <c r="R482" t="s">
        <v>497</v>
      </c>
      <c r="S482" t="s">
        <v>884</v>
      </c>
      <c r="T482" t="s">
        <v>1891</v>
      </c>
      <c r="U482" t="s">
        <v>1934</v>
      </c>
      <c r="V482" t="s">
        <v>869</v>
      </c>
    </row>
    <row r="483" spans="1:22" hidden="1" x14ac:dyDescent="0.25">
      <c r="A483" s="31" t="str">
        <f t="shared" si="7"/>
        <v>7000.3.2</v>
      </c>
      <c r="B483" t="s">
        <v>869</v>
      </c>
      <c r="C483">
        <v>2</v>
      </c>
      <c r="D483" t="s">
        <v>499</v>
      </c>
      <c r="E483" t="s">
        <v>885</v>
      </c>
      <c r="F483" t="s">
        <v>19</v>
      </c>
      <c r="G483" t="s">
        <v>19</v>
      </c>
      <c r="H483" t="s">
        <v>19</v>
      </c>
      <c r="I483" t="s">
        <v>19</v>
      </c>
      <c r="J483" t="s">
        <v>19</v>
      </c>
      <c r="K483" t="s">
        <v>19</v>
      </c>
      <c r="L483" t="s">
        <v>19</v>
      </c>
      <c r="M483" t="s">
        <v>19</v>
      </c>
      <c r="N483" t="s">
        <v>19</v>
      </c>
      <c r="O483" t="s">
        <v>301</v>
      </c>
      <c r="P483">
        <v>50</v>
      </c>
      <c r="Q483">
        <v>1</v>
      </c>
      <c r="R483" t="s">
        <v>497</v>
      </c>
      <c r="S483" t="s">
        <v>873</v>
      </c>
      <c r="T483" t="s">
        <v>1894</v>
      </c>
      <c r="U483" t="s">
        <v>1966</v>
      </c>
      <c r="V483" t="s">
        <v>869</v>
      </c>
    </row>
    <row r="484" spans="1:22" hidden="1" x14ac:dyDescent="0.25">
      <c r="A484" s="31" t="str">
        <f t="shared" si="7"/>
        <v>7000.4</v>
      </c>
      <c r="B484" t="s">
        <v>869</v>
      </c>
      <c r="C484">
        <v>2</v>
      </c>
      <c r="D484" t="s">
        <v>492</v>
      </c>
      <c r="E484" t="s">
        <v>886</v>
      </c>
      <c r="F484" t="s">
        <v>494</v>
      </c>
      <c r="G484" t="s">
        <v>1536</v>
      </c>
      <c r="H484" t="s">
        <v>1537</v>
      </c>
      <c r="I484" t="s">
        <v>1538</v>
      </c>
      <c r="J484" t="s">
        <v>2044</v>
      </c>
      <c r="K484" t="s">
        <v>512</v>
      </c>
      <c r="L484" t="s">
        <v>23</v>
      </c>
      <c r="M484" t="s">
        <v>730</v>
      </c>
      <c r="N484" t="s">
        <v>2055</v>
      </c>
      <c r="O484" t="s">
        <v>302</v>
      </c>
      <c r="P484">
        <v>40</v>
      </c>
      <c r="Q484">
        <v>2</v>
      </c>
      <c r="R484" t="s">
        <v>497</v>
      </c>
      <c r="S484" t="s">
        <v>887</v>
      </c>
      <c r="T484" t="s">
        <v>2045</v>
      </c>
      <c r="U484" t="s">
        <v>1890</v>
      </c>
      <c r="V484" t="s">
        <v>888</v>
      </c>
    </row>
    <row r="485" spans="1:22" hidden="1" x14ac:dyDescent="0.25">
      <c r="A485" s="31" t="str">
        <f t="shared" si="7"/>
        <v>7000.4.1</v>
      </c>
      <c r="B485" t="s">
        <v>869</v>
      </c>
      <c r="C485">
        <v>2</v>
      </c>
      <c r="D485" t="s">
        <v>499</v>
      </c>
      <c r="E485" t="s">
        <v>889</v>
      </c>
      <c r="F485" t="s">
        <v>19</v>
      </c>
      <c r="G485" t="s">
        <v>19</v>
      </c>
      <c r="H485" t="s">
        <v>19</v>
      </c>
      <c r="I485" t="s">
        <v>19</v>
      </c>
      <c r="J485" t="s">
        <v>19</v>
      </c>
      <c r="K485" t="s">
        <v>19</v>
      </c>
      <c r="L485" t="s">
        <v>19</v>
      </c>
      <c r="M485" t="s">
        <v>19</v>
      </c>
      <c r="N485" t="s">
        <v>19</v>
      </c>
      <c r="O485" t="s">
        <v>303</v>
      </c>
      <c r="P485">
        <v>5</v>
      </c>
      <c r="Q485">
        <v>2</v>
      </c>
      <c r="R485" t="s">
        <v>497</v>
      </c>
      <c r="S485" t="s">
        <v>890</v>
      </c>
      <c r="T485" t="s">
        <v>2045</v>
      </c>
      <c r="U485" t="s">
        <v>1914</v>
      </c>
      <c r="V485" t="s">
        <v>869</v>
      </c>
    </row>
    <row r="486" spans="1:22" hidden="1" x14ac:dyDescent="0.25">
      <c r="A486" s="31" t="str">
        <f t="shared" si="7"/>
        <v>7000.4.2</v>
      </c>
      <c r="B486" t="s">
        <v>869</v>
      </c>
      <c r="C486">
        <v>2</v>
      </c>
      <c r="D486" t="s">
        <v>499</v>
      </c>
      <c r="E486" t="s">
        <v>891</v>
      </c>
      <c r="F486" t="s">
        <v>19</v>
      </c>
      <c r="G486" t="s">
        <v>19</v>
      </c>
      <c r="H486" t="s">
        <v>19</v>
      </c>
      <c r="I486" t="s">
        <v>19</v>
      </c>
      <c r="J486" t="s">
        <v>19</v>
      </c>
      <c r="K486" t="s">
        <v>19</v>
      </c>
      <c r="L486" t="s">
        <v>19</v>
      </c>
      <c r="M486" t="s">
        <v>19</v>
      </c>
      <c r="N486" t="s">
        <v>19</v>
      </c>
      <c r="O486" t="s">
        <v>304</v>
      </c>
      <c r="P486">
        <v>15</v>
      </c>
      <c r="Q486">
        <v>2</v>
      </c>
      <c r="R486" t="s">
        <v>497</v>
      </c>
      <c r="S486" t="s">
        <v>892</v>
      </c>
      <c r="T486" t="s">
        <v>1981</v>
      </c>
      <c r="U486" t="s">
        <v>2056</v>
      </c>
      <c r="V486" t="s">
        <v>869</v>
      </c>
    </row>
    <row r="487" spans="1:22" hidden="1" x14ac:dyDescent="0.25">
      <c r="A487" s="31" t="str">
        <f t="shared" si="7"/>
        <v>7000.4.3</v>
      </c>
      <c r="B487" t="s">
        <v>869</v>
      </c>
      <c r="C487">
        <v>2</v>
      </c>
      <c r="D487" t="s">
        <v>499</v>
      </c>
      <c r="E487" t="s">
        <v>893</v>
      </c>
      <c r="F487" t="s">
        <v>19</v>
      </c>
      <c r="G487" t="s">
        <v>19</v>
      </c>
      <c r="H487" t="s">
        <v>19</v>
      </c>
      <c r="I487" t="s">
        <v>19</v>
      </c>
      <c r="J487" t="s">
        <v>19</v>
      </c>
      <c r="K487" t="s">
        <v>19</v>
      </c>
      <c r="L487" t="s">
        <v>19</v>
      </c>
      <c r="M487" t="s">
        <v>19</v>
      </c>
      <c r="N487" t="s">
        <v>19</v>
      </c>
      <c r="O487" t="s">
        <v>305</v>
      </c>
      <c r="P487">
        <v>20</v>
      </c>
      <c r="Q487">
        <v>2</v>
      </c>
      <c r="R487" t="s">
        <v>497</v>
      </c>
      <c r="S487" t="s">
        <v>894</v>
      </c>
      <c r="T487" t="s">
        <v>1987</v>
      </c>
      <c r="U487" t="s">
        <v>2057</v>
      </c>
      <c r="V487" t="s">
        <v>869</v>
      </c>
    </row>
    <row r="488" spans="1:22" hidden="1" x14ac:dyDescent="0.25">
      <c r="A488" s="31" t="str">
        <f t="shared" si="7"/>
        <v>7000.4.4</v>
      </c>
      <c r="B488" t="s">
        <v>869</v>
      </c>
      <c r="C488">
        <v>2</v>
      </c>
      <c r="D488" t="s">
        <v>1545</v>
      </c>
      <c r="E488" t="s">
        <v>895</v>
      </c>
      <c r="F488" t="s">
        <v>19</v>
      </c>
      <c r="G488" t="s">
        <v>19</v>
      </c>
      <c r="H488" t="s">
        <v>19</v>
      </c>
      <c r="I488" t="s">
        <v>19</v>
      </c>
      <c r="J488" t="s">
        <v>19</v>
      </c>
      <c r="K488" t="s">
        <v>19</v>
      </c>
      <c r="L488" t="s">
        <v>19</v>
      </c>
      <c r="M488" t="s">
        <v>19</v>
      </c>
      <c r="N488" t="s">
        <v>19</v>
      </c>
      <c r="O488" t="s">
        <v>306</v>
      </c>
      <c r="P488">
        <v>0</v>
      </c>
      <c r="Q488">
        <v>2</v>
      </c>
      <c r="R488" t="s">
        <v>497</v>
      </c>
      <c r="S488" t="s">
        <v>896</v>
      </c>
      <c r="T488" t="s">
        <v>2006</v>
      </c>
      <c r="U488" t="s">
        <v>2058</v>
      </c>
      <c r="V488" t="s">
        <v>618</v>
      </c>
    </row>
    <row r="489" spans="1:22" hidden="1" x14ac:dyDescent="0.25">
      <c r="A489" s="31" t="str">
        <f t="shared" si="7"/>
        <v>7000.4.5</v>
      </c>
      <c r="B489" t="s">
        <v>869</v>
      </c>
      <c r="C489">
        <v>2</v>
      </c>
      <c r="D489" t="s">
        <v>499</v>
      </c>
      <c r="E489" t="s">
        <v>897</v>
      </c>
      <c r="F489" t="s">
        <v>19</v>
      </c>
      <c r="G489" t="s">
        <v>19</v>
      </c>
      <c r="H489" t="s">
        <v>19</v>
      </c>
      <c r="I489" t="s">
        <v>19</v>
      </c>
      <c r="J489" t="s">
        <v>19</v>
      </c>
      <c r="K489" t="s">
        <v>19</v>
      </c>
      <c r="L489" t="s">
        <v>19</v>
      </c>
      <c r="M489" t="s">
        <v>19</v>
      </c>
      <c r="N489" t="s">
        <v>19</v>
      </c>
      <c r="O489" t="s">
        <v>307</v>
      </c>
      <c r="P489">
        <v>60</v>
      </c>
      <c r="Q489">
        <v>2</v>
      </c>
      <c r="R489" t="s">
        <v>497</v>
      </c>
      <c r="S489" t="s">
        <v>898</v>
      </c>
      <c r="T489" t="s">
        <v>2059</v>
      </c>
      <c r="U489" t="s">
        <v>1890</v>
      </c>
      <c r="V489" t="s">
        <v>888</v>
      </c>
    </row>
    <row r="490" spans="1:22" hidden="1" x14ac:dyDescent="0.25">
      <c r="A490" s="31" t="str">
        <f t="shared" si="7"/>
        <v>7000.5</v>
      </c>
      <c r="B490" t="s">
        <v>869</v>
      </c>
      <c r="C490">
        <v>2</v>
      </c>
      <c r="D490" t="s">
        <v>492</v>
      </c>
      <c r="E490" t="s">
        <v>899</v>
      </c>
      <c r="F490" t="s">
        <v>494</v>
      </c>
      <c r="G490" t="s">
        <v>1536</v>
      </c>
      <c r="H490" t="s">
        <v>1537</v>
      </c>
      <c r="I490" t="s">
        <v>1538</v>
      </c>
      <c r="J490" t="s">
        <v>2044</v>
      </c>
      <c r="K490" t="s">
        <v>512</v>
      </c>
      <c r="L490" t="s">
        <v>20</v>
      </c>
      <c r="M490" t="s">
        <v>646</v>
      </c>
      <c r="N490" t="s">
        <v>2055</v>
      </c>
      <c r="O490" t="s">
        <v>288</v>
      </c>
      <c r="P490">
        <v>30</v>
      </c>
      <c r="Q490">
        <v>1</v>
      </c>
      <c r="R490" t="s">
        <v>497</v>
      </c>
      <c r="S490" t="s">
        <v>900</v>
      </c>
      <c r="T490" t="s">
        <v>1889</v>
      </c>
      <c r="U490" t="s">
        <v>2060</v>
      </c>
      <c r="V490" t="s">
        <v>888</v>
      </c>
    </row>
    <row r="491" spans="1:22" hidden="1" x14ac:dyDescent="0.25">
      <c r="A491" s="31" t="str">
        <f t="shared" si="7"/>
        <v>7000.5.1</v>
      </c>
      <c r="B491" t="s">
        <v>869</v>
      </c>
      <c r="C491">
        <v>2</v>
      </c>
      <c r="D491" t="s">
        <v>499</v>
      </c>
      <c r="E491" t="s">
        <v>901</v>
      </c>
      <c r="F491" t="s">
        <v>19</v>
      </c>
      <c r="G491" t="s">
        <v>19</v>
      </c>
      <c r="H491" t="s">
        <v>19</v>
      </c>
      <c r="I491" t="s">
        <v>19</v>
      </c>
      <c r="J491" t="s">
        <v>19</v>
      </c>
      <c r="K491" t="s">
        <v>19</v>
      </c>
      <c r="L491" t="s">
        <v>19</v>
      </c>
      <c r="M491" t="s">
        <v>19</v>
      </c>
      <c r="N491" t="s">
        <v>19</v>
      </c>
      <c r="O491" t="s">
        <v>38</v>
      </c>
      <c r="P491">
        <v>50</v>
      </c>
      <c r="Q491">
        <v>1</v>
      </c>
      <c r="R491" t="s">
        <v>497</v>
      </c>
      <c r="S491" t="s">
        <v>902</v>
      </c>
      <c r="T491" t="s">
        <v>1889</v>
      </c>
      <c r="U491" t="s">
        <v>1976</v>
      </c>
      <c r="V491" t="s">
        <v>869</v>
      </c>
    </row>
    <row r="492" spans="1:22" hidden="1" x14ac:dyDescent="0.25">
      <c r="A492" s="31" t="str">
        <f t="shared" si="7"/>
        <v>7000.5.2</v>
      </c>
      <c r="B492" t="s">
        <v>869</v>
      </c>
      <c r="C492">
        <v>2</v>
      </c>
      <c r="D492" t="s">
        <v>1545</v>
      </c>
      <c r="E492" t="s">
        <v>903</v>
      </c>
      <c r="F492" t="s">
        <v>19</v>
      </c>
      <c r="G492" t="s">
        <v>19</v>
      </c>
      <c r="H492" t="s">
        <v>19</v>
      </c>
      <c r="I492" t="s">
        <v>19</v>
      </c>
      <c r="J492" t="s">
        <v>19</v>
      </c>
      <c r="K492" t="s">
        <v>19</v>
      </c>
      <c r="L492" t="s">
        <v>19</v>
      </c>
      <c r="M492" t="s">
        <v>19</v>
      </c>
      <c r="N492" t="s">
        <v>19</v>
      </c>
      <c r="O492" t="s">
        <v>289</v>
      </c>
      <c r="P492">
        <v>0</v>
      </c>
      <c r="Q492">
        <v>1</v>
      </c>
      <c r="R492" t="s">
        <v>497</v>
      </c>
      <c r="S492" t="s">
        <v>904</v>
      </c>
      <c r="T492" t="s">
        <v>1977</v>
      </c>
      <c r="U492" t="s">
        <v>1925</v>
      </c>
      <c r="V492" t="s">
        <v>618</v>
      </c>
    </row>
    <row r="493" spans="1:22" hidden="1" x14ac:dyDescent="0.25">
      <c r="A493" s="31" t="str">
        <f t="shared" si="7"/>
        <v>7000.5.3</v>
      </c>
      <c r="B493" t="s">
        <v>869</v>
      </c>
      <c r="C493">
        <v>2</v>
      </c>
      <c r="D493" t="s">
        <v>499</v>
      </c>
      <c r="E493" t="s">
        <v>905</v>
      </c>
      <c r="F493" t="s">
        <v>19</v>
      </c>
      <c r="G493" t="s">
        <v>19</v>
      </c>
      <c r="H493" t="s">
        <v>19</v>
      </c>
      <c r="I493" t="s">
        <v>19</v>
      </c>
      <c r="J493" t="s">
        <v>19</v>
      </c>
      <c r="K493" t="s">
        <v>19</v>
      </c>
      <c r="L493" t="s">
        <v>19</v>
      </c>
      <c r="M493" t="s">
        <v>19</v>
      </c>
      <c r="N493" t="s">
        <v>19</v>
      </c>
      <c r="O493" t="s">
        <v>290</v>
      </c>
      <c r="P493">
        <v>50</v>
      </c>
      <c r="Q493">
        <v>1</v>
      </c>
      <c r="R493" t="s">
        <v>497</v>
      </c>
      <c r="S493" t="s">
        <v>906</v>
      </c>
      <c r="T493" t="s">
        <v>2061</v>
      </c>
      <c r="U493" t="s">
        <v>2062</v>
      </c>
      <c r="V493" t="s">
        <v>869</v>
      </c>
    </row>
    <row r="494" spans="1:22" hidden="1" x14ac:dyDescent="0.25">
      <c r="A494" s="31" t="str">
        <f t="shared" si="7"/>
        <v>7000.5.4</v>
      </c>
      <c r="B494" t="s">
        <v>869</v>
      </c>
      <c r="C494">
        <v>2</v>
      </c>
      <c r="D494" t="s">
        <v>1545</v>
      </c>
      <c r="E494" t="s">
        <v>907</v>
      </c>
      <c r="F494" t="s">
        <v>19</v>
      </c>
      <c r="G494" t="s">
        <v>19</v>
      </c>
      <c r="H494" t="s">
        <v>19</v>
      </c>
      <c r="I494" t="s">
        <v>19</v>
      </c>
      <c r="J494" t="s">
        <v>19</v>
      </c>
      <c r="K494" t="s">
        <v>19</v>
      </c>
      <c r="L494" t="s">
        <v>19</v>
      </c>
      <c r="M494" t="s">
        <v>19</v>
      </c>
      <c r="N494" t="s">
        <v>19</v>
      </c>
      <c r="O494" t="s">
        <v>291</v>
      </c>
      <c r="P494">
        <v>0</v>
      </c>
      <c r="Q494">
        <v>1</v>
      </c>
      <c r="R494" t="s">
        <v>497</v>
      </c>
      <c r="S494" t="s">
        <v>908</v>
      </c>
      <c r="T494" t="s">
        <v>2063</v>
      </c>
      <c r="U494" t="s">
        <v>2060</v>
      </c>
      <c r="V494" t="s">
        <v>618</v>
      </c>
    </row>
    <row r="495" spans="1:22" hidden="1" x14ac:dyDescent="0.25">
      <c r="A495" s="31" t="str">
        <f t="shared" si="7"/>
        <v>50.1</v>
      </c>
      <c r="B495" t="s">
        <v>522</v>
      </c>
      <c r="C495">
        <v>4</v>
      </c>
      <c r="D495" t="s">
        <v>492</v>
      </c>
      <c r="E495" t="s">
        <v>523</v>
      </c>
      <c r="F495" t="s">
        <v>494</v>
      </c>
      <c r="G495" t="s">
        <v>1527</v>
      </c>
      <c r="H495" t="s">
        <v>1528</v>
      </c>
      <c r="I495" t="s">
        <v>1529</v>
      </c>
      <c r="J495" t="s">
        <v>19</v>
      </c>
      <c r="K495" t="s">
        <v>495</v>
      </c>
      <c r="L495" t="s">
        <v>19</v>
      </c>
      <c r="M495" t="s">
        <v>524</v>
      </c>
      <c r="N495" t="s">
        <v>19</v>
      </c>
      <c r="O495" t="s">
        <v>151</v>
      </c>
      <c r="P495">
        <v>50</v>
      </c>
      <c r="Q495">
        <v>100</v>
      </c>
      <c r="R495" t="s">
        <v>525</v>
      </c>
      <c r="S495" t="s">
        <v>526</v>
      </c>
      <c r="T495" t="s">
        <v>1915</v>
      </c>
      <c r="U495" t="s">
        <v>1916</v>
      </c>
      <c r="V495" t="s">
        <v>522</v>
      </c>
    </row>
    <row r="496" spans="1:22" hidden="1" x14ac:dyDescent="0.25">
      <c r="A496" s="31" t="str">
        <f t="shared" si="7"/>
        <v>50.1.1</v>
      </c>
      <c r="B496" t="s">
        <v>522</v>
      </c>
      <c r="C496">
        <v>4</v>
      </c>
      <c r="D496" t="s">
        <v>499</v>
      </c>
      <c r="E496" t="s">
        <v>527</v>
      </c>
      <c r="F496" t="s">
        <v>19</v>
      </c>
      <c r="G496" t="s">
        <v>19</v>
      </c>
      <c r="H496" t="s">
        <v>19</v>
      </c>
      <c r="I496" t="s">
        <v>19</v>
      </c>
      <c r="J496" t="s">
        <v>19</v>
      </c>
      <c r="K496" t="s">
        <v>19</v>
      </c>
      <c r="L496" t="s">
        <v>19</v>
      </c>
      <c r="M496" t="s">
        <v>19</v>
      </c>
      <c r="N496" t="s">
        <v>19</v>
      </c>
      <c r="O496" t="s">
        <v>152</v>
      </c>
      <c r="P496">
        <v>80</v>
      </c>
      <c r="Q496">
        <v>100</v>
      </c>
      <c r="R496" t="s">
        <v>525</v>
      </c>
      <c r="S496" t="s">
        <v>526</v>
      </c>
      <c r="T496" t="s">
        <v>1915</v>
      </c>
      <c r="U496" t="s">
        <v>1916</v>
      </c>
      <c r="V496" t="s">
        <v>522</v>
      </c>
    </row>
    <row r="497" spans="1:22" hidden="1" x14ac:dyDescent="0.25">
      <c r="A497" s="31" t="str">
        <f t="shared" si="7"/>
        <v>50.1.2</v>
      </c>
      <c r="B497" t="s">
        <v>522</v>
      </c>
      <c r="C497">
        <v>4</v>
      </c>
      <c r="D497" t="s">
        <v>499</v>
      </c>
      <c r="E497" t="s">
        <v>528</v>
      </c>
      <c r="F497" t="s">
        <v>19</v>
      </c>
      <c r="G497" t="s">
        <v>19</v>
      </c>
      <c r="H497" t="s">
        <v>19</v>
      </c>
      <c r="I497" t="s">
        <v>19</v>
      </c>
      <c r="J497" t="s">
        <v>19</v>
      </c>
      <c r="K497" t="s">
        <v>19</v>
      </c>
      <c r="L497" t="s">
        <v>19</v>
      </c>
      <c r="M497" t="s">
        <v>19</v>
      </c>
      <c r="N497" t="s">
        <v>19</v>
      </c>
      <c r="O497" t="s">
        <v>153</v>
      </c>
      <c r="P497">
        <v>20</v>
      </c>
      <c r="Q497">
        <v>2</v>
      </c>
      <c r="R497" t="s">
        <v>497</v>
      </c>
      <c r="S497" t="s">
        <v>529</v>
      </c>
      <c r="T497" t="s">
        <v>1893</v>
      </c>
      <c r="U497" t="s">
        <v>1916</v>
      </c>
      <c r="V497" t="s">
        <v>522</v>
      </c>
    </row>
    <row r="498" spans="1:22" hidden="1" x14ac:dyDescent="0.25">
      <c r="A498" s="31" t="str">
        <f t="shared" si="7"/>
        <v>50.2</v>
      </c>
      <c r="B498" t="s">
        <v>522</v>
      </c>
      <c r="C498">
        <v>4</v>
      </c>
      <c r="D498" t="s">
        <v>492</v>
      </c>
      <c r="E498" t="s">
        <v>530</v>
      </c>
      <c r="F498" t="s">
        <v>494</v>
      </c>
      <c r="G498" t="s">
        <v>1527</v>
      </c>
      <c r="H498" t="s">
        <v>1528</v>
      </c>
      <c r="I498" t="s">
        <v>1529</v>
      </c>
      <c r="J498" t="s">
        <v>1888</v>
      </c>
      <c r="K498" t="s">
        <v>495</v>
      </c>
      <c r="L498" t="s">
        <v>19</v>
      </c>
      <c r="M498" t="s">
        <v>524</v>
      </c>
      <c r="N498" t="s">
        <v>19</v>
      </c>
      <c r="O498" t="s">
        <v>1884</v>
      </c>
      <c r="P498">
        <v>25</v>
      </c>
      <c r="Q498">
        <v>1</v>
      </c>
      <c r="R498" t="s">
        <v>497</v>
      </c>
      <c r="S498" t="s">
        <v>1885</v>
      </c>
      <c r="T498" t="s">
        <v>1891</v>
      </c>
      <c r="U498" t="s">
        <v>1931</v>
      </c>
      <c r="V498" t="s">
        <v>522</v>
      </c>
    </row>
    <row r="499" spans="1:22" hidden="1" x14ac:dyDescent="0.25">
      <c r="A499" s="31" t="str">
        <f t="shared" si="7"/>
        <v>50.2.1</v>
      </c>
      <c r="B499" t="s">
        <v>522</v>
      </c>
      <c r="C499">
        <v>4</v>
      </c>
      <c r="D499" t="s">
        <v>499</v>
      </c>
      <c r="E499" t="s">
        <v>532</v>
      </c>
      <c r="F499" t="s">
        <v>19</v>
      </c>
      <c r="G499" t="s">
        <v>19</v>
      </c>
      <c r="H499" t="s">
        <v>19</v>
      </c>
      <c r="I499" t="s">
        <v>19</v>
      </c>
      <c r="J499" t="s">
        <v>19</v>
      </c>
      <c r="K499" t="s">
        <v>19</v>
      </c>
      <c r="L499" t="s">
        <v>19</v>
      </c>
      <c r="M499" t="s">
        <v>19</v>
      </c>
      <c r="N499" t="s">
        <v>19</v>
      </c>
      <c r="O499" t="s">
        <v>114</v>
      </c>
      <c r="P499">
        <v>80</v>
      </c>
      <c r="Q499">
        <v>1</v>
      </c>
      <c r="R499" t="s">
        <v>497</v>
      </c>
      <c r="S499" t="s">
        <v>1874</v>
      </c>
      <c r="T499" t="s">
        <v>1891</v>
      </c>
      <c r="U499" t="s">
        <v>1931</v>
      </c>
      <c r="V499" t="s">
        <v>522</v>
      </c>
    </row>
    <row r="500" spans="1:22" hidden="1" x14ac:dyDescent="0.25">
      <c r="A500" s="31" t="str">
        <f t="shared" si="7"/>
        <v>50.2.2</v>
      </c>
      <c r="B500" t="s">
        <v>522</v>
      </c>
      <c r="C500">
        <v>4</v>
      </c>
      <c r="D500" t="s">
        <v>499</v>
      </c>
      <c r="E500" t="s">
        <v>533</v>
      </c>
      <c r="F500" t="s">
        <v>19</v>
      </c>
      <c r="G500" t="s">
        <v>19</v>
      </c>
      <c r="H500" t="s">
        <v>19</v>
      </c>
      <c r="I500" t="s">
        <v>19</v>
      </c>
      <c r="J500" t="s">
        <v>19</v>
      </c>
      <c r="K500" t="s">
        <v>19</v>
      </c>
      <c r="L500" t="s">
        <v>19</v>
      </c>
      <c r="M500" t="s">
        <v>19</v>
      </c>
      <c r="N500" t="s">
        <v>19</v>
      </c>
      <c r="O500" t="s">
        <v>115</v>
      </c>
      <c r="P500">
        <v>20</v>
      </c>
      <c r="Q500">
        <v>1</v>
      </c>
      <c r="R500" t="s">
        <v>497</v>
      </c>
      <c r="S500" t="s">
        <v>1886</v>
      </c>
      <c r="T500" t="s">
        <v>1891</v>
      </c>
      <c r="U500" t="s">
        <v>1931</v>
      </c>
      <c r="V500" t="s">
        <v>522</v>
      </c>
    </row>
    <row r="501" spans="1:22" hidden="1" x14ac:dyDescent="0.25">
      <c r="A501" s="31" t="str">
        <f t="shared" si="7"/>
        <v>50.3</v>
      </c>
      <c r="B501" t="s">
        <v>522</v>
      </c>
      <c r="C501">
        <v>4</v>
      </c>
      <c r="D501" t="s">
        <v>492</v>
      </c>
      <c r="E501" t="s">
        <v>534</v>
      </c>
      <c r="F501" t="s">
        <v>494</v>
      </c>
      <c r="G501" t="s">
        <v>1527</v>
      </c>
      <c r="H501" t="s">
        <v>1528</v>
      </c>
      <c r="I501" t="s">
        <v>1529</v>
      </c>
      <c r="J501" t="s">
        <v>19</v>
      </c>
      <c r="K501" t="s">
        <v>495</v>
      </c>
      <c r="L501" t="s">
        <v>19</v>
      </c>
      <c r="M501" t="s">
        <v>524</v>
      </c>
      <c r="N501" t="s">
        <v>19</v>
      </c>
      <c r="O501" t="s">
        <v>116</v>
      </c>
      <c r="P501">
        <v>25</v>
      </c>
      <c r="Q501">
        <v>1</v>
      </c>
      <c r="R501" t="s">
        <v>497</v>
      </c>
      <c r="S501" t="s">
        <v>535</v>
      </c>
      <c r="T501" t="s">
        <v>1973</v>
      </c>
      <c r="U501" t="s">
        <v>2064</v>
      </c>
      <c r="V501" t="s">
        <v>522</v>
      </c>
    </row>
    <row r="502" spans="1:22" hidden="1" x14ac:dyDescent="0.25">
      <c r="A502" s="31" t="str">
        <f t="shared" si="7"/>
        <v>50.3.1</v>
      </c>
      <c r="B502" t="s">
        <v>522</v>
      </c>
      <c r="C502">
        <v>4</v>
      </c>
      <c r="D502" t="s">
        <v>499</v>
      </c>
      <c r="E502" t="s">
        <v>536</v>
      </c>
      <c r="F502" t="s">
        <v>19</v>
      </c>
      <c r="G502" t="s">
        <v>19</v>
      </c>
      <c r="H502" t="s">
        <v>19</v>
      </c>
      <c r="I502" t="s">
        <v>19</v>
      </c>
      <c r="J502" t="s">
        <v>19</v>
      </c>
      <c r="K502" t="s">
        <v>19</v>
      </c>
      <c r="L502" t="s">
        <v>19</v>
      </c>
      <c r="M502" t="s">
        <v>19</v>
      </c>
      <c r="N502" t="s">
        <v>19</v>
      </c>
      <c r="O502" t="s">
        <v>117</v>
      </c>
      <c r="P502">
        <v>80</v>
      </c>
      <c r="Q502">
        <v>1</v>
      </c>
      <c r="R502" t="s">
        <v>497</v>
      </c>
      <c r="S502" t="s">
        <v>537</v>
      </c>
      <c r="T502" t="s">
        <v>1973</v>
      </c>
      <c r="U502" t="s">
        <v>2064</v>
      </c>
      <c r="V502" t="s">
        <v>522</v>
      </c>
    </row>
    <row r="503" spans="1:22" x14ac:dyDescent="0.25">
      <c r="A503" s="31" t="str">
        <f t="shared" si="7"/>
        <v>50.3.2</v>
      </c>
      <c r="B503" s="159" t="s">
        <v>522</v>
      </c>
      <c r="C503" s="159">
        <v>4</v>
      </c>
      <c r="D503" s="159" t="s">
        <v>1842</v>
      </c>
      <c r="E503" s="159" t="s">
        <v>538</v>
      </c>
      <c r="F503" s="159" t="s">
        <v>19</v>
      </c>
      <c r="G503" s="159" t="s">
        <v>19</v>
      </c>
      <c r="H503" s="159" t="s">
        <v>19</v>
      </c>
      <c r="I503" s="159" t="s">
        <v>19</v>
      </c>
      <c r="J503" s="159" t="s">
        <v>19</v>
      </c>
      <c r="K503" s="159" t="s">
        <v>19</v>
      </c>
      <c r="L503" s="159" t="s">
        <v>19</v>
      </c>
      <c r="M503" s="159" t="s">
        <v>19</v>
      </c>
      <c r="N503" s="159" t="s">
        <v>19</v>
      </c>
      <c r="O503" s="159" t="s">
        <v>118</v>
      </c>
      <c r="P503" s="159">
        <v>40</v>
      </c>
      <c r="Q503" s="159">
        <v>1</v>
      </c>
      <c r="R503" s="159" t="s">
        <v>497</v>
      </c>
      <c r="S503" s="159" t="s">
        <v>537</v>
      </c>
      <c r="T503" s="307">
        <v>45707</v>
      </c>
      <c r="U503" s="307">
        <v>46010</v>
      </c>
      <c r="V503" s="159" t="s">
        <v>522</v>
      </c>
    </row>
    <row r="504" spans="1:22" hidden="1" x14ac:dyDescent="0.25">
      <c r="A504" s="31" t="str">
        <f t="shared" si="7"/>
        <v>50.3.3</v>
      </c>
      <c r="B504" t="s">
        <v>522</v>
      </c>
      <c r="C504">
        <v>4</v>
      </c>
      <c r="D504" t="s">
        <v>499</v>
      </c>
      <c r="E504" t="s">
        <v>539</v>
      </c>
      <c r="F504" t="s">
        <v>19</v>
      </c>
      <c r="G504" t="s">
        <v>19</v>
      </c>
      <c r="H504" t="s">
        <v>19</v>
      </c>
      <c r="I504" t="s">
        <v>19</v>
      </c>
      <c r="J504" t="s">
        <v>19</v>
      </c>
      <c r="K504" t="s">
        <v>19</v>
      </c>
      <c r="L504" t="s">
        <v>19</v>
      </c>
      <c r="M504" t="s">
        <v>19</v>
      </c>
      <c r="N504" t="s">
        <v>19</v>
      </c>
      <c r="O504" t="s">
        <v>47</v>
      </c>
      <c r="P504">
        <v>20</v>
      </c>
      <c r="Q504">
        <v>1</v>
      </c>
      <c r="R504" t="s">
        <v>497</v>
      </c>
      <c r="S504" t="s">
        <v>535</v>
      </c>
      <c r="T504" t="s">
        <v>1973</v>
      </c>
      <c r="U504" t="s">
        <v>2064</v>
      </c>
      <c r="V504" t="s">
        <v>522</v>
      </c>
    </row>
  </sheetData>
  <autoFilter ref="A2:V504" xr:uid="{15D790BC-E447-4132-BA9A-26039742D4A8}">
    <filterColumn colId="2">
      <colorFilter dxfId="0"/>
    </filterColumn>
  </autoFilter>
  <mergeCells count="1">
    <mergeCell ref="B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I18" sqref="I18"/>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93"/>
      <c r="B1" s="193"/>
      <c r="C1" s="194"/>
      <c r="D1" s="194"/>
      <c r="E1" s="194"/>
      <c r="F1" s="194"/>
      <c r="G1" s="194"/>
      <c r="H1" s="194"/>
      <c r="I1" s="194"/>
    </row>
    <row r="6" spans="1:9" ht="25.5" customHeight="1" x14ac:dyDescent="0.25"/>
    <row r="7" spans="1:9" ht="21.75" customHeight="1" x14ac:dyDescent="0.25"/>
    <row r="10" spans="1:9" x14ac:dyDescent="0.25">
      <c r="A10" s="195"/>
      <c r="B10" s="195"/>
      <c r="C10" s="2"/>
      <c r="D10" s="2"/>
    </row>
    <row r="11" spans="1:9" ht="79.5" customHeight="1" x14ac:dyDescent="0.25">
      <c r="A11" s="196"/>
      <c r="B11" s="196"/>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197" t="s">
        <v>1877</v>
      </c>
      <c r="C23" s="198"/>
      <c r="D23" s="198"/>
      <c r="E23" s="198"/>
      <c r="F23" s="198"/>
      <c r="G23" s="198"/>
      <c r="H23" s="198"/>
      <c r="I23" s="199"/>
    </row>
    <row r="25" spans="2:9" ht="34.5" customHeight="1" x14ac:dyDescent="0.25"/>
    <row r="26" spans="2:9" ht="15.75" thickBot="1" x14ac:dyDescent="0.3"/>
    <row r="27" spans="2:9" ht="41.25" customHeight="1" thickBot="1" x14ac:dyDescent="0.3">
      <c r="B27" s="75" t="s">
        <v>1572</v>
      </c>
      <c r="C27" s="5"/>
      <c r="D27" s="190" t="s">
        <v>1556</v>
      </c>
      <c r="E27" s="191"/>
      <c r="F27" s="191"/>
      <c r="G27" s="191"/>
      <c r="H27" s="191"/>
      <c r="I27" s="192"/>
    </row>
    <row r="28" spans="2:9" ht="7.5" customHeight="1" thickBot="1" x14ac:dyDescent="0.4">
      <c r="B28" s="76"/>
      <c r="D28" s="74"/>
      <c r="E28" s="74"/>
      <c r="F28" s="74"/>
      <c r="G28" s="74"/>
      <c r="H28" s="74"/>
      <c r="I28" s="74"/>
    </row>
    <row r="29" spans="2:9" ht="43.5" customHeight="1" thickBot="1" x14ac:dyDescent="0.3">
      <c r="B29" s="75" t="s">
        <v>1573</v>
      </c>
      <c r="D29" s="190" t="s">
        <v>1574</v>
      </c>
      <c r="E29" s="191"/>
      <c r="F29" s="191"/>
      <c r="G29" s="191"/>
      <c r="H29" s="191"/>
      <c r="I29" s="192"/>
    </row>
    <row r="30" spans="2:9" ht="7.5" customHeight="1" thickBot="1" x14ac:dyDescent="0.4">
      <c r="B30" s="76"/>
      <c r="D30" s="74"/>
      <c r="E30" s="74"/>
      <c r="F30" s="74"/>
      <c r="G30" s="74"/>
      <c r="H30" s="74"/>
      <c r="I30" s="74"/>
    </row>
    <row r="31" spans="2:9" ht="41.25" customHeight="1" thickBot="1" x14ac:dyDescent="0.3">
      <c r="B31" s="75" t="s">
        <v>1550</v>
      </c>
      <c r="C31" s="5"/>
      <c r="D31" s="190" t="s">
        <v>1557</v>
      </c>
      <c r="E31" s="191"/>
      <c r="F31" s="191"/>
      <c r="G31" s="191"/>
      <c r="H31" s="191"/>
      <c r="I31" s="192"/>
    </row>
    <row r="32" spans="2:9" ht="5.25" customHeight="1" thickBot="1" x14ac:dyDescent="0.4">
      <c r="B32" s="76"/>
      <c r="D32" s="74"/>
      <c r="E32" s="74"/>
      <c r="F32" s="74"/>
      <c r="G32" s="74"/>
      <c r="H32" s="74"/>
      <c r="I32" s="74"/>
    </row>
    <row r="33" spans="2:9" ht="41.25" customHeight="1" thickBot="1" x14ac:dyDescent="0.3">
      <c r="B33" s="75" t="s">
        <v>1558</v>
      </c>
      <c r="C33" s="5"/>
      <c r="D33" s="190" t="s">
        <v>1559</v>
      </c>
      <c r="E33" s="191"/>
      <c r="F33" s="191"/>
      <c r="G33" s="191"/>
      <c r="H33" s="191"/>
      <c r="I33" s="192"/>
    </row>
    <row r="34" spans="2:9" ht="7.5" customHeight="1" thickBot="1" x14ac:dyDescent="0.4">
      <c r="B34" s="76"/>
      <c r="D34" s="74"/>
      <c r="E34" s="74"/>
      <c r="F34" s="74"/>
      <c r="G34" s="74"/>
      <c r="H34" s="74"/>
      <c r="I34" s="74"/>
    </row>
    <row r="35" spans="2:9" ht="41.25" customHeight="1" thickBot="1" x14ac:dyDescent="0.3">
      <c r="B35" s="75" t="s">
        <v>1560</v>
      </c>
      <c r="C35" s="5"/>
      <c r="D35" s="190" t="s">
        <v>1561</v>
      </c>
      <c r="E35" s="191"/>
      <c r="F35" s="191"/>
      <c r="G35" s="191"/>
      <c r="H35" s="191"/>
      <c r="I35" s="192"/>
    </row>
    <row r="36" spans="2:9" ht="5.25" customHeight="1" thickBot="1" x14ac:dyDescent="0.4">
      <c r="B36" s="76"/>
      <c r="D36" s="74"/>
      <c r="E36" s="74"/>
      <c r="F36" s="74"/>
      <c r="G36" s="74"/>
      <c r="H36" s="74"/>
      <c r="I36" s="74"/>
    </row>
    <row r="37" spans="2:9" ht="54.75" customHeight="1" thickBot="1" x14ac:dyDescent="0.3">
      <c r="B37" s="75" t="s">
        <v>1562</v>
      </c>
      <c r="C37" s="5"/>
      <c r="D37" s="190" t="s">
        <v>1563</v>
      </c>
      <c r="E37" s="191"/>
      <c r="F37" s="191"/>
      <c r="G37" s="191"/>
      <c r="H37" s="191"/>
      <c r="I37" s="192"/>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F12" zoomScale="68" zoomScaleNormal="110" zoomScaleSheetLayoutView="100" workbookViewId="0">
      <selection activeCell="F10" sqref="F10:F15"/>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6"/>
      <c r="I1" s="126"/>
      <c r="J1" s="126"/>
      <c r="K1" s="186"/>
      <c r="L1" s="186"/>
      <c r="M1" s="126"/>
      <c r="N1" s="126"/>
    </row>
    <row r="2" spans="1:14" ht="21" customHeight="1" x14ac:dyDescent="0.25">
      <c r="D2" s="136" t="s">
        <v>14</v>
      </c>
      <c r="G2" s="126"/>
      <c r="H2" s="126"/>
      <c r="I2" s="126"/>
      <c r="J2" s="126"/>
      <c r="K2" s="186"/>
      <c r="L2" s="186"/>
      <c r="M2" s="126"/>
      <c r="N2" s="126"/>
    </row>
    <row r="3" spans="1:14" ht="21" customHeight="1" thickBot="1" x14ac:dyDescent="0.3">
      <c r="G3" s="126"/>
      <c r="H3" s="126"/>
      <c r="I3" s="126"/>
      <c r="J3" s="126"/>
      <c r="K3" s="186"/>
      <c r="L3" s="186"/>
      <c r="M3" s="126"/>
      <c r="N3" s="126"/>
    </row>
    <row r="4" spans="1:14" ht="36.75" customHeight="1" thickBot="1" x14ac:dyDescent="0.3">
      <c r="B4" s="206" t="s">
        <v>1500</v>
      </c>
      <c r="C4" s="207"/>
      <c r="D4" s="207"/>
      <c r="E4" s="207"/>
      <c r="F4" s="207"/>
      <c r="G4" s="207"/>
      <c r="H4" s="207"/>
      <c r="I4" s="207"/>
      <c r="J4" s="207"/>
      <c r="K4" s="207"/>
      <c r="L4" s="207"/>
      <c r="M4" s="207"/>
      <c r="N4" s="207"/>
    </row>
    <row r="5" spans="1:14" ht="52.5" customHeight="1" x14ac:dyDescent="0.25">
      <c r="B5" s="151"/>
      <c r="C5" s="152"/>
      <c r="D5" s="218" t="s">
        <v>1501</v>
      </c>
      <c r="E5" s="218"/>
      <c r="F5" s="218"/>
      <c r="G5" s="218"/>
      <c r="H5" s="218"/>
      <c r="I5" s="218"/>
      <c r="J5" s="218"/>
      <c r="K5" s="218"/>
      <c r="L5" s="218"/>
      <c r="M5" s="153"/>
      <c r="N5" s="154"/>
    </row>
    <row r="6" spans="1:14" s="37" customFormat="1" ht="52.5" customHeight="1" x14ac:dyDescent="0.25">
      <c r="B6" s="208" t="str">
        <f>CONCATENATE(COUNTIF(A10:A48,"producto")," PRODUCTOS")</f>
        <v>9 PRODUCTOS</v>
      </c>
      <c r="C6" s="209"/>
      <c r="D6" s="209"/>
      <c r="E6" s="209"/>
      <c r="F6" s="209"/>
      <c r="G6" s="209"/>
      <c r="H6" s="209"/>
      <c r="I6" s="209"/>
      <c r="J6" s="209"/>
      <c r="K6" s="209"/>
      <c r="L6" s="209"/>
      <c r="M6" s="209"/>
      <c r="N6" s="209"/>
    </row>
    <row r="7" spans="1:14" ht="22.5" customHeight="1" thickBot="1" x14ac:dyDescent="0.3">
      <c r="B7" s="210" t="s">
        <v>15</v>
      </c>
      <c r="C7" s="211"/>
      <c r="D7" s="211"/>
      <c r="E7" s="211"/>
      <c r="F7" s="211"/>
      <c r="G7" s="211"/>
      <c r="H7" s="211"/>
      <c r="I7" s="211"/>
      <c r="J7" s="211"/>
      <c r="K7" s="211"/>
      <c r="L7" s="211"/>
      <c r="M7" s="211"/>
      <c r="N7" s="211"/>
    </row>
    <row r="8" spans="1:14" ht="22.5" hidden="1" customHeight="1" thickBot="1" x14ac:dyDescent="0.3">
      <c r="B8" s="212" t="s">
        <v>8</v>
      </c>
      <c r="C8" s="213"/>
      <c r="D8" s="214"/>
      <c r="E8" s="53"/>
      <c r="F8" s="53"/>
      <c r="G8" s="215" t="s">
        <v>1549</v>
      </c>
      <c r="H8" s="216"/>
      <c r="I8" s="216"/>
      <c r="J8" s="216"/>
      <c r="K8" s="216"/>
      <c r="L8" s="216"/>
      <c r="M8" s="216"/>
      <c r="N8" s="217"/>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62.25" customHeight="1" x14ac:dyDescent="0.25">
      <c r="A10" s="5" t="str">
        <f>VLOOKUP(B10,'Plantilla publicacion'!$A$3:$B$489,2,0)</f>
        <v>Producto</v>
      </c>
      <c r="B10" s="101" t="s">
        <v>493</v>
      </c>
      <c r="C10" s="219" t="str">
        <f>VLOOKUP(B10,'Plantilla publicacion'!$A$3:$R$489,17,0)</f>
        <v>PND - 5-31-5-b- Convergencia regional - Entidades públicas territoriales y nacionales fortalecidas / PES - Transformación Institucional</v>
      </c>
      <c r="D10" s="219" t="str">
        <f>VLOOKUP(B10,'Plantilla publicacion'!$A$3:$M$496,6,0)</f>
        <v>60-Fortalecer el Sistema Integral de Gestión Institucional en el marco del Modelo Integrado de Planeación y gestión para mejorar la prestación del servicio.</v>
      </c>
      <c r="E10" s="219" t="str">
        <f>VLOOKUP(B10,'Plantilla publicacion'!$A$3:$O$489,14,0)</f>
        <v>106-Cumplimiento de productos del PAI asociados a Fortalecer el Sistema Integral de Gestión Institucional para mejorar la prestación del servicio.</v>
      </c>
      <c r="F10" s="21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9" t="str">
        <f>VLOOKUP(B10,'Plantilla publicacion'!$A$3:$M$496,7,0)</f>
        <v>N/A</v>
      </c>
      <c r="H10" s="103" t="str">
        <f>VLOOKUP(B10,'Plantilla publicacion'!$A$3:$M$504,8,0)</f>
        <v>Plan anual de Previsión de Recursos Humanos, Elaborado y publicado en la página web de la SIC e Intrasic (Documento del Plan anual de Previsión de Recursos Humanos)</v>
      </c>
      <c r="I10" s="103">
        <f>VLOOKUP(B10,'Plantilla publicacion'!$A$3:$M$504,9,0)</f>
        <v>1</v>
      </c>
      <c r="J10" s="103" t="str">
        <f>VLOOKUP(B10,'Plantilla publicacion'!$A$3:$M$504,10,0)</f>
        <v>Númerica</v>
      </c>
      <c r="K10" s="189" t="str">
        <f>VLOOKUP(B10,'Plantilla publicacion'!$A$3:$M$504,11,0)</f>
        <v>2025-01-15</v>
      </c>
      <c r="L10" s="189" t="str">
        <f>VLOOKUP(B10,'Plantilla publicacion'!$A$3:$M$504,12,0)</f>
        <v>2025-01-31</v>
      </c>
      <c r="M10" s="103" t="str">
        <f>IF(ISERROR(VLOOKUP(B10,'Plantilla publicacion'!$A$3:$P$489,16,0)),"NA",VLOOKUP(B10,'Plantilla publicacion'!$A$3:$P$489,16,0))</f>
        <v>DECRETO 612</v>
      </c>
      <c r="N10" s="104" t="str">
        <f>VLOOKUP(B10,'Plantilla publicacion'!$A$3:$M$504,13,0)</f>
        <v>111-GRUPO DE TRABAJO DE ADMINISTRACIÓN DE PERSONAL</v>
      </c>
    </row>
    <row r="11" spans="1:14" ht="46.5" customHeight="1" x14ac:dyDescent="0.25">
      <c r="A11" s="5" t="str">
        <f>VLOOKUP(B11,'Plantilla publicacion'!$A$3:$B$489,2,0)</f>
        <v>Actividad propia</v>
      </c>
      <c r="B11" s="139" t="s">
        <v>500</v>
      </c>
      <c r="C11" s="220"/>
      <c r="D11" s="220">
        <f>VLOOKUP(B11,'Plantilla publicacion'!$A$3:$M$489,6,0)</f>
        <v>0</v>
      </c>
      <c r="E11" s="220"/>
      <c r="F11" s="220"/>
      <c r="G11" s="220" t="str">
        <f>VLOOKUP(B11,'Plantilla publicacion'!$A$3:$M$489,7,0)</f>
        <v>N/A</v>
      </c>
      <c r="H11" s="6" t="str">
        <f>VLOOKUP(B11,'Plantilla publicacion'!$A$3:$M$504,8,0)</f>
        <v>Elaborar el Plan anual de Previsión de Recursos Humanos (Único entregable) (Documento del Plan anual de Previsión de Recursos Humanos)</v>
      </c>
      <c r="I11" s="6">
        <f>VLOOKUP(B11,'Plantilla publicacion'!$A$3:$M$504,9,0)</f>
        <v>1</v>
      </c>
      <c r="J11" s="6" t="str">
        <f>VLOOKUP(B11,'Plantilla publicacion'!$A$3:$M$504,10,0)</f>
        <v>Númerica</v>
      </c>
      <c r="K11" s="7" t="str">
        <f>VLOOKUP(B11,'Plantilla publicacion'!$A$3:$M$504,11,0)</f>
        <v>2025-01-15</v>
      </c>
      <c r="L11" s="7" t="str">
        <f>VLOOKUP(B11,'Plantilla publicacion'!$A$3:$M$504,12,0)</f>
        <v>2025-01-31</v>
      </c>
      <c r="M11" s="58"/>
      <c r="N11" s="156" t="str">
        <f>VLOOKUP(B11,'Plantilla publicacion'!$A$3:$M$504,13,0)</f>
        <v>111-GRUPO DE TRABAJO DE ADMINISTRACIÓN DE PERSONAL</v>
      </c>
    </row>
    <row r="12" spans="1:14" ht="42" customHeight="1" thickBot="1" x14ac:dyDescent="0.3">
      <c r="A12" s="5" t="str">
        <f>VLOOKUP(B12,'Plantilla publicacion'!$A$3:$B$489,2,0)</f>
        <v>Actividad propia</v>
      </c>
      <c r="B12" s="157" t="s">
        <v>502</v>
      </c>
      <c r="C12" s="220"/>
      <c r="D12" s="220">
        <f>VLOOKUP(B12,'Plantilla publicacion'!$A$3:$M$489,6,0)</f>
        <v>0</v>
      </c>
      <c r="E12" s="220"/>
      <c r="F12" s="220"/>
      <c r="G12" s="220" t="str">
        <f>VLOOKUP(B12,'Plantilla publicacion'!$A$3:$M$489,7,0)</f>
        <v>N/A</v>
      </c>
      <c r="H12" s="11" t="str">
        <f>VLOOKUP(B12,'Plantilla publicacion'!$A$3:$M$504,8,0)</f>
        <v>Publicar el Plan anual de Previsión de Recursos Humanos (Único entregable) (Captura de pantalla de la publicación en la página web de la SIC e Intrasic)</v>
      </c>
      <c r="I12" s="11">
        <f>VLOOKUP(B12,'Plantilla publicacion'!$A$3:$M$504,9,0)</f>
        <v>1</v>
      </c>
      <c r="J12" s="11" t="str">
        <f>VLOOKUP(B12,'Plantilla publicacion'!$A$3:$M$504,10,0)</f>
        <v>Númerica</v>
      </c>
      <c r="K12" s="113" t="str">
        <f>VLOOKUP(B12,'Plantilla publicacion'!$A$3:$M$504,11,0)</f>
        <v>2025-01-15</v>
      </c>
      <c r="L12" s="113" t="str">
        <f>VLOOKUP(B12,'Plantilla publicacion'!$A$3:$M$504,12,0)</f>
        <v>2025-01-31</v>
      </c>
      <c r="M12" s="111"/>
      <c r="N12" s="158" t="str">
        <f>VLOOKUP(B12,'Plantilla publicacion'!$A$3:$M$504,13,0)</f>
        <v>111-GRUPO DE TRABAJO DE ADMINISTRACIÓN DE PERSONAL</v>
      </c>
    </row>
    <row r="13" spans="1:14" s="12" customFormat="1" ht="25.5" x14ac:dyDescent="0.25">
      <c r="A13" s="5" t="str">
        <f>VLOOKUP(B13,'Plantilla publicacion'!$A$3:$B$489,2,0)</f>
        <v>Producto</v>
      </c>
      <c r="B13" s="101" t="s">
        <v>504</v>
      </c>
      <c r="C13" s="219" t="str">
        <f>VLOOKUP(B13,'Plantilla publicacion'!$A$3:$R$489,17,0)</f>
        <v>PND - 5-31-5-b- Convergencia regional - Entidades públicas territoriales y nacionales fortalecidas / PES - Transformación Institucional</v>
      </c>
      <c r="D13" s="219" t="str">
        <f>VLOOKUP(B13,'Plantilla publicacion'!$A$3:$M$496,6,0)</f>
        <v>60-Fortalecer el Sistema Integral de Gestión Institucional en el marco del Modelo Integrado de Planeación y gestión para mejorar la prestación del servicio.</v>
      </c>
      <c r="E13" s="219" t="str">
        <f>VLOOKUP(B13,'Plantilla publicacion'!$A$3:$O$489,14,0)</f>
        <v>106-Cumplimiento de productos del PAI asociados a Fortalecer el Sistema Integral de Gestión Institucional para mejorar la prestación del servicio.</v>
      </c>
      <c r="F13" s="219" t="str">
        <f>VLOOKUP(B13,'Plantilla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19" t="str">
        <f>VLOOKUP(B13,'Plantilla publicacion'!$A$3:$M$496,7,0)</f>
        <v>N/A</v>
      </c>
      <c r="H13" s="103" t="str">
        <f>VLOOKUP(B13,'Plantilla publicacion'!$A$3:$M$504,8,0)</f>
        <v>Plan anual de Vacantes, Elaborado y publicado en la página web de la SIC e Intrasic (Documento del Plan anual de Vacantes)</v>
      </c>
      <c r="I13" s="103">
        <f>VLOOKUP(B13,'Plantilla publicacion'!$A$3:$M$504,9,0)</f>
        <v>1</v>
      </c>
      <c r="J13" s="103" t="str">
        <f>VLOOKUP(B13,'Plantilla publicacion'!$A$3:$M$504,10,0)</f>
        <v>Númerica</v>
      </c>
      <c r="K13" s="189" t="str">
        <f>VLOOKUP(B13,'Plantilla publicacion'!$A$3:$M$504,11,0)</f>
        <v>2025-01-15</v>
      </c>
      <c r="L13" s="189" t="str">
        <f>VLOOKUP(B13,'Plantilla publicacion'!$A$3:$M$504,12,0)</f>
        <v>2025-01-31</v>
      </c>
      <c r="M13" s="15" t="str">
        <f>IF(ISERROR(VLOOKUP(B13,'Plantilla publicacion'!$A$3:$P$489,16,0)),"NA",VLOOKUP(B13,'Plantilla publicacion'!$A$3:$P$489,16,0))</f>
        <v>DECRETO 612</v>
      </c>
      <c r="N13" s="143" t="str">
        <f>VLOOKUP(B13,'Plantilla publicacion'!$A$3:$M$504,13,0)</f>
        <v>111-GRUPO DE TRABAJO DE ADMINISTRACIÓN DE PERSONAL</v>
      </c>
    </row>
    <row r="14" spans="1:14" ht="25.5" x14ac:dyDescent="0.25">
      <c r="A14" s="5" t="str">
        <f>VLOOKUP(B14,'Plantilla publicacion'!$A$3:$B$489,2,0)</f>
        <v>Actividad propia</v>
      </c>
      <c r="B14" s="139" t="s">
        <v>506</v>
      </c>
      <c r="C14" s="220"/>
      <c r="D14" s="220">
        <f>VLOOKUP(B14,'Plantilla publicacion'!$A$3:$M$489,6,0)</f>
        <v>0</v>
      </c>
      <c r="E14" s="220"/>
      <c r="F14" s="220"/>
      <c r="G14" s="220" t="str">
        <f>VLOOKUP(B14,'Plantilla publicacion'!$A$3:$M$489,7,0)</f>
        <v>N/A</v>
      </c>
      <c r="H14" s="6" t="str">
        <f>VLOOKUP(B14,'Plantilla publicacion'!$A$3:$M$504,8,0)</f>
        <v>Elaborar el Plan anual de Vacantes (Único entregable) (Documento del Plan anual de Vacantes)</v>
      </c>
      <c r="I14" s="6">
        <f>VLOOKUP(B14,'Plantilla publicacion'!$A$3:$M$504,9,0)</f>
        <v>1</v>
      </c>
      <c r="J14" s="6" t="str">
        <f>VLOOKUP(B14,'Plantilla publicacion'!$A$3:$M$504,10,0)</f>
        <v>Númerica</v>
      </c>
      <c r="K14" s="7" t="str">
        <f>VLOOKUP(B14,'Plantilla publicacion'!$A$3:$M$504,11,0)</f>
        <v>2025-01-15</v>
      </c>
      <c r="L14" s="7" t="str">
        <f>VLOOKUP(B14,'Plantilla publicacion'!$A$3:$M$504,12,0)</f>
        <v>2025-01-31</v>
      </c>
      <c r="M14" s="58"/>
      <c r="N14" s="156" t="str">
        <f>VLOOKUP(B14,'Plantilla publicacion'!$A$3:$M$504,13,0)</f>
        <v>111-GRUPO DE TRABAJO DE ADMINISTRACIÓN DE PERSONAL</v>
      </c>
    </row>
    <row r="15" spans="1:14" ht="26.25" thickBot="1" x14ac:dyDescent="0.3">
      <c r="A15" s="5" t="str">
        <f>VLOOKUP(B15,'Plantilla publicacion'!$A$3:$B$489,2,0)</f>
        <v>Actividad propia</v>
      </c>
      <c r="B15" s="140" t="s">
        <v>508</v>
      </c>
      <c r="C15" s="221"/>
      <c r="D15" s="221">
        <f>VLOOKUP(B15,'Plantilla publicacion'!$A$3:$M$489,6,0)</f>
        <v>0</v>
      </c>
      <c r="E15" s="221"/>
      <c r="F15" s="221"/>
      <c r="G15" s="221" t="str">
        <f>VLOOKUP(B15,'Plantilla publicacion'!$A$3:$M$489,7,0)</f>
        <v>N/A</v>
      </c>
      <c r="H15" s="109" t="str">
        <f>VLOOKUP(B15,'Plantilla publicacion'!$A$3:$M$504,8,0)</f>
        <v>Publicar el Plan anual de Vacantes (Único entregable) (Captura de pantalla de la publicación en la página web de la SIC e Intrasic)</v>
      </c>
      <c r="I15" s="109">
        <f>VLOOKUP(B15,'Plantilla publicacion'!$A$3:$M$504,9,0)</f>
        <v>1</v>
      </c>
      <c r="J15" s="109" t="str">
        <f>VLOOKUP(B15,'Plantilla publicacion'!$A$3:$M$504,10,0)</f>
        <v>Númerica</v>
      </c>
      <c r="K15" s="110" t="str">
        <f>VLOOKUP(B15,'Plantilla publicacion'!$A$3:$M$504,11,0)</f>
        <v>2025-01-15</v>
      </c>
      <c r="L15" s="110" t="str">
        <f>VLOOKUP(B15,'Plantilla publicacion'!$A$3:$M$504,12,0)</f>
        <v>2025-01-31</v>
      </c>
      <c r="M15" s="111"/>
      <c r="N15" s="158" t="str">
        <f>VLOOKUP(B15,'Plantilla publicacion'!$A$3:$M$504,13,0)</f>
        <v>111-GRUPO DE TRABAJO DE ADMINISTRACIÓN DE PERSONAL</v>
      </c>
    </row>
    <row r="16" spans="1:14" s="12" customFormat="1" ht="51" x14ac:dyDescent="0.25">
      <c r="A16" s="5" t="str">
        <f>VLOOKUP(B16,'Plantilla publicacion'!$A$3:$B$489,2,0)</f>
        <v>Producto</v>
      </c>
      <c r="B16" s="142" t="s">
        <v>510</v>
      </c>
      <c r="C16" s="220" t="str">
        <f>VLOOKUP(B16,'Plantilla publicacion'!$A$3:$R$489,17,0)</f>
        <v>PND - 5-31-5-b- Convergencia regional - Entidades públicas territoriales y nacionales fortalecidas / PES - Transformación Institucional</v>
      </c>
      <c r="D16" s="220" t="str">
        <f>VLOOKUP(B16,'Plantilla publicacion'!$A$3:$M$496,6,0)</f>
        <v>56-Fortalecer la gestión de la información, el conocimiento y la innovación para optimizar la capacidad institucional</v>
      </c>
      <c r="E16" s="220" t="str">
        <f>VLOOKUP(B16,'Plantilla publicacion'!$A$3:$O$489,14,0)</f>
        <v>102-Cumplimiento de productos del PAI asociados a Fortalecer la gestión de la información, el conocimiento y la innovación para optimizar la capacidad institucional</v>
      </c>
      <c r="F16" s="220" t="str">
        <f>VLOOKUP(B16,'Plantilla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20" t="str">
        <f>VLOOKUP(B16,'Plantilla publicacion'!$A$3:$M$496,7,0)</f>
        <v>C-3599-0200-0005-53105b</v>
      </c>
      <c r="H16" s="15" t="str">
        <f>VLOOKUP(B16,'Plantilla publicacion'!$A$3:$M$504,8,0)</f>
        <v>Estrategia que permita la continuidad en la prestación de servicio,  la garantía del bienestar integral y la adecuada gestión del conocimiento, implementada  (Herramienta tecnológica para retención del conocimiento)</v>
      </c>
      <c r="I16" s="15">
        <f>VLOOKUP(B16,'Plantilla publicacion'!$A$3:$M$504,9,0)</f>
        <v>1</v>
      </c>
      <c r="J16" s="15" t="str">
        <f>VLOOKUP(B16,'Plantilla publicacion'!$A$3:$M$504,10,0)</f>
        <v>Númerica</v>
      </c>
      <c r="K16" s="188" t="str">
        <f>VLOOKUP(B16,'Plantilla publicacion'!$A$3:$M$504,11,0)</f>
        <v>2025-01-02</v>
      </c>
      <c r="L16" s="188" t="str">
        <f>VLOOKUP(B16,'Plantilla publicacion'!$A$3:$M$504,12,0)</f>
        <v>2025-12-19</v>
      </c>
      <c r="M16" s="15">
        <f>IF(ISERROR(VLOOKUP(B16,'Plantilla publicacion'!$A$3:$P$489,16,0)),"NA",VLOOKUP(B16,'Plantilla publicacion'!$A$3:$P$489,16,0))</f>
        <v>0</v>
      </c>
      <c r="N16" s="143" t="str">
        <f>VLOOKUP(B16,'Plantilla publicacion'!$A$3:$M$504,13,0)</f>
        <v>111-GRUPO DE TRABAJO DE ADMINISTRACIÓN DE PERSONAL;
20-OFICINA DE TECNOLOGÍA E INFORMÁTICA;
73-GRUPO DE TRABAJO DE COMUNICACION</v>
      </c>
    </row>
    <row r="17" spans="1:14" ht="38.25" x14ac:dyDescent="0.25">
      <c r="A17" s="5" t="str">
        <f>VLOOKUP(B17,'Plantilla publicacion'!$A$3:$B$489,2,0)</f>
        <v>Actividad propia</v>
      </c>
      <c r="B17" s="139" t="s">
        <v>515</v>
      </c>
      <c r="C17" s="220"/>
      <c r="D17" s="220">
        <f>VLOOKUP(B17,'Plantilla publicacion'!$A$3:$M$489,6,0)</f>
        <v>0</v>
      </c>
      <c r="E17" s="220"/>
      <c r="F17" s="220"/>
      <c r="G17" s="220" t="str">
        <f>VLOOKUP(B17,'Plantilla publicacion'!$A$3:$M$489,7,0)</f>
        <v>N/A</v>
      </c>
      <c r="H17" s="6" t="str">
        <f>VLOOKUP(B17,'Plantilla publicacion'!$A$3:$M$504,8,0)</f>
        <v>Implementar una herramienta tecnológica para retención del conocimiento de los servidores públicos  de la entidad por retiro.  (Manual de usuario y acta de entrega de la herramienta)</v>
      </c>
      <c r="I17" s="6">
        <f>VLOOKUP(B17,'Plantilla publicacion'!$A$3:$M$504,9,0)</f>
        <v>2</v>
      </c>
      <c r="J17" s="6" t="str">
        <f>VLOOKUP(B17,'Plantilla publicacion'!$A$3:$M$504,10,0)</f>
        <v>Númerica</v>
      </c>
      <c r="K17" s="7" t="str">
        <f>VLOOKUP(B17,'Plantilla publicacion'!$A$3:$M$504,11,0)</f>
        <v>2025-01-02</v>
      </c>
      <c r="L17" s="7" t="str">
        <f>VLOOKUP(B17,'Plantilla publicacion'!$A$3:$M$504,12,0)</f>
        <v>2025-02-28</v>
      </c>
      <c r="M17" s="58"/>
      <c r="N17" s="156" t="str">
        <f>VLOOKUP(B17,'Plantilla publicacion'!$A$3:$M$504,13,0)</f>
        <v>111-GRUPO DE TRABAJO DE ADMINISTRACIÓN DE PERSONAL;
20-OFICINA DE TECNOLOGÍA E INFORMÁTICA</v>
      </c>
    </row>
    <row r="18" spans="1:14" ht="51" x14ac:dyDescent="0.25">
      <c r="A18" s="5" t="str">
        <f>VLOOKUP(B18,'Plantilla publicacion'!$A$3:$B$489,2,0)</f>
        <v>Actividad propia</v>
      </c>
      <c r="B18" s="139" t="s">
        <v>518</v>
      </c>
      <c r="C18" s="220"/>
      <c r="D18" s="220">
        <f>VLOOKUP(B18,'Plantilla publicacion'!$A$3:$M$489,6,0)</f>
        <v>0</v>
      </c>
      <c r="E18" s="220"/>
      <c r="F18" s="220"/>
      <c r="G18" s="220" t="str">
        <f>VLOOKUP(B18,'Plantilla publicacion'!$A$3:$M$489,7,0)</f>
        <v>N/A</v>
      </c>
      <c r="H18" s="6" t="str">
        <f>VLOOKUP(B18,'Plantilla publicacion'!$A$3:$M$504,8,0)</f>
        <v>Fomentar la apropiación de la herramienta a través de un recurso pedagógico y la encuesta de satisfacción   (Video didáctico para el diligenciamiento de la herramienta y resultados  de la encuesta de satisfacción)</v>
      </c>
      <c r="I18" s="6">
        <f>VLOOKUP(B18,'Plantilla publicacion'!$A$3:$M$504,9,0)</f>
        <v>2</v>
      </c>
      <c r="J18" s="6" t="str">
        <f>VLOOKUP(B18,'Plantilla publicacion'!$A$3:$M$504,10,0)</f>
        <v>Númerica</v>
      </c>
      <c r="K18" s="7" t="str">
        <f>VLOOKUP(B18,'Plantilla publicacion'!$A$3:$M$504,11,0)</f>
        <v>2025-02-03</v>
      </c>
      <c r="L18" s="7" t="str">
        <f>VLOOKUP(B18,'Plantilla publicacion'!$A$3:$M$504,12,0)</f>
        <v>2025-12-19</v>
      </c>
      <c r="M18" s="58"/>
      <c r="N18" s="156" t="str">
        <f>VLOOKUP(B18,'Plantilla publicacion'!$A$3:$M$504,13,0)</f>
        <v>111-GRUPO DE TRABAJO DE ADMINISTRACIÓN DE PERSONAL;
20-OFICINA DE TECNOLOGÍA E INFORMÁTICA;
73-GRUPO DE TRABAJO DE COMUNICACION</v>
      </c>
    </row>
    <row r="19" spans="1:14" ht="39" thickBot="1" x14ac:dyDescent="0.3">
      <c r="A19" s="5" t="str">
        <f>VLOOKUP(B19,'Plantilla publicacion'!$A$3:$B$489,2,0)</f>
        <v>Actividad propia</v>
      </c>
      <c r="B19" s="157" t="s">
        <v>520</v>
      </c>
      <c r="C19" s="221"/>
      <c r="D19" s="221">
        <f>VLOOKUP(B19,'Plantilla publicacion'!$A$3:$M$489,6,0)</f>
        <v>0</v>
      </c>
      <c r="E19" s="221"/>
      <c r="F19" s="221"/>
      <c r="G19" s="221" t="str">
        <f>VLOOKUP(B19,'Plantilla publicacion'!$A$3:$M$489,7,0)</f>
        <v>N/A</v>
      </c>
      <c r="H19" s="11" t="str">
        <f>VLOOKUP(B19,'Plantilla publicacion'!$A$3:$M$504,8,0)</f>
        <v>Realizar seguimiento trimestral  al diligenciamiento de la herramienta por parte de los servidores que se retiran y  apropiación por parte de los funcionarios que ingresan  y presentarlo al CIGD     (Informes (trimestrales)</v>
      </c>
      <c r="I19" s="11">
        <f>VLOOKUP(B19,'Plantilla publicacion'!$A$3:$M$504,9,0)</f>
        <v>2</v>
      </c>
      <c r="J19" s="11" t="str">
        <f>VLOOKUP(B19,'Plantilla publicacion'!$A$3:$M$504,10,0)</f>
        <v>Númerica</v>
      </c>
      <c r="K19" s="113" t="str">
        <f>VLOOKUP(B19,'Plantilla publicacion'!$A$3:$M$504,11,0)</f>
        <v>2025-06-03</v>
      </c>
      <c r="L19" s="113" t="str">
        <f>VLOOKUP(B19,'Plantilla publicacion'!$A$3:$M$504,12,0)</f>
        <v>2025-12-19</v>
      </c>
      <c r="M19" s="111"/>
      <c r="N19" s="158" t="str">
        <f>VLOOKUP(B19,'Plantilla publicacion'!$A$3:$M$504,13,0)</f>
        <v>111-GRUPO DE TRABAJO DE ADMINISTRACIÓN DE PERSONAL</v>
      </c>
    </row>
    <row r="20" spans="1:14" s="12" customFormat="1" ht="38.25" x14ac:dyDescent="0.25">
      <c r="A20" s="5" t="str">
        <f>VLOOKUP(B20,'Plantilla publicacion'!$A$3:$B$489,2,0)</f>
        <v>Producto</v>
      </c>
      <c r="B20" s="101" t="s">
        <v>562</v>
      </c>
      <c r="C20" s="219" t="str">
        <f>VLOOKUP(B20,'Plantilla publicacion'!$A$3:$R$489,17,0)</f>
        <v>PND - 5-31-5-b- Convergencia regional - Entidades públicas territoriales y nacionales fortalecidas / PES - Transformación Institucional</v>
      </c>
      <c r="D20" s="219" t="str">
        <f>VLOOKUP(B20,'Plantilla publicacion'!$A$3:$M$496,6,0)</f>
        <v>56-Fortalecer la gestión de la información, el conocimiento y la innovación para optimizar la capacidad institucional</v>
      </c>
      <c r="E20" s="219" t="str">
        <f>VLOOKUP(B20,'Plantilla publicacion'!$A$3:$O$489,14,0)</f>
        <v>102-Cumplimiento de productos del PAI asociados a Fortalecer la gestión de la información, el conocimiento y la innovación para optimizar la capacidad institucional</v>
      </c>
      <c r="F20" s="219" t="str">
        <f>VLOOKUP(B20,'Plantilla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219" t="str">
        <f>VLOOKUP(B20,'Plantilla publicacion'!$A$3:$M$496,7,0)</f>
        <v>N/A</v>
      </c>
      <c r="H20" s="103" t="str">
        <f>VLOOKUP(B20,'Plantilla publicacion'!$A$3:$M$504,8,0)</f>
        <v>Estrategia de ingreso efectivo de nuevos funcionarios que conduzca a la garantía del bienestar integral implementada. (Informe final de la implementación de la estrategia)</v>
      </c>
      <c r="I20" s="103">
        <f>VLOOKUP(B20,'Plantilla publicacion'!$A$3:$M$504,9,0)</f>
        <v>100</v>
      </c>
      <c r="J20" s="103" t="str">
        <f>VLOOKUP(B20,'Plantilla publicacion'!$A$3:$M$504,10,0)</f>
        <v>Porcentual</v>
      </c>
      <c r="K20" s="189" t="str">
        <f>VLOOKUP(B20,'Plantilla publicacion'!$A$3:$M$504,11,0)</f>
        <v>2025-02-03</v>
      </c>
      <c r="L20" s="189" t="str">
        <f>VLOOKUP(B20,'Plantilla publicacion'!$A$3:$M$504,12,0)</f>
        <v>2025-11-28</v>
      </c>
      <c r="M20" s="15">
        <f>IF(ISERROR(VLOOKUP(B20,'Plantilla publicacion'!$A$3:$P$489,16,0)),"NA",VLOOKUP(B20,'Plantilla publicacion'!$A$3:$P$489,16,0))</f>
        <v>0</v>
      </c>
      <c r="N20" s="143" t="str">
        <f>VLOOKUP(B20,'Plantilla publicacion'!$A$3:$M$504,13,0)</f>
        <v>117-GRUPO DE TRABAJO DE DESARROLLO DE TALENTO HUMANO</v>
      </c>
    </row>
    <row r="21" spans="1:14" ht="51" x14ac:dyDescent="0.25">
      <c r="A21" s="5" t="str">
        <f>VLOOKUP(B21,'Plantilla publicacion'!$A$3:$B$489,2,0)</f>
        <v>Actividad propia</v>
      </c>
      <c r="B21" s="139" t="s">
        <v>564</v>
      </c>
      <c r="C21" s="220"/>
      <c r="D21" s="220">
        <f>VLOOKUP(B21,'Plantilla publicacion'!$A$3:$M$489,6,0)</f>
        <v>0</v>
      </c>
      <c r="E21" s="220"/>
      <c r="F21" s="220"/>
      <c r="G21" s="220" t="str">
        <f>VLOOKUP(B21,'Plantilla publicacion'!$A$3:$M$489,7,0)</f>
        <v>N/A</v>
      </c>
      <c r="H21" s="6" t="str">
        <f>VLOOKUP(B21,'Plantilla publicacion'!$A$3:$M$504,8,0)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publicacion'!$A$3:$M$504,9,0)</f>
        <v>100</v>
      </c>
      <c r="J21" s="6" t="str">
        <f>VLOOKUP(B21,'Plantilla publicacion'!$A$3:$M$504,10,0)</f>
        <v>Porcentual</v>
      </c>
      <c r="K21" s="7" t="str">
        <f>VLOOKUP(B21,'Plantilla publicacion'!$A$3:$M$504,11,0)</f>
        <v>2025-02-03</v>
      </c>
      <c r="L21" s="7" t="str">
        <f>VLOOKUP(B21,'Plantilla publicacion'!$A$3:$M$504,12,0)</f>
        <v>2025-11-28</v>
      </c>
      <c r="M21" s="58"/>
      <c r="N21" s="156" t="str">
        <f>VLOOKUP(B21,'Plantilla publicacion'!$A$3:$M$504,13,0)</f>
        <v>117-GRUPO DE TRABAJO DE DESARROLLO DE TALENTO HUMANO</v>
      </c>
    </row>
    <row r="22" spans="1:14" ht="25.5" x14ac:dyDescent="0.25">
      <c r="A22" s="5" t="str">
        <f>VLOOKUP(B22,'Plantilla publicacion'!$A$3:$B$489,2,0)</f>
        <v>Actividad propia</v>
      </c>
      <c r="B22" s="139" t="s">
        <v>566</v>
      </c>
      <c r="C22" s="220"/>
      <c r="D22" s="220">
        <f>VLOOKUP(B22,'Plantilla publicacion'!$A$3:$M$489,6,0)</f>
        <v>0</v>
      </c>
      <c r="E22" s="220"/>
      <c r="F22" s="220"/>
      <c r="G22" s="220" t="str">
        <f>VLOOKUP(B22,'Plantilla publicacion'!$A$3:$M$489,7,0)</f>
        <v>N/A</v>
      </c>
      <c r="H22" s="6" t="str">
        <f>VLOOKUP(B22,'Plantilla publicacion'!$A$3:$M$504,8,0)</f>
        <v>Realizar un Taller de adaptación al cambio dirigido a los líderes de las área (Listado de asistencia del taller)</v>
      </c>
      <c r="I22" s="6">
        <f>VLOOKUP(B22,'Plantilla publicacion'!$A$3:$M$504,9,0)</f>
        <v>1</v>
      </c>
      <c r="J22" s="6" t="str">
        <f>VLOOKUP(B22,'Plantilla publicacion'!$A$3:$M$504,10,0)</f>
        <v>Númerica</v>
      </c>
      <c r="K22" s="7" t="str">
        <f>VLOOKUP(B22,'Plantilla publicacion'!$A$3:$M$504,11,0)</f>
        <v>2025-04-01</v>
      </c>
      <c r="L22" s="7" t="str">
        <f>VLOOKUP(B22,'Plantilla publicacion'!$A$3:$M$504,12,0)</f>
        <v>2025-04-30</v>
      </c>
      <c r="M22" s="58"/>
      <c r="N22" s="156" t="str">
        <f>VLOOKUP(B22,'Plantilla publicacion'!$A$3:$M$504,13,0)</f>
        <v>117-GRUPO DE TRABAJO DE DESARROLLO DE TALENTO HUMANO</v>
      </c>
    </row>
    <row r="23" spans="1:14" ht="51" x14ac:dyDescent="0.25">
      <c r="A23" s="5" t="str">
        <f>VLOOKUP(B23,'Plantilla publicacion'!$A$3:$B$489,2,0)</f>
        <v>Actividad propia</v>
      </c>
      <c r="B23" s="139" t="s">
        <v>568</v>
      </c>
      <c r="C23" s="220"/>
      <c r="D23" s="220">
        <f>VLOOKUP(B23,'Plantilla publicacion'!$A$3:$M$489,6,0)</f>
        <v>0</v>
      </c>
      <c r="E23" s="220"/>
      <c r="F23" s="220"/>
      <c r="G23" s="220" t="str">
        <f>VLOOKUP(B23,'Plantilla publicacion'!$A$3:$M$489,7,0)</f>
        <v>N/A</v>
      </c>
      <c r="H23" s="6" t="str">
        <f>VLOOKUP(B23,'Plantilla publicacion'!$A$3:$M$504,8,0)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publicacion'!$A$3:$M$504,9,0)</f>
        <v>1</v>
      </c>
      <c r="J23" s="6" t="str">
        <f>VLOOKUP(B23,'Plantilla publicacion'!$A$3:$M$504,10,0)</f>
        <v>Númerica</v>
      </c>
      <c r="K23" s="7" t="str">
        <f>VLOOKUP(B23,'Plantilla publicacion'!$A$3:$M$504,11,0)</f>
        <v>2025-06-03</v>
      </c>
      <c r="L23" s="7" t="str">
        <f>VLOOKUP(B23,'Plantilla publicacion'!$A$3:$M$504,12,0)</f>
        <v>2025-07-01</v>
      </c>
      <c r="M23" s="58"/>
      <c r="N23" s="156" t="str">
        <f>VLOOKUP(B23,'Plantilla publicacion'!$A$3:$M$504,13,0)</f>
        <v>117-GRUPO DE TRABAJO DE DESARROLLO DE TALENTO HUMANO</v>
      </c>
    </row>
    <row r="24" spans="1:14" ht="26.25" thickBot="1" x14ac:dyDescent="0.3">
      <c r="A24" s="5" t="str">
        <f>VLOOKUP(B24,'Plantilla publicacion'!$A$3:$B$489,2,0)</f>
        <v>Actividad propia</v>
      </c>
      <c r="B24" s="140" t="s">
        <v>570</v>
      </c>
      <c r="C24" s="221"/>
      <c r="D24" s="221">
        <f>VLOOKUP(B24,'Plantilla publicacion'!$A$3:$M$489,6,0)</f>
        <v>0</v>
      </c>
      <c r="E24" s="221"/>
      <c r="F24" s="221"/>
      <c r="G24" s="221" t="str">
        <f>VLOOKUP(B24,'Plantilla publicacion'!$A$3:$M$489,7,0)</f>
        <v>N/A</v>
      </c>
      <c r="H24" s="109" t="str">
        <f>VLOOKUP(B24,'Plantilla publicacion'!$A$3:$M$504,8,0)</f>
        <v>Realizar campañas "escuchando tus emociones" (Informe con estadísticas de las personas que participaron de la campaña)</v>
      </c>
      <c r="I24" s="109">
        <f>VLOOKUP(B24,'Plantilla publicacion'!$A$3:$M$504,9,0)</f>
        <v>6</v>
      </c>
      <c r="J24" s="109" t="str">
        <f>VLOOKUP(B24,'Plantilla publicacion'!$A$3:$M$504,10,0)</f>
        <v>Númerica</v>
      </c>
      <c r="K24" s="110" t="str">
        <f>VLOOKUP(B24,'Plantilla publicacion'!$A$3:$M$504,11,0)</f>
        <v>2025-06-03</v>
      </c>
      <c r="L24" s="110" t="str">
        <f>VLOOKUP(B24,'Plantilla publicacion'!$A$3:$M$504,12,0)</f>
        <v>2025-11-28</v>
      </c>
      <c r="M24" s="111"/>
      <c r="N24" s="158" t="str">
        <f>VLOOKUP(B24,'Plantilla publicacion'!$A$3:$M$504,13,0)</f>
        <v>117-GRUPO DE TRABAJO DE DESARROLLO DE TALENTO HUMANO</v>
      </c>
    </row>
    <row r="25" spans="1:14" s="12" customFormat="1" ht="38.25" x14ac:dyDescent="0.25">
      <c r="A25" s="5" t="str">
        <f>VLOOKUP(B25,'Plantilla publicacion'!$A$3:$B$489,2,0)</f>
        <v>Producto</v>
      </c>
      <c r="B25" s="142" t="s">
        <v>572</v>
      </c>
      <c r="C25" s="219" t="str">
        <f>VLOOKUP(B25,'Plantilla publicacion'!$A$3:$R$489,17,0)</f>
        <v>PND - 5-31-5-b- Convergencia regional - Entidades públicas territoriales y nacionales fortalecidas / PES - Transformación Institucional</v>
      </c>
      <c r="D25" s="219" t="str">
        <f>VLOOKUP(B25,'Plantilla publicacion'!$A$3:$M$496,6,0)</f>
        <v>60-Fortalecer el Sistema Integral de Gestión Institucional en el marco del Modelo Integrado de Planeación y gestión para mejorar la prestación del servicio.</v>
      </c>
      <c r="E25" s="219" t="str">
        <f>VLOOKUP(B25,'Plantilla publicacion'!$A$3:$O$489,14,0)</f>
        <v>106-Cumplimiento de productos del PAI asociados a Fortalecer el Sistema Integral de Gestión Institucional para mejorar la prestación del servicio.</v>
      </c>
      <c r="F25" s="219" t="str">
        <f>VLOOKUP(B25,'Plantilla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19" t="str">
        <f>VLOOKUP(B25,'Plantilla publicacion'!$A$3:$M$496,7,0)</f>
        <v>N/A</v>
      </c>
      <c r="H25" s="15" t="str">
        <f>VLOOKUP(B25,'Plantilla publicacion'!$A$3:$M$504,8,0)</f>
        <v>Documento del Plan Estratégico de Talento Humano, elaborado y publicado  (Plan elaborado y captura de pantalla de la publicación en página web de la SIC e Intrasic)</v>
      </c>
      <c r="I25" s="15">
        <f>VLOOKUP(B25,'Plantilla publicacion'!$A$3:$M$504,9,0)</f>
        <v>1</v>
      </c>
      <c r="J25" s="15" t="str">
        <f>VLOOKUP(B25,'Plantilla publicacion'!$A$3:$M$504,10,0)</f>
        <v>Númerica</v>
      </c>
      <c r="K25" s="188" t="str">
        <f>VLOOKUP(B25,'Plantilla publicacion'!$A$3:$M$504,11,0)</f>
        <v>2025-01-20</v>
      </c>
      <c r="L25" s="188" t="str">
        <f>VLOOKUP(B25,'Plantilla publicacion'!$A$3:$M$504,12,0)</f>
        <v>2025-02-28</v>
      </c>
      <c r="M25" s="15" t="str">
        <f>IF(ISERROR(VLOOKUP(B25,'Plantilla publicacion'!$A$3:$P$489,16,0)),"NA",VLOOKUP(B25,'Plantilla publicacion'!$A$3:$P$489,16,0))</f>
        <v>PES_20240073 / DECRETO 612</v>
      </c>
      <c r="N25" s="143" t="str">
        <f>VLOOKUP(B25,'Plantilla publicacion'!$A$3:$M$504,13,0)</f>
        <v>117-GRUPO DE TRABAJO DE DESARROLLO DE TALENTO HUMANO</v>
      </c>
    </row>
    <row r="26" spans="1:14" ht="25.5" x14ac:dyDescent="0.25">
      <c r="A26" s="5" t="str">
        <f>VLOOKUP(B26,'Plantilla publicacion'!$A$3:$B$489,2,0)</f>
        <v>Actividad propia</v>
      </c>
      <c r="B26" s="139" t="s">
        <v>574</v>
      </c>
      <c r="C26" s="220"/>
      <c r="D26" s="220">
        <f>VLOOKUP(B26,'Plantilla publicacion'!$A$3:$M$489,6,0)</f>
        <v>0</v>
      </c>
      <c r="E26" s="220"/>
      <c r="F26" s="220"/>
      <c r="G26" s="220" t="str">
        <f>VLOOKUP(B26,'Plantilla publicacion'!$A$3:$M$489,7,0)</f>
        <v>N/A</v>
      </c>
      <c r="H26" s="6" t="str">
        <f>VLOOKUP(B26,'Plantilla publicacion'!$A$3:$M$504,8,0)</f>
        <v>Elaborar el documento del Plan Estratégico de Talento Humano (Documento del plan/único entregable)</v>
      </c>
      <c r="I26" s="6">
        <f>VLOOKUP(B26,'Plantilla publicacion'!$A$3:$M$504,9,0)</f>
        <v>1</v>
      </c>
      <c r="J26" s="6" t="str">
        <f>VLOOKUP(B26,'Plantilla publicacion'!$A$3:$M$504,10,0)</f>
        <v>Númerica</v>
      </c>
      <c r="K26" s="7" t="str">
        <f>VLOOKUP(B26,'Plantilla publicacion'!$A$3:$M$504,11,0)</f>
        <v>2025-01-20</v>
      </c>
      <c r="L26" s="7" t="str">
        <f>VLOOKUP(B26,'Plantilla publicacion'!$A$3:$M$504,12,0)</f>
        <v>2025-01-31</v>
      </c>
      <c r="M26" s="58"/>
      <c r="N26" s="156" t="str">
        <f>VLOOKUP(B26,'Plantilla publicacion'!$A$3:$M$504,13,0)</f>
        <v>117-GRUPO DE TRABAJO DE DESARROLLO DE TALENTO HUMANO</v>
      </c>
    </row>
    <row r="27" spans="1:14" ht="26.25" thickBot="1" x14ac:dyDescent="0.3">
      <c r="A27" s="5" t="str">
        <f>VLOOKUP(B27,'Plantilla publicacion'!$A$3:$B$489,2,0)</f>
        <v>Actividad propia</v>
      </c>
      <c r="B27" s="157" t="s">
        <v>576</v>
      </c>
      <c r="C27" s="221"/>
      <c r="D27" s="221">
        <f>VLOOKUP(B27,'Plantilla publicacion'!$A$3:$M$489,6,0)</f>
        <v>0</v>
      </c>
      <c r="E27" s="221"/>
      <c r="F27" s="221"/>
      <c r="G27" s="221" t="str">
        <f>VLOOKUP(B27,'Plantilla publicacion'!$A$3:$M$489,7,0)</f>
        <v>N/A</v>
      </c>
      <c r="H27" s="11" t="str">
        <f>VLOOKUP(B27,'Plantilla publicacion'!$A$3:$M$504,8,0)</f>
        <v>Publicar el Plan Estratégico de Talento Humano  (Captura de pantalla de la publicación en página web de la SIC e Intrasic)</v>
      </c>
      <c r="I27" s="11">
        <f>VLOOKUP(B27,'Plantilla publicacion'!$A$3:$M$504,9,0)</f>
        <v>1</v>
      </c>
      <c r="J27" s="11" t="str">
        <f>VLOOKUP(B27,'Plantilla publicacion'!$A$3:$M$504,10,0)</f>
        <v>Númerica</v>
      </c>
      <c r="K27" s="113" t="str">
        <f>VLOOKUP(B27,'Plantilla publicacion'!$A$3:$M$504,11,0)</f>
        <v>2025-02-03</v>
      </c>
      <c r="L27" s="113" t="str">
        <f>VLOOKUP(B27,'Plantilla publicacion'!$A$3:$M$504,12,0)</f>
        <v>2025-02-28</v>
      </c>
      <c r="M27" s="111"/>
      <c r="N27" s="158" t="str">
        <f>VLOOKUP(B27,'Plantilla publicacion'!$A$3:$M$504,13,0)</f>
        <v>117-GRUPO DE TRABAJO DE DESARROLLO DE TALENTO HUMANO</v>
      </c>
    </row>
    <row r="28" spans="1:14" s="12" customFormat="1" ht="25.5" x14ac:dyDescent="0.25">
      <c r="A28" s="5" t="str">
        <f>VLOOKUP(B28,'Plantilla publicacion'!$A$3:$B$489,2,0)</f>
        <v>Producto</v>
      </c>
      <c r="B28" s="101" t="s">
        <v>578</v>
      </c>
      <c r="C28" s="219" t="str">
        <f>VLOOKUP(B28,'Plantilla publicacion'!$A$3:$R$489,17,0)</f>
        <v>PND - 5-31-5-b- Convergencia regional - Entidades públicas territoriales y nacionales fortalecidas / PES - Transformación Institucional</v>
      </c>
      <c r="D28" s="219" t="str">
        <f>VLOOKUP(B28,'Plantilla publicacion'!$A$3:$M$496,6,0)</f>
        <v>60-Fortalecer el Sistema Integral de Gestión Institucional en el marco del Modelo Integrado de Planeación y gestión para mejorar la prestación del servicio.</v>
      </c>
      <c r="E28" s="219" t="str">
        <f>VLOOKUP(B28,'Plantilla publicacion'!$A$3:$O$489,14,0)</f>
        <v>106-Cumplimiento de productos del PAI asociados a Fortalecer el Sistema Integral de Gestión Institucional para mejorar la prestación del servicio.</v>
      </c>
      <c r="F28" s="219" t="str">
        <f>VLOOKUP(B28,'Plantilla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19" t="str">
        <f>VLOOKUP(B28,'Plantilla publicacion'!$A$3:$M$496,7,0)</f>
        <v>N/A</v>
      </c>
      <c r="H28" s="103" t="str">
        <f>VLOOKUP(B28,'Plantilla publicacion'!$A$3:$M$504,8,0)</f>
        <v>Objetivo de mejora Empresas Familiarmente responsables efr, cumplidos (Informe consolidado de cumplimiento de objetivos de mejora, único entregable)</v>
      </c>
      <c r="I28" s="103">
        <f>VLOOKUP(B28,'Plantilla publicacion'!$A$3:$M$504,9,0)</f>
        <v>1</v>
      </c>
      <c r="J28" s="103" t="str">
        <f>VLOOKUP(B28,'Plantilla publicacion'!$A$3:$M$504,10,0)</f>
        <v>Númerica</v>
      </c>
      <c r="K28" s="189" t="str">
        <f>VLOOKUP(B28,'Plantilla publicacion'!$A$3:$M$504,11,0)</f>
        <v>2025-01-20</v>
      </c>
      <c r="L28" s="189" t="str">
        <f>VLOOKUP(B28,'Plantilla publicacion'!$A$3:$M$504,12,0)</f>
        <v>2025-12-22</v>
      </c>
      <c r="M28" s="15">
        <f>IF(ISERROR(VLOOKUP(B28,'Plantilla publicacion'!$A$3:$P$489,16,0)),"NA",VLOOKUP(B28,'Plantilla publicacion'!$A$3:$P$489,16,0))</f>
        <v>0</v>
      </c>
      <c r="N28" s="143" t="str">
        <f>VLOOKUP(B28,'Plantilla publicacion'!$A$3:$M$504,13,0)</f>
        <v>117-GRUPO DE TRABAJO DE DESARROLLO DE TALENTO HUMANO</v>
      </c>
    </row>
    <row r="29" spans="1:14" ht="38.25" x14ac:dyDescent="0.25">
      <c r="A29" s="5" t="str">
        <f>VLOOKUP(B29,'Plantilla publicacion'!$A$3:$B$489,2,0)</f>
        <v>Actividad propia</v>
      </c>
      <c r="B29" s="139" t="s">
        <v>580</v>
      </c>
      <c r="C29" s="220"/>
      <c r="D29" s="220">
        <f>VLOOKUP(B29,'Plantilla publicacion'!$A$3:$M$489,6,0)</f>
        <v>0</v>
      </c>
      <c r="E29" s="220"/>
      <c r="F29" s="220"/>
      <c r="G29" s="220" t="str">
        <f>VLOOKUP(B29,'Plantilla publicacion'!$A$3:$M$489,7,0)</f>
        <v>N/A</v>
      </c>
      <c r="H29" s="6" t="str">
        <f>VLOOKUP(B29,'Plantilla publicacion'!$A$3:$M$504,8,0)</f>
        <v>Establecer plan de trabajo con acciones, fechas y responsables, para el cumplimiento de los objetivos de mejora efr   (Plan de trabajo / único entregable)</v>
      </c>
      <c r="I29" s="6">
        <f>VLOOKUP(B29,'Plantilla publicacion'!$A$3:$M$504,9,0)</f>
        <v>1</v>
      </c>
      <c r="J29" s="6" t="str">
        <f>VLOOKUP(B29,'Plantilla publicacion'!$A$3:$M$504,10,0)</f>
        <v>Númerica</v>
      </c>
      <c r="K29" s="7" t="str">
        <f>VLOOKUP(B29,'Plantilla publicacion'!$A$3:$M$504,11,0)</f>
        <v>2025-01-20</v>
      </c>
      <c r="L29" s="7" t="str">
        <f>VLOOKUP(B29,'Plantilla publicacion'!$A$3:$M$504,12,0)</f>
        <v>2025-01-31</v>
      </c>
      <c r="M29" s="58"/>
      <c r="N29" s="156" t="str">
        <f>VLOOKUP(B29,'Plantilla publicacion'!$A$3:$M$504,13,0)</f>
        <v>117-GRUPO DE TRABAJO DE DESARROLLO DE TALENTO HUMANO</v>
      </c>
    </row>
    <row r="30" spans="1:14" ht="39" thickBot="1" x14ac:dyDescent="0.3">
      <c r="A30" s="5" t="str">
        <f>VLOOKUP(B30,'Plantilla publicacion'!$A$3:$B$489,2,0)</f>
        <v>Actividad propia</v>
      </c>
      <c r="B30" s="140" t="s">
        <v>581</v>
      </c>
      <c r="C30" s="221"/>
      <c r="D30" s="221">
        <f>VLOOKUP(B30,'Plantilla publicacion'!$A$3:$M$489,6,0)</f>
        <v>0</v>
      </c>
      <c r="E30" s="221"/>
      <c r="F30" s="221"/>
      <c r="G30" s="221" t="str">
        <f>VLOOKUP(B30,'Plantilla publicacion'!$A$3:$M$489,7,0)</f>
        <v>N/A</v>
      </c>
      <c r="H30" s="109" t="str">
        <f>VLOOKUP(B30,'Plantilla publicacion'!$A$3:$M$504,8,0)</f>
        <v>Ejecutar el plan de trabajo para el cumplimiento de los objetivos de mejora efr  (Informes trimestrales (4) de seguimiento y soportes documentales de cumplimiento)</v>
      </c>
      <c r="I30" s="109">
        <f>VLOOKUP(B30,'Plantilla publicacion'!$A$3:$M$504,9,0)</f>
        <v>100</v>
      </c>
      <c r="J30" s="109" t="str">
        <f>VLOOKUP(B30,'Plantilla publicacion'!$A$3:$M$504,10,0)</f>
        <v>Porcentual</v>
      </c>
      <c r="K30" s="110" t="str">
        <f>VLOOKUP(B30,'Plantilla publicacion'!$A$3:$M$504,11,0)</f>
        <v>2025-02-03</v>
      </c>
      <c r="L30" s="110" t="str">
        <f>VLOOKUP(B30,'Plantilla publicacion'!$A$3:$M$504,12,0)</f>
        <v>2025-12-22</v>
      </c>
      <c r="M30" s="111"/>
      <c r="N30" s="158" t="str">
        <f>VLOOKUP(B30,'Plantilla publicacion'!$A$3:$M$504,13,0)</f>
        <v>117-GRUPO DE TRABAJO DE DESARROLLO DE TALENTO HUMANO</v>
      </c>
    </row>
    <row r="31" spans="1:14" s="12" customFormat="1" ht="25.5" x14ac:dyDescent="0.25">
      <c r="A31" s="5" t="str">
        <f>VLOOKUP(B31,'Plantilla publicacion'!$A$3:$B$489,2,0)</f>
        <v>Producto</v>
      </c>
      <c r="B31" s="142" t="s">
        <v>583</v>
      </c>
      <c r="C31" s="219" t="str">
        <f>VLOOKUP(B31,'Plantilla publicacion'!$A$3:$R$489,17,0)</f>
        <v>PND - 5-31-5-b- Convergencia regional - Entidades públicas territoriales y nacionales fortalecidas / PES - Transformación Institucional</v>
      </c>
      <c r="D31" s="219" t="str">
        <f>VLOOKUP(B31,'Plantilla publicacion'!$A$3:$M$496,6,0)</f>
        <v>60-Fortalecer el Sistema Integral de Gestión Institucional en el marco del Modelo Integrado de Planeación y gestión para mejorar la prestación del servicio.</v>
      </c>
      <c r="E31" s="219" t="str">
        <f>VLOOKUP(B31,'Plantilla publicacion'!$A$3:$O$489,14,0)</f>
        <v>106-Cumplimiento de productos del PAI asociados a Fortalecer el Sistema Integral de Gestión Institucional para mejorar la prestación del servicio.</v>
      </c>
      <c r="F31" s="219" t="str">
        <f>VLOOKUP(B31,'Plantilla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219" t="str">
        <f>VLOOKUP(B31,'Plantilla publicacion'!$A$3:$M$496,7,0)</f>
        <v>FUNCIONAMIENTO</v>
      </c>
      <c r="H31" s="15" t="str">
        <f>VLOOKUP(B31,'Plantilla publicacion'!$A$3:$M$504,8,0)</f>
        <v>Plan de Bienestar Social y Estímulos, elaborado y ejecutado (Informe semestral de la ejecución del plan / único entregable)</v>
      </c>
      <c r="I31" s="15">
        <f>VLOOKUP(B31,'Plantilla publicacion'!$A$3:$M$504,9,0)</f>
        <v>100</v>
      </c>
      <c r="J31" s="15" t="str">
        <f>VLOOKUP(B31,'Plantilla publicacion'!$A$3:$M$504,10,0)</f>
        <v>Porcentual</v>
      </c>
      <c r="K31" s="188" t="str">
        <f>VLOOKUP(B31,'Plantilla publicacion'!$A$3:$M$504,11,0)</f>
        <v>2025-01-13</v>
      </c>
      <c r="L31" s="188" t="str">
        <f>VLOOKUP(B31,'Plantilla publicacion'!$A$3:$M$504,12,0)</f>
        <v>2025-12-22</v>
      </c>
      <c r="M31" s="15" t="str">
        <f>IF(ISERROR(VLOOKUP(B31,'Plantilla publicacion'!$A$3:$P$489,16,0)),"NA",VLOOKUP(B31,'Plantilla publicacion'!$A$3:$P$489,16,0))</f>
        <v>DECRETO 612</v>
      </c>
      <c r="N31" s="143" t="str">
        <f>VLOOKUP(B31,'Plantilla publicacion'!$A$3:$M$504,13,0)</f>
        <v>117-GRUPO DE TRABAJO DE DESARROLLO DE TALENTO HUMANO</v>
      </c>
    </row>
    <row r="32" spans="1:14" ht="51" x14ac:dyDescent="0.25">
      <c r="A32" s="5" t="str">
        <f>VLOOKUP(B32,'Plantilla publicacion'!$A$3:$B$489,2,0)</f>
        <v>Actividad propia</v>
      </c>
      <c r="B32" s="139" t="s">
        <v>585</v>
      </c>
      <c r="C32" s="220"/>
      <c r="D32" s="220">
        <f>VLOOKUP(B32,'Plantilla publicacion'!$A$3:$M$489,6,0)</f>
        <v>0</v>
      </c>
      <c r="E32" s="220"/>
      <c r="F32" s="220"/>
      <c r="G32" s="220" t="str">
        <f>VLOOKUP(B32,'Plantilla publicacion'!$A$3:$M$489,7,0)</f>
        <v>N/A</v>
      </c>
      <c r="H32" s="6" t="str">
        <f>VLOOKUP(B32,'Plantilla publicacion'!$A$3:$M$504,8,0)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publicacion'!$A$3:$M$504,9,0)</f>
        <v>1</v>
      </c>
      <c r="J32" s="6" t="str">
        <f>VLOOKUP(B32,'Plantilla publicacion'!$A$3:$M$504,10,0)</f>
        <v>Númerica</v>
      </c>
      <c r="K32" s="7" t="str">
        <f>VLOOKUP(B32,'Plantilla publicacion'!$A$3:$M$504,11,0)</f>
        <v>2025-01-13</v>
      </c>
      <c r="L32" s="7" t="str">
        <f>VLOOKUP(B32,'Plantilla publicacion'!$A$3:$M$504,12,0)</f>
        <v>2025-01-31</v>
      </c>
      <c r="M32" s="58"/>
      <c r="N32" s="156" t="str">
        <f>VLOOKUP(B32,'Plantilla publicacion'!$A$3:$M$504,13,0)</f>
        <v>117-GRUPO DE TRABAJO DE DESARROLLO DE TALENTO HUMANO</v>
      </c>
    </row>
    <row r="33" spans="1:14" ht="38.25" x14ac:dyDescent="0.25">
      <c r="A33" s="5" t="str">
        <f>VLOOKUP(B33,'Plantilla publicacion'!$A$3:$B$489,2,0)</f>
        <v>Actividad propia</v>
      </c>
      <c r="B33" s="139" t="s">
        <v>587</v>
      </c>
      <c r="C33" s="220"/>
      <c r="D33" s="220">
        <f>VLOOKUP(B33,'Plantilla publicacion'!$A$3:$M$489,6,0)</f>
        <v>0</v>
      </c>
      <c r="E33" s="220"/>
      <c r="F33" s="220"/>
      <c r="G33" s="220" t="str">
        <f>VLOOKUP(B33,'Plantilla publicacion'!$A$3:$M$489,7,0)</f>
        <v>N/A</v>
      </c>
      <c r="H33" s="6" t="str">
        <f>VLOOKUP(B33,'Plantilla publicacion'!$A$3:$M$504,8,0)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publicacion'!$A$3:$M$504,9,0)</f>
        <v>1</v>
      </c>
      <c r="J33" s="6" t="str">
        <f>VLOOKUP(B33,'Plantilla publicacion'!$A$3:$M$504,10,0)</f>
        <v>Númerica</v>
      </c>
      <c r="K33" s="7" t="str">
        <f>VLOOKUP(B33,'Plantilla publicacion'!$A$3:$M$504,11,0)</f>
        <v>2025-01-13</v>
      </c>
      <c r="L33" s="7" t="str">
        <f>VLOOKUP(B33,'Plantilla publicacion'!$A$3:$M$504,12,0)</f>
        <v>2025-01-31</v>
      </c>
      <c r="M33" s="58"/>
      <c r="N33" s="156" t="str">
        <f>VLOOKUP(B33,'Plantilla publicacion'!$A$3:$M$504,13,0)</f>
        <v>117-GRUPO DE TRABAJO DE DESARROLLO DE TALENTO HUMANO</v>
      </c>
    </row>
    <row r="34" spans="1:14" ht="51.75" thickBot="1" x14ac:dyDescent="0.3">
      <c r="A34" s="5" t="str">
        <f>VLOOKUP(B34,'Plantilla publicacion'!$A$3:$B$489,2,0)</f>
        <v>Actividad propia</v>
      </c>
      <c r="B34" s="157" t="s">
        <v>589</v>
      </c>
      <c r="C34" s="221"/>
      <c r="D34" s="221">
        <f>VLOOKUP(B34,'Plantilla publicacion'!$A$3:$M$489,6,0)</f>
        <v>0</v>
      </c>
      <c r="E34" s="221"/>
      <c r="F34" s="221"/>
      <c r="G34" s="221" t="str">
        <f>VLOOKUP(B34,'Plantilla publicacion'!$A$3:$M$489,7,0)</f>
        <v>N/A</v>
      </c>
      <c r="H34" s="11" t="str">
        <f>VLOOKUP(B34,'Plantilla publicacion'!$A$3:$M$504,8,0)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publicacion'!$A$3:$M$504,9,0)</f>
        <v>100</v>
      </c>
      <c r="J34" s="11" t="str">
        <f>VLOOKUP(B34,'Plantilla publicacion'!$A$3:$M$504,10,0)</f>
        <v>Porcentual</v>
      </c>
      <c r="K34" s="113" t="str">
        <f>VLOOKUP(B34,'Plantilla publicacion'!$A$3:$M$504,11,0)</f>
        <v>2025-02-03</v>
      </c>
      <c r="L34" s="113" t="str">
        <f>VLOOKUP(B34,'Plantilla publicacion'!$A$3:$M$504,12,0)</f>
        <v>2025-12-22</v>
      </c>
      <c r="M34" s="111"/>
      <c r="N34" s="158" t="str">
        <f>VLOOKUP(B34,'Plantilla publicacion'!$A$3:$M$504,13,0)</f>
        <v>117-GRUPO DE TRABAJO DE DESARROLLO DE TALENTO HUMANO</v>
      </c>
    </row>
    <row r="35" spans="1:14" s="12" customFormat="1" ht="25.5" x14ac:dyDescent="0.25">
      <c r="A35" s="5" t="str">
        <f>VLOOKUP(B35,'Plantilla publicacion'!$A$3:$B$489,2,0)</f>
        <v>Producto</v>
      </c>
      <c r="B35" s="101" t="s">
        <v>590</v>
      </c>
      <c r="C35" s="219" t="str">
        <f>VLOOKUP(B35,'Plantilla publicacion'!$A$3:$R$489,17,0)</f>
        <v>PND - 5-31-5-b- Convergencia regional - Entidades públicas territoriales y nacionales fortalecidas / PES - Transformación Institucional</v>
      </c>
      <c r="D35" s="219" t="str">
        <f>VLOOKUP(B35,'Plantilla publicacion'!$A$3:$M$496,6,0)</f>
        <v>60-Fortalecer el Sistema Integral de Gestión Institucional en el marco del Modelo Integrado de Planeación y gestión para mejorar la prestación del servicio.</v>
      </c>
      <c r="E35" s="219" t="str">
        <f>VLOOKUP(B35,'Plantilla publicacion'!$A$3:$O$489,14,0)</f>
        <v>106-Cumplimiento de productos del PAI asociados a Fortalecer el Sistema Integral de Gestión Institucional para mejorar la prestación del servicio.</v>
      </c>
      <c r="F35" s="219" t="str">
        <f>VLOOKUP(B35,'Plantilla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219" t="str">
        <f>VLOOKUP(B35,'Plantilla publicacion'!$A$3:$M$496,7,0)</f>
        <v>FUNCIONAMIENTO</v>
      </c>
      <c r="H35" s="103" t="str">
        <f>VLOOKUP(B35,'Plantilla publicacion'!$A$3:$M$504,8,0)</f>
        <v>Plan de Capacitación, elaborado y ejecutado  (Informe semestral de la ejecución del plan)</v>
      </c>
      <c r="I35" s="103">
        <f>VLOOKUP(B35,'Plantilla publicacion'!$A$3:$M$504,9,0)</f>
        <v>100</v>
      </c>
      <c r="J35" s="103" t="str">
        <f>VLOOKUP(B35,'Plantilla publicacion'!$A$3:$M$504,10,0)</f>
        <v>Porcentual</v>
      </c>
      <c r="K35" s="189" t="str">
        <f>VLOOKUP(B35,'Plantilla publicacion'!$A$3:$M$504,11,0)</f>
        <v>2025-01-13</v>
      </c>
      <c r="L35" s="189" t="str">
        <f>VLOOKUP(B35,'Plantilla publicacion'!$A$3:$M$504,12,0)</f>
        <v>2025-12-22</v>
      </c>
      <c r="M35" s="15" t="str">
        <f>IF(ISERROR(VLOOKUP(B35,'Plantilla publicacion'!$A$3:$P$489,16,0)),"NA",VLOOKUP(B35,'Plantilla publicacion'!$A$3:$P$489,16,0))</f>
        <v>DECRETO 612</v>
      </c>
      <c r="N35" s="143" t="str">
        <f>VLOOKUP(B35,'Plantilla publicacion'!$A$3:$M$504,13,0)</f>
        <v>117-GRUPO DE TRABAJO DE DESARROLLO DE TALENTO HUMANO</v>
      </c>
    </row>
    <row r="36" spans="1:14" ht="38.25" x14ac:dyDescent="0.25">
      <c r="A36" s="5" t="str">
        <f>VLOOKUP(B36,'Plantilla publicacion'!$A$3:$B$489,2,0)</f>
        <v>Actividad propia</v>
      </c>
      <c r="B36" s="139" t="s">
        <v>592</v>
      </c>
      <c r="C36" s="220"/>
      <c r="D36" s="220">
        <f>VLOOKUP(B36,'Plantilla publicacion'!$A$3:$M$489,6,0)</f>
        <v>0</v>
      </c>
      <c r="E36" s="220"/>
      <c r="F36" s="220"/>
      <c r="G36" s="220" t="str">
        <f>VLOOKUP(B36,'Plantilla publicacion'!$A$3:$M$489,7,0)</f>
        <v>N/A</v>
      </c>
      <c r="H36" s="6" t="str">
        <f>VLOOKUP(B36,'Plantilla publicacion'!$A$3:$M$504,8,0)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publicacion'!$A$3:$M$504,9,0)</f>
        <v>1</v>
      </c>
      <c r="J36" s="6" t="str">
        <f>VLOOKUP(B36,'Plantilla publicacion'!$A$3:$M$504,10,0)</f>
        <v>Númerica</v>
      </c>
      <c r="K36" s="7" t="str">
        <f>VLOOKUP(B36,'Plantilla publicacion'!$A$3:$M$504,11,0)</f>
        <v>2025-01-13</v>
      </c>
      <c r="L36" s="7" t="str">
        <f>VLOOKUP(B36,'Plantilla publicacion'!$A$3:$M$504,12,0)</f>
        <v>2025-01-31</v>
      </c>
      <c r="M36" s="58"/>
      <c r="N36" s="156" t="str">
        <f>VLOOKUP(B36,'Plantilla publicacion'!$A$3:$M$504,13,0)</f>
        <v>117-GRUPO DE TRABAJO DE DESARROLLO DE TALENTO HUMANO</v>
      </c>
    </row>
    <row r="37" spans="1:14" ht="38.25" x14ac:dyDescent="0.25">
      <c r="A37" s="5" t="str">
        <f>VLOOKUP(B37,'Plantilla publicacion'!$A$3:$B$489,2,0)</f>
        <v>Actividad propia</v>
      </c>
      <c r="B37" s="139" t="s">
        <v>594</v>
      </c>
      <c r="C37" s="220"/>
      <c r="D37" s="220">
        <f>VLOOKUP(B37,'Plantilla publicacion'!$A$3:$M$489,6,0)</f>
        <v>0</v>
      </c>
      <c r="E37" s="220"/>
      <c r="F37" s="220"/>
      <c r="G37" s="220" t="str">
        <f>VLOOKUP(B37,'Plantilla publicacion'!$A$3:$M$489,7,0)</f>
        <v>N/A</v>
      </c>
      <c r="H37" s="6" t="str">
        <f>VLOOKUP(B37,'Plantilla publicacion'!$A$3:$M$504,8,0)</f>
        <v>Realizar la Resolución de adopción del plan de capacitación y publicar el plan aprobado en la página web e intrasic (Resolución adoptando el Plan de Capacitación-único entregable)</v>
      </c>
      <c r="I37" s="6">
        <f>VLOOKUP(B37,'Plantilla publicacion'!$A$3:$M$504,9,0)</f>
        <v>1</v>
      </c>
      <c r="J37" s="6" t="str">
        <f>VLOOKUP(B37,'Plantilla publicacion'!$A$3:$M$504,10,0)</f>
        <v>Númerica</v>
      </c>
      <c r="K37" s="7" t="str">
        <f>VLOOKUP(B37,'Plantilla publicacion'!$A$3:$M$504,11,0)</f>
        <v>2025-01-13</v>
      </c>
      <c r="L37" s="7" t="str">
        <f>VLOOKUP(B37,'Plantilla publicacion'!$A$3:$M$504,12,0)</f>
        <v>2025-01-31</v>
      </c>
      <c r="M37" s="58"/>
      <c r="N37" s="156" t="str">
        <f>VLOOKUP(B37,'Plantilla publicacion'!$A$3:$M$504,13,0)</f>
        <v>117-GRUPO DE TRABAJO DE DESARROLLO DE TALENTO HUMANO</v>
      </c>
    </row>
    <row r="38" spans="1:14" ht="39" thickBot="1" x14ac:dyDescent="0.3">
      <c r="A38" s="5" t="str">
        <f>VLOOKUP(B38,'Plantilla publicacion'!$A$3:$B$489,2,0)</f>
        <v>Actividad propia</v>
      </c>
      <c r="B38" s="140" t="s">
        <v>596</v>
      </c>
      <c r="C38" s="221"/>
      <c r="D38" s="221">
        <f>VLOOKUP(B38,'Plantilla publicacion'!$A$3:$M$489,6,0)</f>
        <v>0</v>
      </c>
      <c r="E38" s="221"/>
      <c r="F38" s="221"/>
      <c r="G38" s="221" t="str">
        <f>VLOOKUP(B38,'Plantilla publicacion'!$A$3:$M$489,7,0)</f>
        <v>N/A</v>
      </c>
      <c r="H38" s="109" t="str">
        <f>VLOOKUP(B38,'Plantilla publicacion'!$A$3:$M$504,8,0)</f>
        <v>Ejecutar el  plan de Capacitación (Listas de asistencia cuando aplique, captura de pantalla de la reunión de capacitaciones cuando aplique e informe semestral de las actividades realizadas)</v>
      </c>
      <c r="I38" s="109">
        <f>VLOOKUP(B38,'Plantilla publicacion'!$A$3:$M$504,9,0)</f>
        <v>100</v>
      </c>
      <c r="J38" s="109" t="str">
        <f>VLOOKUP(B38,'Plantilla publicacion'!$A$3:$M$504,10,0)</f>
        <v>Porcentual</v>
      </c>
      <c r="K38" s="110" t="str">
        <f>VLOOKUP(B38,'Plantilla publicacion'!$A$3:$M$504,11,0)</f>
        <v>2025-02-03</v>
      </c>
      <c r="L38" s="110" t="str">
        <f>VLOOKUP(B38,'Plantilla publicacion'!$A$3:$M$504,12,0)</f>
        <v>2025-12-22</v>
      </c>
      <c r="M38" s="111"/>
      <c r="N38" s="158" t="str">
        <f>VLOOKUP(B38,'Plantilla publicacion'!$A$3:$M$504,13,0)</f>
        <v>117-GRUPO DE TRABAJO DE DESARROLLO DE TALENTO HUMANO</v>
      </c>
    </row>
    <row r="39" spans="1:14" s="12" customFormat="1" ht="25.5" x14ac:dyDescent="0.25">
      <c r="A39" s="5" t="str">
        <f>VLOOKUP(B39,'Plantilla publicacion'!$A$3:$B$489,2,0)</f>
        <v>Producto</v>
      </c>
      <c r="B39" s="101" t="s">
        <v>597</v>
      </c>
      <c r="C39" s="219" t="str">
        <f>VLOOKUP(B39,'Plantilla publicacion'!$A$3:$R$489,17,0)</f>
        <v>PND - 5-31-5-b- Convergencia regional - Entidades públicas territoriales y nacionales fortalecidas / PES - Transformación Institucional</v>
      </c>
      <c r="D39" s="219" t="str">
        <f>VLOOKUP(B39,'Plantilla publicacion'!$A$3:$M$496,6,0)</f>
        <v>60-Fortalecer el Sistema Integral de Gestión Institucional en el marco del Modelo Integrado de Planeación y gestión para mejorar la prestación del servicio.</v>
      </c>
      <c r="E39" s="219" t="str">
        <f>VLOOKUP(B39,'Plantilla publicacion'!$A$3:$O$489,14,0)</f>
        <v>106-Cumplimiento de productos del PAI asociados a Fortalecer el Sistema Integral de Gestión Institucional para mejorar la prestación del servicio.</v>
      </c>
      <c r="F39" s="219" t="str">
        <f>VLOOKUP(B39,'Plantilla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219" t="str">
        <f>VLOOKUP(B39,'Plantilla publicacion'!$A$3:$M$496,7,0)</f>
        <v>FUNCIONAMIENTO</v>
      </c>
      <c r="H39" s="103" t="str">
        <f>VLOOKUP(B39,'Plantilla publicacion'!$A$3:$M$504,8,0)</f>
        <v>Plan de Seguridad y salud en el Trabajo SST, elaborado y ejecutado  (Informe semestral de la ejecución del plan)</v>
      </c>
      <c r="I39" s="103">
        <f>VLOOKUP(B39,'Plantilla publicacion'!$A$3:$M$504,9,0)</f>
        <v>100</v>
      </c>
      <c r="J39" s="103" t="str">
        <f>VLOOKUP(B39,'Plantilla publicacion'!$A$3:$M$504,10,0)</f>
        <v>Porcentual</v>
      </c>
      <c r="K39" s="189" t="str">
        <f>VLOOKUP(B39,'Plantilla publicacion'!$A$3:$M$504,11,0)</f>
        <v>2025-01-13</v>
      </c>
      <c r="L39" s="189" t="str">
        <f>VLOOKUP(B39,'Plantilla publicacion'!$A$3:$M$504,12,0)</f>
        <v>2025-12-22</v>
      </c>
      <c r="M39" s="15" t="str">
        <f>IF(ISERROR(VLOOKUP(B39,'Plantilla publicacion'!$A$3:$P$489,16,0)),"NA",VLOOKUP(B39,'Plantilla publicacion'!$A$3:$P$489,16,0))</f>
        <v>DECRETO 612</v>
      </c>
      <c r="N39" s="143" t="str">
        <f>VLOOKUP(B39,'Plantilla publicacion'!$A$3:$M$504,13,0)</f>
        <v>117-GRUPO DE TRABAJO DE DESARROLLO DE TALENTO HUMANO</v>
      </c>
    </row>
    <row r="40" spans="1:14" ht="25.5" x14ac:dyDescent="0.25">
      <c r="A40" s="5" t="str">
        <f>VLOOKUP(B40,'Plantilla publicacion'!$A$3:$B$489,2,0)</f>
        <v>Actividad propia</v>
      </c>
      <c r="B40" s="139" t="s">
        <v>599</v>
      </c>
      <c r="C40" s="220"/>
      <c r="D40" s="220">
        <f>VLOOKUP(B40,'Plantilla publicacion'!$A$3:$M$489,6,0)</f>
        <v>0</v>
      </c>
      <c r="E40" s="220"/>
      <c r="F40" s="220"/>
      <c r="G40" s="220" t="str">
        <f>VLOOKUP(B40,'Plantilla publicacion'!$A$3:$M$489,7,0)</f>
        <v>N/A</v>
      </c>
      <c r="H40" s="6" t="str">
        <f>VLOOKUP(B40,'Plantilla publicacion'!$A$3:$M$504,8,0)</f>
        <v>Realizar la resolución de adopción del Plan de SST  (Resolución adoptando el Plan de SST-único entregable)</v>
      </c>
      <c r="I40" s="6">
        <f>VLOOKUP(B40,'Plantilla publicacion'!$A$3:$M$504,9,0)</f>
        <v>1</v>
      </c>
      <c r="J40" s="6" t="str">
        <f>VLOOKUP(B40,'Plantilla publicacion'!$A$3:$M$504,10,0)</f>
        <v>Porcentual</v>
      </c>
      <c r="K40" s="7" t="str">
        <f>VLOOKUP(B40,'Plantilla publicacion'!$A$3:$M$504,11,0)</f>
        <v>2025-01-13</v>
      </c>
      <c r="L40" s="7" t="str">
        <f>VLOOKUP(B40,'Plantilla publicacion'!$A$3:$M$504,12,0)</f>
        <v>2025-01-31</v>
      </c>
      <c r="M40" s="58"/>
      <c r="N40" s="156" t="str">
        <f>VLOOKUP(B40,'Plantilla publicacion'!$A$3:$M$504,13,0)</f>
        <v>117-GRUPO DE TRABAJO DE DESARROLLO DE TALENTO HUMANO</v>
      </c>
    </row>
    <row r="41" spans="1:14" ht="51.75" thickBot="1" x14ac:dyDescent="0.3">
      <c r="A41" s="5" t="str">
        <f>VLOOKUP(B41,'Plantilla publicacion'!$A$3:$B$489,2,0)</f>
        <v>Actividad propia</v>
      </c>
      <c r="B41" s="140" t="s">
        <v>601</v>
      </c>
      <c r="C41" s="221"/>
      <c r="D41" s="221">
        <f>VLOOKUP(B41,'Plantilla publicacion'!$A$3:$M$489,6,0)</f>
        <v>0</v>
      </c>
      <c r="E41" s="221"/>
      <c r="F41" s="221"/>
      <c r="G41" s="221" t="str">
        <f>VLOOKUP(B41,'Plantilla publicacion'!$A$3:$M$489,7,0)</f>
        <v>N/A</v>
      </c>
      <c r="H41" s="109" t="str">
        <f>VLOOKUP(B41,'Plantilla publicacion'!$A$3:$M$504,8,0)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9">
        <f>VLOOKUP(B41,'Plantilla publicacion'!$A$3:$M$504,9,0)</f>
        <v>100</v>
      </c>
      <c r="J41" s="109" t="str">
        <f>VLOOKUP(B41,'Plantilla publicacion'!$A$3:$M$504,10,0)</f>
        <v>Porcentual</v>
      </c>
      <c r="K41" s="110" t="str">
        <f>VLOOKUP(B41,'Plantilla publicacion'!$A$3:$M$504,11,0)</f>
        <v>2025-02-03</v>
      </c>
      <c r="L41" s="110" t="str">
        <f>VLOOKUP(B41,'Plantilla publicacion'!$A$3:$M$504,12,0)</f>
        <v>2025-12-22</v>
      </c>
      <c r="M41" s="111"/>
      <c r="N41" s="158" t="str">
        <f>VLOOKUP(B41,'Plantilla publicacion'!$A$3:$M$504,13,0)</f>
        <v>117-GRUPO DE TRABAJO DE DESARROLLO DE TALENTO HUMANO</v>
      </c>
    </row>
    <row r="42" spans="1:14" ht="22.5" customHeight="1" x14ac:dyDescent="0.25">
      <c r="A42" s="5" t="e">
        <f>VLOOKUP(B42,'Plantilla publicacion'!$A$3:$B$489,2,0)</f>
        <v>#N/A</v>
      </c>
      <c r="B42" s="222" t="s">
        <v>50</v>
      </c>
      <c r="C42" s="223"/>
      <c r="D42" s="223"/>
      <c r="E42" s="223"/>
      <c r="F42" s="223"/>
      <c r="G42" s="223"/>
      <c r="H42" s="223"/>
      <c r="I42" s="223"/>
      <c r="J42" s="223"/>
      <c r="K42" s="223"/>
      <c r="L42" s="223"/>
      <c r="M42" s="223"/>
      <c r="N42" s="224"/>
    </row>
    <row r="43" spans="1:14" ht="22.5" customHeight="1" thickBot="1" x14ac:dyDescent="0.3">
      <c r="A43" s="5" t="e">
        <f>VLOOKUP(B43,'Plantilla publicacion'!$A$3:$B$489,2,0)</f>
        <v>#N/A</v>
      </c>
      <c r="B43" s="200" t="s">
        <v>8</v>
      </c>
      <c r="C43" s="201"/>
      <c r="D43" s="202"/>
      <c r="E43" s="54"/>
      <c r="F43" s="54"/>
      <c r="G43" s="203"/>
      <c r="H43" s="204"/>
      <c r="I43" s="204"/>
      <c r="J43" s="204"/>
      <c r="K43" s="204"/>
      <c r="L43" s="204"/>
      <c r="M43" s="204"/>
      <c r="N43" s="205"/>
    </row>
    <row r="44" spans="1:14" ht="48" customHeight="1" thickBot="1" x14ac:dyDescent="0.3">
      <c r="B44" s="22" t="s">
        <v>484</v>
      </c>
      <c r="C44" s="23" t="s">
        <v>1547</v>
      </c>
      <c r="D44" s="23" t="s">
        <v>0</v>
      </c>
      <c r="E44" s="23" t="s">
        <v>1494</v>
      </c>
      <c r="F44" s="23" t="s">
        <v>1550</v>
      </c>
      <c r="G44" s="23" t="s">
        <v>1</v>
      </c>
      <c r="H44" s="23" t="s">
        <v>2</v>
      </c>
      <c r="I44" s="23" t="s">
        <v>3</v>
      </c>
      <c r="J44" s="23" t="s">
        <v>4</v>
      </c>
      <c r="K44" s="24" t="s">
        <v>5</v>
      </c>
      <c r="L44" s="24" t="s">
        <v>6</v>
      </c>
      <c r="M44" s="57" t="s">
        <v>1548</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G35:G38"/>
    <mergeCell ref="C16:C19"/>
    <mergeCell ref="D16:D19"/>
    <mergeCell ref="E16:E19"/>
    <mergeCell ref="G16:G19"/>
    <mergeCell ref="F16:F19"/>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s>
  <conditionalFormatting sqref="A13:B13 H13:L13 O13:XFD13">
    <cfRule type="cellIs" dxfId="541" priority="77" operator="equal">
      <formula>0</formula>
    </cfRule>
  </conditionalFormatting>
  <conditionalFormatting sqref="A16:B16 H16:L16 O16:XFD16">
    <cfRule type="cellIs" dxfId="540" priority="76" operator="equal">
      <formula>0</formula>
    </cfRule>
  </conditionalFormatting>
  <conditionalFormatting sqref="A20:B20 H20:L20 O20:XFD20">
    <cfRule type="cellIs" dxfId="539" priority="75" operator="equal">
      <formula>0</formula>
    </cfRule>
  </conditionalFormatting>
  <conditionalFormatting sqref="A25:B25 H25:L25 O25:XFD25">
    <cfRule type="cellIs" dxfId="538" priority="74" operator="equal">
      <formula>0</formula>
    </cfRule>
  </conditionalFormatting>
  <conditionalFormatting sqref="A28:B28 H28:L28 O28:XFD28">
    <cfRule type="cellIs" dxfId="537" priority="73" operator="equal">
      <formula>0</formula>
    </cfRule>
  </conditionalFormatting>
  <conditionalFormatting sqref="A31:B31 H31:L31 O31:XFD31">
    <cfRule type="cellIs" dxfId="536" priority="72" operator="equal">
      <formula>0</formula>
    </cfRule>
  </conditionalFormatting>
  <conditionalFormatting sqref="A35:B35 H35:L35 O35:XFD35">
    <cfRule type="cellIs" dxfId="535" priority="71" operator="equal">
      <formula>0</formula>
    </cfRule>
  </conditionalFormatting>
  <conditionalFormatting sqref="A39:B39 H39:L39 O39:XFD39">
    <cfRule type="cellIs" dxfId="534" priority="70" operator="equal">
      <formula>0</formula>
    </cfRule>
  </conditionalFormatting>
  <conditionalFormatting sqref="C20:G20">
    <cfRule type="cellIs" dxfId="533" priority="44" operator="equal">
      <formula>0</formula>
    </cfRule>
  </conditionalFormatting>
  <conditionalFormatting sqref="C25:G25">
    <cfRule type="cellIs" dxfId="532" priority="43" operator="equal">
      <formula>0</formula>
    </cfRule>
  </conditionalFormatting>
  <conditionalFormatting sqref="C31:G31">
    <cfRule type="cellIs" dxfId="531" priority="41" operator="equal">
      <formula>0</formula>
    </cfRule>
  </conditionalFormatting>
  <conditionalFormatting sqref="C13">
    <cfRule type="cellIs" dxfId="530" priority="38" operator="equal">
      <formula>0</formula>
    </cfRule>
  </conditionalFormatting>
  <conditionalFormatting sqref="D13">
    <cfRule type="cellIs" dxfId="529" priority="37" operator="equal">
      <formula>0</formula>
    </cfRule>
  </conditionalFormatting>
  <conditionalFormatting sqref="E13">
    <cfRule type="cellIs" dxfId="528" priority="36" operator="equal">
      <formula>0</formula>
    </cfRule>
  </conditionalFormatting>
  <conditionalFormatting sqref="F13:G13">
    <cfRule type="cellIs" dxfId="527" priority="35" operator="equal">
      <formula>0</formula>
    </cfRule>
  </conditionalFormatting>
  <conditionalFormatting sqref="C28">
    <cfRule type="cellIs" dxfId="526" priority="34" operator="equal">
      <formula>0</formula>
    </cfRule>
  </conditionalFormatting>
  <conditionalFormatting sqref="D28">
    <cfRule type="cellIs" dxfId="525" priority="33" operator="equal">
      <formula>0</formula>
    </cfRule>
  </conditionalFormatting>
  <conditionalFormatting sqref="E28">
    <cfRule type="cellIs" dxfId="524" priority="32" operator="equal">
      <formula>0</formula>
    </cfRule>
  </conditionalFormatting>
  <conditionalFormatting sqref="F28:G28">
    <cfRule type="cellIs" dxfId="523" priority="31" operator="equal">
      <formula>0</formula>
    </cfRule>
  </conditionalFormatting>
  <conditionalFormatting sqref="C39">
    <cfRule type="cellIs" dxfId="522" priority="30" operator="equal">
      <formula>0</formula>
    </cfRule>
  </conditionalFormatting>
  <conditionalFormatting sqref="D39">
    <cfRule type="cellIs" dxfId="521" priority="29" operator="equal">
      <formula>0</formula>
    </cfRule>
  </conditionalFormatting>
  <conditionalFormatting sqref="E39">
    <cfRule type="cellIs" dxfId="520" priority="28" operator="equal">
      <formula>0</formula>
    </cfRule>
  </conditionalFormatting>
  <conditionalFormatting sqref="F39">
    <cfRule type="cellIs" dxfId="519" priority="27" operator="equal">
      <formula>0</formula>
    </cfRule>
  </conditionalFormatting>
  <conditionalFormatting sqref="G39">
    <cfRule type="cellIs" dxfId="518" priority="26" operator="equal">
      <formula>0</formula>
    </cfRule>
  </conditionalFormatting>
  <conditionalFormatting sqref="C35">
    <cfRule type="cellIs" dxfId="517" priority="25" operator="equal">
      <formula>0</formula>
    </cfRule>
  </conditionalFormatting>
  <conditionalFormatting sqref="D35">
    <cfRule type="cellIs" dxfId="516" priority="24" operator="equal">
      <formula>0</formula>
    </cfRule>
  </conditionalFormatting>
  <conditionalFormatting sqref="E35">
    <cfRule type="cellIs" dxfId="515" priority="23" operator="equal">
      <formula>0</formula>
    </cfRule>
  </conditionalFormatting>
  <conditionalFormatting sqref="F35">
    <cfRule type="cellIs" dxfId="514" priority="22" operator="equal">
      <formula>0</formula>
    </cfRule>
  </conditionalFormatting>
  <conditionalFormatting sqref="G35">
    <cfRule type="cellIs" dxfId="513" priority="21" operator="equal">
      <formula>0</formula>
    </cfRule>
  </conditionalFormatting>
  <conditionalFormatting sqref="C16">
    <cfRule type="cellIs" dxfId="512" priority="20" operator="equal">
      <formula>0</formula>
    </cfRule>
  </conditionalFormatting>
  <conditionalFormatting sqref="D16">
    <cfRule type="cellIs" dxfId="511" priority="19" operator="equal">
      <formula>0</formula>
    </cfRule>
  </conditionalFormatting>
  <conditionalFormatting sqref="E16">
    <cfRule type="cellIs" dxfId="510" priority="18" operator="equal">
      <formula>0</formula>
    </cfRule>
  </conditionalFormatting>
  <conditionalFormatting sqref="G16">
    <cfRule type="cellIs" dxfId="509" priority="17" operator="equal">
      <formula>0</formula>
    </cfRule>
  </conditionalFormatting>
  <conditionalFormatting sqref="F16">
    <cfRule type="cellIs" dxfId="508" priority="16" operator="equal">
      <formula>0</formula>
    </cfRule>
  </conditionalFormatting>
  <dataValidations disablePrompts="1"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0"/>
  <sheetViews>
    <sheetView showGridLines="0" view="pageBreakPreview" topLeftCell="B1" zoomScale="57" zoomScaleNormal="110" zoomScaleSheetLayoutView="100" workbookViewId="0"/>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28"/>
      <c r="C1" s="228"/>
      <c r="D1" s="229"/>
      <c r="E1" s="48"/>
      <c r="F1" s="48"/>
      <c r="H1" s="124"/>
      <c r="I1" s="124"/>
      <c r="J1" s="124"/>
      <c r="K1" s="185"/>
      <c r="L1" s="185"/>
      <c r="M1" s="124"/>
      <c r="N1" s="124"/>
    </row>
    <row r="2" spans="1:14" ht="24" customHeight="1" x14ac:dyDescent="0.25">
      <c r="B2" s="193"/>
      <c r="C2" s="193"/>
      <c r="D2" s="193"/>
      <c r="E2" s="136" t="s">
        <v>14</v>
      </c>
      <c r="F2" s="59"/>
      <c r="G2" s="137"/>
      <c r="H2" s="126"/>
      <c r="I2" s="126"/>
      <c r="J2" s="126"/>
      <c r="K2" s="186"/>
      <c r="L2" s="186"/>
      <c r="M2" s="126"/>
      <c r="N2" s="126"/>
    </row>
    <row r="3" spans="1:14" ht="24" customHeight="1" x14ac:dyDescent="0.25">
      <c r="B3" s="230"/>
      <c r="C3" s="230"/>
      <c r="D3" s="231"/>
      <c r="E3" s="49"/>
      <c r="F3" s="49"/>
      <c r="G3" s="138"/>
      <c r="H3" s="128"/>
      <c r="I3" s="128"/>
      <c r="J3" s="128"/>
      <c r="K3" s="187"/>
      <c r="L3" s="187"/>
      <c r="M3" s="128"/>
      <c r="N3" s="128"/>
    </row>
    <row r="4" spans="1:14" ht="32.25" customHeight="1" x14ac:dyDescent="0.25">
      <c r="B4" s="232" t="s">
        <v>1502</v>
      </c>
      <c r="C4" s="232"/>
      <c r="D4" s="232"/>
      <c r="E4" s="232"/>
      <c r="F4" s="232"/>
      <c r="G4" s="232"/>
      <c r="H4" s="232"/>
      <c r="I4" s="232"/>
      <c r="J4" s="232"/>
      <c r="K4" s="232"/>
      <c r="L4" s="232"/>
      <c r="M4" s="232"/>
      <c r="N4" s="233"/>
    </row>
    <row r="5" spans="1:14" ht="66.75" customHeight="1" x14ac:dyDescent="0.25">
      <c r="B5" s="9"/>
      <c r="C5" s="9"/>
      <c r="D5" s="238" t="s">
        <v>1503</v>
      </c>
      <c r="E5" s="238"/>
      <c r="F5" s="238"/>
      <c r="G5" s="238"/>
      <c r="H5" s="238"/>
      <c r="I5" s="238"/>
      <c r="J5" s="238"/>
      <c r="K5" s="238"/>
      <c r="L5" s="238"/>
      <c r="M5" s="41"/>
      <c r="N5" s="9"/>
    </row>
    <row r="6" spans="1:14" ht="28.5" customHeight="1" x14ac:dyDescent="0.25">
      <c r="B6" s="234" t="str">
        <f>CONCATENATE(COUNTIF(A9:A34,"producto")," PRODUCTOS")</f>
        <v>4 PRODUCTOS</v>
      </c>
      <c r="C6" s="234"/>
      <c r="D6" s="234"/>
      <c r="E6" s="234"/>
      <c r="F6" s="234"/>
      <c r="G6" s="234"/>
      <c r="H6" s="234"/>
      <c r="I6" s="234"/>
      <c r="J6" s="234"/>
      <c r="K6" s="234"/>
      <c r="L6" s="234"/>
      <c r="M6" s="234"/>
      <c r="N6" s="234"/>
    </row>
    <row r="7" spans="1:14" ht="16.5" thickBot="1" x14ac:dyDescent="0.3">
      <c r="B7" s="225" t="s">
        <v>58</v>
      </c>
      <c r="C7" s="226"/>
      <c r="D7" s="226"/>
      <c r="E7" s="226"/>
      <c r="F7" s="226"/>
      <c r="G7" s="226"/>
      <c r="H7" s="226"/>
      <c r="I7" s="226"/>
      <c r="J7" s="226"/>
      <c r="K7" s="226"/>
      <c r="L7" s="226"/>
      <c r="M7" s="226"/>
      <c r="N7" s="227"/>
    </row>
    <row r="8" spans="1:14" ht="48" customHeight="1" thickBot="1" x14ac:dyDescent="0.3">
      <c r="B8" s="22" t="s">
        <v>484</v>
      </c>
      <c r="C8" s="23" t="s">
        <v>1547</v>
      </c>
      <c r="D8" s="23" t="s">
        <v>0</v>
      </c>
      <c r="E8" s="23" t="s">
        <v>1494</v>
      </c>
      <c r="F8" s="23" t="s">
        <v>1550</v>
      </c>
      <c r="G8" s="23" t="s">
        <v>1</v>
      </c>
      <c r="H8" s="23" t="s">
        <v>2</v>
      </c>
      <c r="I8" s="23" t="s">
        <v>3</v>
      </c>
      <c r="J8" s="23" t="s">
        <v>4</v>
      </c>
      <c r="K8" s="24" t="s">
        <v>5</v>
      </c>
      <c r="L8" s="24" t="s">
        <v>6</v>
      </c>
      <c r="M8" s="57" t="s">
        <v>1548</v>
      </c>
      <c r="N8" s="25" t="s">
        <v>7</v>
      </c>
    </row>
    <row r="9" spans="1:14" s="12" customFormat="1" ht="25.5" x14ac:dyDescent="0.25">
      <c r="A9" s="5" t="str">
        <f>VLOOKUP(B9,'Plantilla publicacion'!$A$3:$B$489,2,0)</f>
        <v>Producto</v>
      </c>
      <c r="B9" s="15" t="s">
        <v>1141</v>
      </c>
      <c r="C9" s="239" t="str">
        <f>VLOOKUP(B9,'Plantilla publicacion'!$A$3:$R$489,17,0)</f>
        <v>PND - 5-31-5-b- Convergencia regional - Entidades públicas territoriales y nacionales fortalecidas / PES - Transformación Institucional</v>
      </c>
      <c r="D9" s="239" t="str">
        <f>VLOOKUP(B9,'Plantilla publicacion'!$A$3:$M$496,6,0)</f>
        <v>60-Fortalecer el Sistema Integral de Gestión Institucional en el marco del Modelo Integrado de Planeación y gestión para mejorar la prestación del servicio.</v>
      </c>
      <c r="E9" s="239" t="str">
        <f>VLOOKUP(B9,'Plantilla publicacion'!$A$3:$O$489,14,0)</f>
        <v>106-Cumplimiento de productos del PAI asociados a Fortalecer el Sistema Integral de Gestión Institucional para mejorar la prestación del servicio.</v>
      </c>
      <c r="F9" s="239" t="str">
        <f>VLOOKUP(B9,'Plantilla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39" t="str">
        <f>VLOOKUP(B9,'Plantilla publicacion'!$A$3:$M$496,7,0)</f>
        <v>N/A</v>
      </c>
      <c r="H9" s="15" t="str">
        <f>VLOOKUP(B9,'Plantilla publicacion'!$A$3:$M$504,8,0)</f>
        <v>Plan de Transparencia y Ética Publica, formulado y ejecutado</v>
      </c>
      <c r="I9" s="15">
        <f>VLOOKUP(B9,'Plantilla publicacion'!$A$3:$M$504,9,0)</f>
        <v>100</v>
      </c>
      <c r="J9" s="15" t="str">
        <f>VLOOKUP(B9,'Plantilla publicacion'!$A$3:$M$504,10,0)</f>
        <v>Porcentual</v>
      </c>
      <c r="K9" s="188" t="str">
        <f>VLOOKUP(B9,'Plantilla publicacion'!$A$3:$M$504,11,0)</f>
        <v>2025-01-15</v>
      </c>
      <c r="L9" s="188" t="str">
        <f>VLOOKUP(B9,'Plantilla publicacion'!$A$3:$M$504,12,0)</f>
        <v>2025-12-22</v>
      </c>
      <c r="M9" s="15" t="str">
        <f>IF(ISERROR(VLOOKUP(B9,'Plantilla publicacion'!$A$3:$P$489,16,0)),"NA",VLOOKUP(B9,'Plantilla publicacion'!$A$3:$P$489,16,0))</f>
        <v>DECRETO 612</v>
      </c>
      <c r="N9" s="15" t="str">
        <f>VLOOKUP(B9,'Plantilla publicacion'!$A$3:$M$504,13,0)</f>
        <v>100-SECRETARIA GENERAL;
30-OFICINA ASESORA DE PLANEACIÓN</v>
      </c>
    </row>
    <row r="10" spans="1:14" ht="38.25" x14ac:dyDescent="0.25">
      <c r="A10" s="5" t="str">
        <f>VLOOKUP(B10,'Plantilla publicacion'!$A$3:$B$489,2,0)</f>
        <v>Actividad propia</v>
      </c>
      <c r="B10" s="18" t="s">
        <v>1144</v>
      </c>
      <c r="C10" s="220"/>
      <c r="D10" s="220">
        <f>VLOOKUP(B10,'Plantilla publicacion'!$A$3:$M$489,6,0)</f>
        <v>0</v>
      </c>
      <c r="E10" s="220"/>
      <c r="F10" s="220"/>
      <c r="G10" s="220" t="str">
        <f>VLOOKUP(B10,'Plantilla publicacion'!$A$3:$M$489,7,0)</f>
        <v>N/A</v>
      </c>
      <c r="H10" s="6" t="str">
        <f>VLOOKUP(B10,'Plantilla publicacion'!$A$3:$M$504,8,0)</f>
        <v>Elaborar el plan de trabajo para formular el Programa de Transparencia y Ética Pública - PTEP, en el marco de la ley 2195 de 2022 y su decreto reglamentario 1122 de 2024</v>
      </c>
      <c r="I10" s="6">
        <f>VLOOKUP(B10,'Plantilla publicacion'!$A$3:$M$504,9,0)</f>
        <v>1</v>
      </c>
      <c r="J10" s="6" t="str">
        <f>VLOOKUP(B10,'Plantilla publicacion'!$A$3:$M$504,10,0)</f>
        <v>Númerica</v>
      </c>
      <c r="K10" s="7" t="str">
        <f>VLOOKUP(B10,'Plantilla publicacion'!$A$3:$M$504,11,0)</f>
        <v>2025-01-15</v>
      </c>
      <c r="L10" s="7" t="str">
        <f>VLOOKUP(B10,'Plantilla publicacion'!$A$3:$M$504,12,0)</f>
        <v>2025-02-15</v>
      </c>
      <c r="M10" s="58"/>
      <c r="N10" s="39" t="str">
        <f>VLOOKUP(B10,'Plantilla publicacion'!$A$3:$M$504,13,0)</f>
        <v>100-SECRETARIA GENERAL;
30-OFICINA ASESORA DE PLANEACIÓN</v>
      </c>
    </row>
    <row r="11" spans="1:14" ht="31.5" customHeight="1" thickBot="1" x14ac:dyDescent="0.3">
      <c r="A11" s="5" t="str">
        <f>VLOOKUP(B11,'Plantilla publicacion'!$A$3:$B$489,2,0)</f>
        <v>Actividad propia</v>
      </c>
      <c r="B11" s="18" t="s">
        <v>1145</v>
      </c>
      <c r="C11" s="240"/>
      <c r="D11" s="240">
        <f>VLOOKUP(B11,'Plantilla publicacion'!$A$3:$M$489,6,0)</f>
        <v>0</v>
      </c>
      <c r="E11" s="240"/>
      <c r="F11" s="240"/>
      <c r="G11" s="240" t="str">
        <f>VLOOKUP(B11,'Plantilla publicacion'!$A$3:$M$489,7,0)</f>
        <v>N/A</v>
      </c>
      <c r="H11" s="6" t="str">
        <f>VLOOKUP(B11,'Plantilla publicacion'!$A$3:$M$504,8,0)</f>
        <v>Ejecutar el plan de trabajo del Programa de Transparencia y Ética Pública</v>
      </c>
      <c r="I11" s="6">
        <f>VLOOKUP(B11,'Plantilla publicacion'!$A$3:$M$504,9,0)</f>
        <v>100</v>
      </c>
      <c r="J11" s="6" t="str">
        <f>VLOOKUP(B11,'Plantilla publicacion'!$A$3:$M$504,10,0)</f>
        <v>Porcentual</v>
      </c>
      <c r="K11" s="7" t="str">
        <f>VLOOKUP(B11,'Plantilla publicacion'!$A$3:$M$504,11,0)</f>
        <v>2025-01-31</v>
      </c>
      <c r="L11" s="7" t="str">
        <f>VLOOKUP(B11,'Plantilla publicacion'!$A$3:$M$504,12,0)</f>
        <v>2025-12-22</v>
      </c>
      <c r="M11" s="58"/>
      <c r="N11" s="39" t="str">
        <f>VLOOKUP(B11,'Plantilla publicacion'!$A$3:$M$504,13,0)</f>
        <v>100-SECRETARIA GENERAL;
30-OFICINA ASESORA DE PLANEACIÓN</v>
      </c>
    </row>
    <row r="12" spans="1:14" ht="16.5" thickBot="1" x14ac:dyDescent="0.3">
      <c r="B12" s="235" t="s">
        <v>18</v>
      </c>
      <c r="C12" s="236"/>
      <c r="D12" s="236"/>
      <c r="E12" s="236"/>
      <c r="F12" s="236"/>
      <c r="G12" s="236"/>
      <c r="H12" s="236"/>
      <c r="I12" s="236"/>
      <c r="J12" s="236"/>
      <c r="K12" s="236"/>
      <c r="L12" s="236"/>
      <c r="M12" s="236"/>
      <c r="N12" s="237"/>
    </row>
    <row r="13" spans="1:14" ht="16.5" thickBot="1" x14ac:dyDescent="0.3">
      <c r="B13" s="242" t="s">
        <v>8</v>
      </c>
      <c r="C13" s="242"/>
      <c r="D13" s="242"/>
      <c r="E13" s="50"/>
      <c r="F13" s="50"/>
      <c r="G13" s="243"/>
      <c r="H13" s="243"/>
      <c r="I13" s="243"/>
      <c r="J13" s="243"/>
      <c r="K13" s="243"/>
      <c r="L13" s="243"/>
      <c r="M13" s="243"/>
      <c r="N13" s="243"/>
    </row>
    <row r="14" spans="1:14" ht="48" customHeight="1" thickBot="1" x14ac:dyDescent="0.3">
      <c r="B14" s="22" t="s">
        <v>484</v>
      </c>
      <c r="C14" s="23" t="s">
        <v>1547</v>
      </c>
      <c r="D14" s="23" t="s">
        <v>0</v>
      </c>
      <c r="E14" s="23" t="s">
        <v>1494</v>
      </c>
      <c r="F14" s="23" t="s">
        <v>1550</v>
      </c>
      <c r="G14" s="23" t="s">
        <v>1</v>
      </c>
      <c r="H14" s="23" t="s">
        <v>2</v>
      </c>
      <c r="I14" s="23" t="s">
        <v>3</v>
      </c>
      <c r="J14" s="23" t="s">
        <v>4</v>
      </c>
      <c r="K14" s="24" t="s">
        <v>5</v>
      </c>
      <c r="L14" s="24" t="s">
        <v>6</v>
      </c>
      <c r="M14" s="57" t="s">
        <v>1548</v>
      </c>
      <c r="N14" s="25" t="s">
        <v>7</v>
      </c>
    </row>
    <row r="15" spans="1:14" s="12" customFormat="1" ht="89.25" x14ac:dyDescent="0.25">
      <c r="A15" s="5" t="str">
        <f>VLOOKUP(B15,'Plantilla publicacion'!$A$3:$B$489,2,0)</f>
        <v>Producto</v>
      </c>
      <c r="B15" s="15" t="s">
        <v>1123</v>
      </c>
      <c r="C15" s="15" t="str">
        <f>VLOOKUP(B15,'Plantilla publicacion'!$A$3:$R$489,17,0)</f>
        <v>PND - 5-31-5-b- Convergencia regional - Entidades públicas territoriales y nacionales fortalecidas / PES - Transformación Institucional</v>
      </c>
      <c r="D15" s="15" t="str">
        <f>VLOOKUP(B15,'Plantilla publicacion'!$A$3:$M$496,6,0)</f>
        <v>60-Fortalecer el Sistema Integral de Gestión Institucional en el marco del Modelo Integrado de Planeación y gestión para mejorar la prestación del servicio.</v>
      </c>
      <c r="E15" s="15" t="str">
        <f>VLOOKUP(B15,'Plantilla publicacion'!$A$3:$O$489,14,0)</f>
        <v>106-Cumplimiento de productos del PAI asociados a Fortalecer el Sistema Integral de Gestión Institucional para mejorar la prestación del servicio.</v>
      </c>
      <c r="F15" s="15" t="str">
        <f>VLOOKUP(B15,'Plantilla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publicacion'!$A$3:$M$496,7,0)</f>
        <v>C-3503-0200-0016-40401c</v>
      </c>
      <c r="H15" s="15" t="str">
        <f>VLOOKUP(B15,'Plantilla publicacion'!$A$3:$M$504,8,0)</f>
        <v>Estudio de costos de los trámites priorizados, realizado (Estudio Realizado )</v>
      </c>
      <c r="I15" s="15">
        <f>VLOOKUP(B15,'Plantilla publicacion'!$A$3:$M$504,9,0)</f>
        <v>1</v>
      </c>
      <c r="J15" s="15" t="str">
        <f>VLOOKUP(B15,'Plantilla publicacion'!$A$3:$M$504,10,0)</f>
        <v>Númerica</v>
      </c>
      <c r="K15" s="188" t="str">
        <f>VLOOKUP(B15,'Plantilla publicacion'!$A$3:$M$504,11,0)</f>
        <v>2025-05-05</v>
      </c>
      <c r="L15" s="188" t="str">
        <f>VLOOKUP(B15,'Plantilla publicacion'!$A$3:$M$504,12,0)</f>
        <v>2025-11-20</v>
      </c>
      <c r="M15" s="15">
        <f>IF(ISERROR(VLOOKUP(B15,'Plantilla publicacion'!$A$3:$P$489,16,0)),"NA",VLOOKUP(B15,'Plantilla publicacion'!$A$3:$P$489,16,0))</f>
        <v>0</v>
      </c>
      <c r="N15" s="155" t="str">
        <f>VLOOKUP(B15,'Plantilla publicacion'!$A$3:$M$504,13,0)</f>
        <v>30-OFICINA ASESORA DE PLANEACIÓN;
37-GRUPO DE TRABAJO DE ESTUDIOS ECONÓMICOS</v>
      </c>
    </row>
    <row r="16" spans="1:14" ht="25.5" x14ac:dyDescent="0.25">
      <c r="A16" s="5" t="str">
        <f>VLOOKUP(B16,'Plantilla publicacion'!$A$3:$B$489,2,0)</f>
        <v>Actividad propia</v>
      </c>
      <c r="B16" s="18" t="s">
        <v>1126</v>
      </c>
      <c r="C16" s="18"/>
      <c r="D16" s="18">
        <f>VLOOKUP(B16,'Plantilla publicacion'!$A$3:$M$496,6,0)</f>
        <v>0</v>
      </c>
      <c r="E16" s="18"/>
      <c r="F16" s="18"/>
      <c r="G16" s="18" t="str">
        <f>VLOOKUP(B16,'Plantilla publicacion'!$A$3:$M$496,7,0)</f>
        <v>N/A</v>
      </c>
      <c r="H16" s="6" t="str">
        <f>VLOOKUP(B16,'Plantilla publicacion'!$A$3:$M$504,8,0)</f>
        <v>Priorizar los trámites objeto del estudio de costeo (Documento con la priorización de trámites)</v>
      </c>
      <c r="I16" s="6">
        <f>VLOOKUP(B16,'Plantilla publicacion'!$A$3:$M$504,9,0)</f>
        <v>1</v>
      </c>
      <c r="J16" s="6" t="str">
        <f>VLOOKUP(B16,'Plantilla publicacion'!$A$3:$M$504,10,0)</f>
        <v>Númerica</v>
      </c>
      <c r="K16" s="7" t="str">
        <f>VLOOKUP(B16,'Plantilla publicacion'!$A$3:$M$504,11,0)</f>
        <v>2025-05-05</v>
      </c>
      <c r="L16" s="7" t="str">
        <f>VLOOKUP(B16,'Plantilla publicacion'!$A$3:$M$504,12,0)</f>
        <v>2025-06-06</v>
      </c>
      <c r="M16" s="58"/>
      <c r="N16" s="39" t="str">
        <f>VLOOKUP(B16,'Plantilla publicacion'!$A$3:$M$504,13,0)</f>
        <v>30-OFICINA ASESORA DE PLANEACIÓN</v>
      </c>
    </row>
    <row r="17" spans="1:14" ht="38.25" x14ac:dyDescent="0.25">
      <c r="A17" s="5" t="str">
        <f>VLOOKUP(B17,'Plantilla publicacion'!$A$3:$B$489,2,0)</f>
        <v>Actividad propia</v>
      </c>
      <c r="B17" s="18" t="s">
        <v>1128</v>
      </c>
      <c r="C17" s="18"/>
      <c r="D17" s="18">
        <f>VLOOKUP(B17,'Plantilla publicacion'!$A$3:$M$496,6,0)</f>
        <v>0</v>
      </c>
      <c r="E17" s="18"/>
      <c r="F17" s="18"/>
      <c r="G17" s="18" t="str">
        <f>VLOOKUP(B17,'Plantilla publicacion'!$A$3:$M$496,7,0)</f>
        <v>N/A</v>
      </c>
      <c r="H17" s="6" t="str">
        <f>VLOOKUP(B17,'Plantilla publicacion'!$A$3:$M$504,8,0)</f>
        <v>Recopilar la información necesaria para realizar el estudio de costeo de uno de los trámites priorizados  (Documento que relacione la documentación recopilada)</v>
      </c>
      <c r="I17" s="6">
        <f>VLOOKUP(B17,'Plantilla publicacion'!$A$3:$M$504,9,0)</f>
        <v>100</v>
      </c>
      <c r="J17" s="6" t="str">
        <f>VLOOKUP(B17,'Plantilla publicacion'!$A$3:$M$504,10,0)</f>
        <v>Porcentual</v>
      </c>
      <c r="K17" s="7" t="str">
        <f>VLOOKUP(B17,'Plantilla publicacion'!$A$3:$M$504,11,0)</f>
        <v>2025-06-09</v>
      </c>
      <c r="L17" s="7" t="str">
        <f>VLOOKUP(B17,'Plantilla publicacion'!$A$3:$M$504,12,0)</f>
        <v>2025-08-15</v>
      </c>
      <c r="M17" s="58"/>
      <c r="N17" s="39" t="str">
        <f>VLOOKUP(B17,'Plantilla publicacion'!$A$3:$M$504,13,0)</f>
        <v>30-OFICINA ASESORA DE PLANEACIÓN;
37-GRUPO DE TRABAJO DE ESTUDIOS ECONÓMICOS</v>
      </c>
    </row>
    <row r="18" spans="1:14" ht="38.25" x14ac:dyDescent="0.25">
      <c r="A18" s="5" t="str">
        <f>VLOOKUP(B18,'Plantilla publicacion'!$A$3:$B$489,2,0)</f>
        <v>Actividad propia</v>
      </c>
      <c r="B18" s="18" t="s">
        <v>1130</v>
      </c>
      <c r="C18" s="18"/>
      <c r="D18" s="18">
        <f>VLOOKUP(B18,'Plantilla publicacion'!$A$3:$M$496,6,0)</f>
        <v>0</v>
      </c>
      <c r="E18" s="18"/>
      <c r="F18" s="18"/>
      <c r="G18" s="18" t="str">
        <f>VLOOKUP(B18,'Plantilla publicacion'!$A$3:$M$496,7,0)</f>
        <v>N/A</v>
      </c>
      <c r="H18" s="6" t="str">
        <f>VLOOKUP(B18,'Plantilla publicacion'!$A$3:$M$504,8,0)</f>
        <v>Recopilar la información necesaria para realizar el estudio de costeo de los demás trámites priorizados (Documento que relacione la documentación recopilada)</v>
      </c>
      <c r="I18" s="6">
        <f>VLOOKUP(B18,'Plantilla publicacion'!$A$3:$M$504,9,0)</f>
        <v>100</v>
      </c>
      <c r="J18" s="6" t="str">
        <f>VLOOKUP(B18,'Plantilla publicacion'!$A$3:$M$504,10,0)</f>
        <v>Porcentual</v>
      </c>
      <c r="K18" s="7" t="str">
        <f>VLOOKUP(B18,'Plantilla publicacion'!$A$3:$M$504,11,0)</f>
        <v>2025-08-18</v>
      </c>
      <c r="L18" s="7" t="str">
        <f>VLOOKUP(B18,'Plantilla publicacion'!$A$3:$M$504,12,0)</f>
        <v>2025-09-26</v>
      </c>
      <c r="M18" s="58"/>
      <c r="N18" s="39" t="str">
        <f>VLOOKUP(B18,'Plantilla publicacion'!$A$3:$M$504,13,0)</f>
        <v>30-OFICINA ASESORA DE PLANEACIÓN;
37-GRUPO DE TRABAJO DE ESTUDIOS ECONÓMICOS</v>
      </c>
    </row>
    <row r="19" spans="1:14" ht="25.5" x14ac:dyDescent="0.25">
      <c r="A19" s="5" t="str">
        <f>VLOOKUP(B19,'Plantilla publicacion'!$A$3:$B$489,2,0)</f>
        <v>Actividad propia</v>
      </c>
      <c r="B19" s="18" t="s">
        <v>1132</v>
      </c>
      <c r="C19" s="18"/>
      <c r="D19" s="18">
        <f>VLOOKUP(B19,'Plantilla publicacion'!$A$3:$M$496,6,0)</f>
        <v>0</v>
      </c>
      <c r="E19" s="18"/>
      <c r="F19" s="18"/>
      <c r="G19" s="18" t="str">
        <f>VLOOKUP(B19,'Plantilla publicacion'!$A$3:$M$496,7,0)</f>
        <v>N/A</v>
      </c>
      <c r="H19" s="6" t="str">
        <f>VLOOKUP(B19,'Plantilla publicacion'!$A$3:$M$504,8,0)</f>
        <v>Realizar estudio de costo de los trámites priorizados (Estudio Realizado)</v>
      </c>
      <c r="I19" s="6">
        <f>VLOOKUP(B19,'Plantilla publicacion'!$A$3:$M$504,9,0)</f>
        <v>1</v>
      </c>
      <c r="J19" s="6" t="str">
        <f>VLOOKUP(B19,'Plantilla publicacion'!$A$3:$M$504,10,0)</f>
        <v>Númerica</v>
      </c>
      <c r="K19" s="7" t="str">
        <f>VLOOKUP(B19,'Plantilla publicacion'!$A$3:$M$504,11,0)</f>
        <v>2025-07-16</v>
      </c>
      <c r="L19" s="7" t="str">
        <f>VLOOKUP(B19,'Plantilla publicacion'!$A$3:$M$504,12,0)</f>
        <v>2025-09-29</v>
      </c>
      <c r="M19" s="58"/>
      <c r="N19" s="39" t="str">
        <f>VLOOKUP(B19,'Plantilla publicacion'!$A$3:$M$504,13,0)</f>
        <v>30-OFICINA ASESORA DE PLANEACIÓN;
37-GRUPO DE TRABAJO DE ESTUDIOS ECONÓMICOS</v>
      </c>
    </row>
    <row r="20" spans="1:14" s="12" customFormat="1" ht="216.75" x14ac:dyDescent="0.25">
      <c r="A20" s="5" t="str">
        <f>VLOOKUP(B20,'Plantilla publicacion'!$A$3:$B$489,2,0)</f>
        <v>Producto</v>
      </c>
      <c r="B20" s="15" t="s">
        <v>1216</v>
      </c>
      <c r="C20" s="15" t="str">
        <f>VLOOKUP(B20,'Plantilla publicacion'!$A$3:$R$489,17,0)</f>
        <v>PND - 5-31-5-b- Convergencia regional - Entidades públicas territoriales y nacionales fortalecidas / PES - Transformación Institucional</v>
      </c>
      <c r="D20" s="15" t="str">
        <f>VLOOKUP(B20,'Plantilla publicacion'!$A$3:$M$496,6,0)</f>
        <v>60-Fortalecer el Sistema Integral de Gestión Institucional en el marco del Modelo Integrado de Planeación y gestión para mejorar la prestación del servicio.</v>
      </c>
      <c r="E20" s="15" t="str">
        <f>VLOOKUP(B20,'Plantilla publicacion'!$A$3:$O$489,14,0)</f>
        <v>106-Cumplimiento de productos del PAI asociados a Fortalecer el Sistema Integral de Gestión Institucional para mejorar la prestación del servicio.</v>
      </c>
      <c r="F20" s="15" t="str">
        <f>VLOOKUP(B20,'Plantilla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0" s="15" t="str">
        <f>VLOOKUP(B20,'Plantilla publicacion'!$A$3:$M$496,7,0)</f>
        <v>N/A</v>
      </c>
      <c r="H20" s="15" t="str">
        <f>VLOOKUP(B20,'Plantilla publicacion'!$A$3:$M$504,8,0)</f>
        <v>Estrategia para incrementar los ingresos garantizando la sostenibilidad financiera de la Entidad, diseñada  (Documento de diseño de la estrategia para incrementar los ingresos)</v>
      </c>
      <c r="I20" s="15">
        <f>VLOOKUP(B20,'Plantilla publicacion'!$A$3:$M$504,9,0)</f>
        <v>1</v>
      </c>
      <c r="J20" s="15" t="str">
        <f>VLOOKUP(B20,'Plantilla publicacion'!$A$3:$M$504,10,0)</f>
        <v>Númerica</v>
      </c>
      <c r="K20" s="188" t="str">
        <f>VLOOKUP(B20,'Plantilla publicacion'!$A$3:$M$504,11,0)</f>
        <v>2025-02-17</v>
      </c>
      <c r="L20" s="188" t="str">
        <f>VLOOKUP(B20,'Plantilla publicacion'!$A$3:$M$504,12,0)</f>
        <v>2025-11-17</v>
      </c>
      <c r="M20" s="15">
        <f>IF(ISERROR(VLOOKUP(B20,'Plantilla publicacion'!$A$3:$P$489,16,0)),"NA",VLOOKUP(B20,'Plantilla publicacion'!$A$3:$P$489,16,0))</f>
        <v>0</v>
      </c>
      <c r="N20" s="155" t="str">
        <f>VLOOKUP(B20,'Plantilla publicacion'!$A$3:$M$504,13,0)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1" spans="1:14" ht="38.25" x14ac:dyDescent="0.25">
      <c r="A21" s="5" t="str">
        <f>VLOOKUP(B21,'Plantilla publicacion'!$A$3:$B$489,2,0)</f>
        <v>Actividad propia</v>
      </c>
      <c r="B21" s="18" t="s">
        <v>1219</v>
      </c>
      <c r="C21" s="18"/>
      <c r="D21" s="18">
        <f>VLOOKUP(B21,'Plantilla publicacion'!$A$3:$M$496,6,0)</f>
        <v>0</v>
      </c>
      <c r="E21" s="18"/>
      <c r="F21" s="18"/>
      <c r="G21" s="18" t="str">
        <f>VLOOKUP(B21,'Plantilla publicacion'!$A$3:$M$496,7,0)</f>
        <v>N/A</v>
      </c>
      <c r="H21" s="6" t="str">
        <f>VLOOKUP(B21,'Plantilla publicacion'!$A$3:$M$504,8,0)</f>
        <v>Monitorear el comportamiento del recaudo por Delegatura y presentar reportes periódicos a los Delegados y al Secretario General (Tablero de control con el seguimiento del recaudo por delegatura  y Correos electrónicos)</v>
      </c>
      <c r="I21" s="6">
        <f>VLOOKUP(B21,'Plantilla publicacion'!$A$3:$M$504,9,0)</f>
        <v>6</v>
      </c>
      <c r="J21" s="6" t="str">
        <f>VLOOKUP(B21,'Plantilla publicacion'!$A$3:$M$504,10,0)</f>
        <v>Númerica</v>
      </c>
      <c r="K21" s="7" t="str">
        <f>VLOOKUP(B21,'Plantilla publicacion'!$A$3:$M$504,11,0)</f>
        <v>2025-02-17</v>
      </c>
      <c r="L21" s="7" t="str">
        <f>VLOOKUP(B21,'Plantilla publicacion'!$A$3:$M$504,12,0)</f>
        <v>2025-11-17</v>
      </c>
      <c r="M21" s="58"/>
      <c r="N21" s="39" t="str">
        <f>VLOOKUP(B21,'Plantilla publicacion'!$A$3:$M$504,13,0)</f>
        <v>100-SECRETARIA GENERAL;
130-DIRECCIÓN FINANCIERA</v>
      </c>
    </row>
    <row r="22" spans="1:14" ht="153" x14ac:dyDescent="0.25">
      <c r="A22" s="5" t="str">
        <f>VLOOKUP(B22,'Plantilla publicacion'!$A$3:$B$489,2,0)</f>
        <v>Actividad propia</v>
      </c>
      <c r="B22" s="18" t="s">
        <v>1221</v>
      </c>
      <c r="C22" s="18"/>
      <c r="D22" s="18">
        <f>VLOOKUP(B22,'Plantilla publicacion'!$A$3:$M$496,6,0)</f>
        <v>0</v>
      </c>
      <c r="E22" s="18"/>
      <c r="F22" s="18"/>
      <c r="G22" s="18" t="str">
        <f>VLOOKUP(B22,'Plantilla publicacion'!$A$3:$M$496,7,0)</f>
        <v>N/A</v>
      </c>
      <c r="H22" s="6" t="str">
        <f>VLOOKUP(B22,'Plantilla publicacion'!$A$3:$M$504,8,0)</f>
        <v>Elaborar y presentar en comité directivo el estudio de análisis de nuevas fuentes de ingreso (Documento de estudio con identificación de nuevas fuentes de ingresos y Acta del Comité Directivo)</v>
      </c>
      <c r="I22" s="6">
        <f>VLOOKUP(B22,'Plantilla publicacion'!$A$3:$M$504,9,0)</f>
        <v>1</v>
      </c>
      <c r="J22" s="6" t="str">
        <f>VLOOKUP(B22,'Plantilla publicacion'!$A$3:$M$504,10,0)</f>
        <v>Númerica</v>
      </c>
      <c r="K22" s="7" t="str">
        <f>VLOOKUP(B22,'Plantilla publicacion'!$A$3:$M$504,11,0)</f>
        <v>2025-02-17</v>
      </c>
      <c r="L22" s="7" t="str">
        <f>VLOOKUP(B22,'Plantilla publicacion'!$A$3:$M$504,12,0)</f>
        <v>2025-09-30</v>
      </c>
      <c r="M22" s="58"/>
      <c r="N22" s="39" t="str">
        <f>VLOOKUP(B22,'Plantilla publicacion'!$A$3:$M$504,13,0)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3" spans="1:14" ht="165.75" x14ac:dyDescent="0.25">
      <c r="A23" s="5" t="str">
        <f>VLOOKUP(B23,'Plantilla publicacion'!$A$3:$B$489,2,0)</f>
        <v>Actividad sin participaci�n</v>
      </c>
      <c r="B23" s="18" t="s">
        <v>1224</v>
      </c>
      <c r="C23" s="18"/>
      <c r="D23" s="18">
        <f>VLOOKUP(B23,'Plantilla publicacion'!$A$3:$M$496,6,0)</f>
        <v>0</v>
      </c>
      <c r="E23" s="18"/>
      <c r="F23" s="18"/>
      <c r="G23" s="18" t="str">
        <f>VLOOKUP(B23,'Plantilla publicacion'!$A$3:$M$496,7,0)</f>
        <v>N/A</v>
      </c>
      <c r="H23" s="6" t="str">
        <f>VLOOKUP(B23,'Plantilla publicacion'!$A$3:$M$504,8,0)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3" s="6">
        <f>VLOOKUP(B23,'Plantilla publicacion'!$A$3:$M$504,9,0)</f>
        <v>1</v>
      </c>
      <c r="J23" s="6" t="str">
        <f>VLOOKUP(B23,'Plantilla publicacion'!$A$3:$M$504,10,0)</f>
        <v>Númerica</v>
      </c>
      <c r="K23" s="7" t="str">
        <f>VLOOKUP(B23,'Plantilla publicacion'!$A$3:$M$504,11,0)</f>
        <v>2025-02-17</v>
      </c>
      <c r="L23" s="7" t="str">
        <f>VLOOKUP(B23,'Plantilla publicacion'!$A$3:$M$504,12,0)</f>
        <v>2025-10-31</v>
      </c>
      <c r="M23" s="58"/>
      <c r="N23" s="39" t="str">
        <f>VLOOKUP(B23,'Plantilla publicacion'!$A$3:$M$504,13,0)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4" spans="1:14" ht="51" x14ac:dyDescent="0.25">
      <c r="A24" s="5" t="str">
        <f>VLOOKUP(B24,'Plantilla publicacion'!$A$3:$B$489,2,0)</f>
        <v>Actividad propia</v>
      </c>
      <c r="B24" s="18" t="s">
        <v>1226</v>
      </c>
      <c r="C24" s="18"/>
      <c r="D24" s="18">
        <f>VLOOKUP(B24,'Plantilla publicacion'!$A$3:$M$496,6,0)</f>
        <v>0</v>
      </c>
      <c r="E24" s="18"/>
      <c r="F24" s="18"/>
      <c r="G24" s="18" t="str">
        <f>VLOOKUP(B24,'Plantilla publicacion'!$A$3:$M$496,7,0)</f>
        <v>N/A</v>
      </c>
      <c r="H24" s="6" t="str">
        <f>VLOOKUP(B24,'Plantilla publicacion'!$A$3:$M$504,8,0)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4" s="6">
        <f>VLOOKUP(B24,'Plantilla publicacion'!$A$3:$M$504,9,0)</f>
        <v>1</v>
      </c>
      <c r="J24" s="6" t="str">
        <f>VLOOKUP(B24,'Plantilla publicacion'!$A$3:$M$504,10,0)</f>
        <v>Númerica</v>
      </c>
      <c r="K24" s="7" t="str">
        <f>VLOOKUP(B24,'Plantilla publicacion'!$A$3:$M$504,11,0)</f>
        <v>2025-02-17</v>
      </c>
      <c r="L24" s="7" t="str">
        <f>VLOOKUP(B24,'Plantilla publicacion'!$A$3:$M$504,12,0)</f>
        <v>2025-05-30</v>
      </c>
      <c r="M24" s="58"/>
      <c r="N24" s="39" t="str">
        <f>VLOOKUP(B24,'Plantilla publicacion'!$A$3:$M$504,13,0)</f>
        <v>130-DIRECCIÓN FINANCIERA;
11-GRUPO DE TRABAJO DE COBRO COACTIVO</v>
      </c>
    </row>
    <row r="25" spans="1:14" ht="165.75" x14ac:dyDescent="0.25">
      <c r="A25" s="5" t="str">
        <f>VLOOKUP(B25,'Plantilla publicacion'!$A$3:$B$489,2,0)</f>
        <v>Actividad propia</v>
      </c>
      <c r="B25" s="29" t="s">
        <v>1228</v>
      </c>
      <c r="C25" s="29"/>
      <c r="D25" s="18">
        <f>VLOOKUP(B25,'Plantilla publicacion'!$A$3:$M$496,6,0)</f>
        <v>0</v>
      </c>
      <c r="E25" s="18"/>
      <c r="F25" s="18"/>
      <c r="G25" s="18" t="str">
        <f>VLOOKUP(B25,'Plantilla publicacion'!$A$3:$M$496,7,0)</f>
        <v>N/A</v>
      </c>
      <c r="H25" s="6" t="str">
        <f>VLOOKUP(B25,'Plantilla publicacion'!$A$3:$M$504,8,0)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5" s="6">
        <f>VLOOKUP(B25,'Plantilla publicacion'!$A$3:$M$504,9,0)</f>
        <v>2</v>
      </c>
      <c r="J25" s="6" t="str">
        <f>VLOOKUP(B25,'Plantilla publicacion'!$A$3:$M$504,10,0)</f>
        <v>Númerica</v>
      </c>
      <c r="K25" s="7" t="str">
        <f>VLOOKUP(B25,'Plantilla publicacion'!$A$3:$M$504,11,0)</f>
        <v>2025-06-02</v>
      </c>
      <c r="L25" s="7" t="str">
        <f>VLOOKUP(B25,'Plantilla publicacion'!$A$3:$M$504,12,0)</f>
        <v>2025-11-17</v>
      </c>
      <c r="M25" s="58"/>
      <c r="N25" s="39" t="str">
        <f>VLOOKUP(B25,'Plantilla publicacion'!$A$3:$M$504,13,0)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6" spans="1:14" ht="16.5" thickBot="1" x14ac:dyDescent="0.3">
      <c r="A26" s="5" t="e">
        <f>VLOOKUP(B26,'Plantilla publicacion'!$A$3:$B$489,2,0)</f>
        <v>#N/A</v>
      </c>
      <c r="B26" s="241" t="s">
        <v>21</v>
      </c>
      <c r="C26" s="241"/>
      <c r="D26" s="241"/>
      <c r="E26" s="241"/>
      <c r="F26" s="241"/>
      <c r="G26" s="241"/>
      <c r="H26" s="241"/>
      <c r="I26" s="241"/>
      <c r="J26" s="241"/>
      <c r="K26" s="241"/>
      <c r="L26" s="241"/>
      <c r="M26" s="241"/>
      <c r="N26" s="241"/>
    </row>
    <row r="27" spans="1:14" ht="48" customHeight="1" thickBot="1" x14ac:dyDescent="0.3">
      <c r="B27" s="22" t="s">
        <v>484</v>
      </c>
      <c r="C27" s="23" t="s">
        <v>1547</v>
      </c>
      <c r="D27" s="23" t="s">
        <v>0</v>
      </c>
      <c r="E27" s="23" t="s">
        <v>1494</v>
      </c>
      <c r="F27" s="23" t="s">
        <v>1550</v>
      </c>
      <c r="G27" s="23" t="s">
        <v>1</v>
      </c>
      <c r="H27" s="23" t="s">
        <v>2</v>
      </c>
      <c r="I27" s="23" t="s">
        <v>3</v>
      </c>
      <c r="J27" s="23" t="s">
        <v>4</v>
      </c>
      <c r="K27" s="24" t="s">
        <v>5</v>
      </c>
      <c r="L27" s="24" t="s">
        <v>6</v>
      </c>
      <c r="M27" s="57" t="s">
        <v>1548</v>
      </c>
      <c r="N27" s="25" t="s">
        <v>7</v>
      </c>
    </row>
    <row r="28" spans="1:14" s="12" customFormat="1" ht="140.25" customHeight="1" x14ac:dyDescent="0.25">
      <c r="A28" s="5" t="str">
        <f>VLOOKUP(B28,'Plantilla publicacion'!$A$3:$B$489,2,0)</f>
        <v>Producto</v>
      </c>
      <c r="B28" s="15" t="s">
        <v>713</v>
      </c>
      <c r="C28" s="239" t="str">
        <f>VLOOKUP(B28,'Plantilla publicacion'!$A$3:$R$489,17,0)</f>
        <v>PND - 5-31-5-b- Convergencia regional - Entidades públicas territoriales y nacionales fortalecidas / PES - Transformación Institucional</v>
      </c>
      <c r="D28" s="239" t="str">
        <f>VLOOKUP(B28,'Plantilla publicacion'!$A$3:$M$496,6,0)</f>
        <v>60-Fortalecer el Sistema Integral de Gestión Institucional en el marco del Modelo Integrado de Planeación y gestión para mejorar la prestación del servicio.</v>
      </c>
      <c r="E28" s="239" t="str">
        <f>VLOOKUP(B28,'Plantilla publicacion'!$A$3:$O$489,14,0)</f>
        <v>106-Cumplimiento de productos del PAI asociados a Fortalecer el Sistema Integral de Gestión Institucional para mejorar la prestación del servicio.</v>
      </c>
      <c r="F28" s="239" t="str">
        <f>VLOOKUP(B28,'Plantilla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39" t="str">
        <f>VLOOKUP(B28,'Plantilla publicacion'!$A$3:$M$496,7,0)</f>
        <v>N/A</v>
      </c>
      <c r="H28" s="15" t="str">
        <f>VLOOKUP(B28,'Plantilla publicacion'!$A$3:$M$504,8,0)</f>
        <v>Diagnóstico de necesidades que permita realizar el seguimiento del ciclo de contratación, elaborado  (Documento diagnostico )</v>
      </c>
      <c r="I28" s="15">
        <f>VLOOKUP(B28,'Plantilla publicacion'!$A$3:$M$504,9,0)</f>
        <v>1</v>
      </c>
      <c r="J28" s="15" t="str">
        <f>VLOOKUP(B28,'Plantilla publicacion'!$A$3:$M$504,10,0)</f>
        <v>Númerica</v>
      </c>
      <c r="K28" s="188" t="str">
        <f>VLOOKUP(B28,'Plantilla publicacion'!$A$3:$M$504,11,0)</f>
        <v>2025-07-01</v>
      </c>
      <c r="L28" s="188" t="str">
        <f>VLOOKUP(B28,'Plantilla publicacion'!$A$3:$M$504,12,0)</f>
        <v>2025-11-28</v>
      </c>
      <c r="M28" s="15">
        <f>IF(ISERROR(VLOOKUP(B28,'Plantilla publicacion'!$A$3:$P$489,16,0)),"NA",VLOOKUP(B28,'Plantilla publicacion'!$A$3:$P$489,16,0))</f>
        <v>0</v>
      </c>
      <c r="N28" s="155" t="str">
        <f>VLOOKUP(B28,'Plantilla publicacion'!$A$3:$M$504,13,0)</f>
        <v>105-GRUPO DE TRABAJO DE CONTRATACIÓN;
20-OFICINA DE TECNOLOGÍA E INFORMÁTICA</v>
      </c>
    </row>
    <row r="29" spans="1:14" ht="52.5" customHeight="1" x14ac:dyDescent="0.25">
      <c r="A29" s="5" t="str">
        <f>VLOOKUP(B29,'Plantilla publicacion'!$A$3:$B$489,2,0)</f>
        <v>Actividad propia</v>
      </c>
      <c r="B29" s="18" t="s">
        <v>717</v>
      </c>
      <c r="C29" s="220"/>
      <c r="D29" s="220">
        <f>VLOOKUP(B29,'Plantilla publicacion'!$A$3:$M$489,6,0)</f>
        <v>0</v>
      </c>
      <c r="E29" s="220"/>
      <c r="F29" s="220"/>
      <c r="G29" s="220" t="str">
        <f>VLOOKUP(B29,'Plantilla publicacion'!$A$3:$M$489,7,0)</f>
        <v>N/A</v>
      </c>
      <c r="H29" s="6" t="str">
        <f>VLOOKUP(B29,'Plantilla publicacion'!$A$3:$M$504,8,0)</f>
        <v>Identificar las necesidades de  ajuste a herramientas tecnológicas para el seguimiento del ciclo  de contratción (Documento con las necesidades identificadas)</v>
      </c>
      <c r="I29" s="6">
        <f>VLOOKUP(B29,'Plantilla publicacion'!$A$3:$M$504,9,0)</f>
        <v>1</v>
      </c>
      <c r="J29" s="6" t="str">
        <f>VLOOKUP(B29,'Plantilla publicacion'!$A$3:$M$504,10,0)</f>
        <v>Númerica</v>
      </c>
      <c r="K29" s="7" t="str">
        <f>VLOOKUP(B29,'Plantilla publicacion'!$A$3:$M$504,11,0)</f>
        <v>2025-07-01</v>
      </c>
      <c r="L29" s="7" t="str">
        <f>VLOOKUP(B29,'Plantilla publicacion'!$A$3:$M$504,12,0)</f>
        <v>2025-09-30</v>
      </c>
      <c r="M29" s="58"/>
      <c r="N29" s="39" t="str">
        <f>VLOOKUP(B29,'Plantilla publicacion'!$A$3:$M$504,13,0)</f>
        <v>105-GRUPO DE TRABAJO DE CONTRATACIÓN;
20-OFICINA DE TECNOLOGÍA E INFORMÁTICA</v>
      </c>
    </row>
    <row r="30" spans="1:14" ht="50.25" customHeight="1" x14ac:dyDescent="0.25">
      <c r="A30" s="5" t="str">
        <f>VLOOKUP(B30,'Plantilla publicacion'!$A$3:$B$489,2,0)</f>
        <v>Actividad sin participaci�n</v>
      </c>
      <c r="B30" s="18" t="s">
        <v>719</v>
      </c>
      <c r="C30" s="240"/>
      <c r="D30" s="240">
        <f>VLOOKUP(B30,'Plantilla publicacion'!$A$3:$M$489,6,0)</f>
        <v>0</v>
      </c>
      <c r="E30" s="240"/>
      <c r="F30" s="240"/>
      <c r="G30" s="240" t="str">
        <f>VLOOKUP(B30,'Plantilla publicacion'!$A$3:$M$489,7,0)</f>
        <v>N/A</v>
      </c>
      <c r="H30" s="6" t="str">
        <f>VLOOKUP(B30,'Plantilla publicacion'!$A$3:$M$504,8,0)</f>
        <v>Emitir concepto de viabilidad técnica y presupuestal con base en las necesidades identificadas (Concepto diagnóstico entregado)</v>
      </c>
      <c r="I30" s="6">
        <f>VLOOKUP(B30,'Plantilla publicacion'!$A$3:$M$504,9,0)</f>
        <v>1</v>
      </c>
      <c r="J30" s="6" t="str">
        <f>VLOOKUP(B30,'Plantilla publicacion'!$A$3:$M$504,10,0)</f>
        <v>Númerica</v>
      </c>
      <c r="K30" s="7" t="str">
        <f>VLOOKUP(B30,'Plantilla publicacion'!$A$3:$M$504,11,0)</f>
        <v>2025-10-01</v>
      </c>
      <c r="L30" s="7" t="str">
        <f>VLOOKUP(B30,'Plantilla publicacion'!$A$3:$M$504,12,0)</f>
        <v>2025-11-28</v>
      </c>
      <c r="M30" s="58"/>
      <c r="N30" s="39" t="str">
        <f>VLOOKUP(B30,'Plantilla publicacion'!$A$3:$M$504,13,0)</f>
        <v>20-OFICINA DE TECNOLOGÍA E INFORMÁTICA</v>
      </c>
    </row>
  </sheetData>
  <autoFilter ref="A8:N30" xr:uid="{2B518075-C2AA-412F-846D-DFC3D162D202}"/>
  <mergeCells count="19">
    <mergeCell ref="B26:N26"/>
    <mergeCell ref="B13:D13"/>
    <mergeCell ref="G13:N13"/>
    <mergeCell ref="C28:C30"/>
    <mergeCell ref="D28:D30"/>
    <mergeCell ref="E28:E30"/>
    <mergeCell ref="F28:F30"/>
    <mergeCell ref="G28:G30"/>
    <mergeCell ref="B7:N7"/>
    <mergeCell ref="B1:D3"/>
    <mergeCell ref="B4:N4"/>
    <mergeCell ref="B6:N6"/>
    <mergeCell ref="B12:N12"/>
    <mergeCell ref="D5:L5"/>
    <mergeCell ref="C9:C11"/>
    <mergeCell ref="D9:D11"/>
    <mergeCell ref="E9:E11"/>
    <mergeCell ref="F9:F11"/>
    <mergeCell ref="G9:G11"/>
  </mergeCells>
  <conditionalFormatting sqref="B5:F5 N5 A6 A7:N7 A20:B20 H28:L28 D15:L15 D20:L20 H9:L9 A28:B30 A9:B11 A1:F1 A4:N4 O4:XFD7 O9:XFD11 N9 N15 N20 A16:N19 N28 H29:N30 A21:N26 A31:N1048576 O28:XFD1048576 A12:XFD14 H1:XFD1 A2:XFD3 A27:XFD27 A15:B15 O15:XFD26 H10:N11">
    <cfRule type="cellIs" dxfId="507" priority="40" operator="equal">
      <formula>0</formula>
    </cfRule>
  </conditionalFormatting>
  <conditionalFormatting sqref="B6:N6">
    <cfRule type="cellIs" dxfId="506" priority="39" operator="equal">
      <formula>0</formula>
    </cfRule>
  </conditionalFormatting>
  <conditionalFormatting sqref="A8:XFD8">
    <cfRule type="cellIs" dxfId="505" priority="26" operator="equal">
      <formula>0</formula>
    </cfRule>
  </conditionalFormatting>
  <conditionalFormatting sqref="C15">
    <cfRule type="cellIs" dxfId="504" priority="23" operator="equal">
      <formula>0</formula>
    </cfRule>
  </conditionalFormatting>
  <conditionalFormatting sqref="C20">
    <cfRule type="cellIs" dxfId="503" priority="22" operator="equal">
      <formula>0</formula>
    </cfRule>
  </conditionalFormatting>
  <conditionalFormatting sqref="C28">
    <cfRule type="cellIs" dxfId="502" priority="19" operator="equal">
      <formula>0</formula>
    </cfRule>
  </conditionalFormatting>
  <conditionalFormatting sqref="D28">
    <cfRule type="cellIs" dxfId="501" priority="18" operator="equal">
      <formula>0</formula>
    </cfRule>
  </conditionalFormatting>
  <conditionalFormatting sqref="E28">
    <cfRule type="cellIs" dxfId="500" priority="17" operator="equal">
      <formula>0</formula>
    </cfRule>
  </conditionalFormatting>
  <conditionalFormatting sqref="F28">
    <cfRule type="cellIs" dxfId="499" priority="16" operator="equal">
      <formula>0</formula>
    </cfRule>
  </conditionalFormatting>
  <conditionalFormatting sqref="G28">
    <cfRule type="cellIs" dxfId="498" priority="15" operator="equal">
      <formula>0</formula>
    </cfRule>
  </conditionalFormatting>
  <conditionalFormatting sqref="C9">
    <cfRule type="cellIs" dxfId="497" priority="10" operator="equal">
      <formula>0</formula>
    </cfRule>
  </conditionalFormatting>
  <conditionalFormatting sqref="D9">
    <cfRule type="cellIs" dxfId="496" priority="9" operator="equal">
      <formula>0</formula>
    </cfRule>
  </conditionalFormatting>
  <conditionalFormatting sqref="E9">
    <cfRule type="cellIs" dxfId="495" priority="8" operator="equal">
      <formula>0</formula>
    </cfRule>
  </conditionalFormatting>
  <conditionalFormatting sqref="F9">
    <cfRule type="cellIs" dxfId="494" priority="7" operator="equal">
      <formula>0</formula>
    </cfRule>
  </conditionalFormatting>
  <conditionalFormatting sqref="G9">
    <cfRule type="cellIs" dxfId="493" priority="6" operator="equal">
      <formula>0</formula>
    </cfRule>
  </conditionalFormatting>
  <conditionalFormatting sqref="M9">
    <cfRule type="cellIs" dxfId="492" priority="5" operator="equal">
      <formula>0</formula>
    </cfRule>
  </conditionalFormatting>
  <conditionalFormatting sqref="M15">
    <cfRule type="cellIs" dxfId="491" priority="3" operator="equal">
      <formula>0</formula>
    </cfRule>
  </conditionalFormatting>
  <conditionalFormatting sqref="M20">
    <cfRule type="cellIs" dxfId="490" priority="2" operator="equal">
      <formula>0</formula>
    </cfRule>
  </conditionalFormatting>
  <conditionalFormatting sqref="M28">
    <cfRule type="cellIs" dxfId="489" priority="1" operator="equal">
      <formula>0</formula>
    </cfRule>
  </conditionalFormatting>
  <dataValidations count="1">
    <dataValidation type="list" allowBlank="1" showInputMessage="1" showErrorMessage="1" sqref="C28 C15 C20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filterMode="1"/>
  <dimension ref="A1:N374"/>
  <sheetViews>
    <sheetView showGridLines="0" view="pageBreakPreview" topLeftCell="D1" zoomScale="69" zoomScaleNormal="110" zoomScaleSheetLayoutView="110" workbookViewId="0">
      <selection activeCell="K256" sqref="K256"/>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28"/>
      <c r="C1" s="228"/>
      <c r="D1" s="228"/>
      <c r="E1" s="59"/>
      <c r="F1" s="59"/>
      <c r="H1" s="126"/>
      <c r="I1" s="126"/>
      <c r="J1" s="126"/>
      <c r="K1" s="186"/>
      <c r="L1" s="186"/>
      <c r="M1" s="126"/>
      <c r="N1" s="126"/>
    </row>
    <row r="2" spans="1:14" ht="25.5" customHeight="1" x14ac:dyDescent="0.25">
      <c r="B2" s="193"/>
      <c r="C2" s="193"/>
      <c r="D2" s="193"/>
      <c r="E2" s="136" t="s">
        <v>14</v>
      </c>
      <c r="F2" s="59"/>
      <c r="G2" s="126"/>
      <c r="H2" s="126"/>
      <c r="I2" s="126"/>
      <c r="J2" s="126"/>
      <c r="K2" s="186"/>
      <c r="L2" s="186"/>
      <c r="M2" s="126"/>
      <c r="N2" s="126"/>
    </row>
    <row r="3" spans="1:14" ht="32.25" customHeight="1" x14ac:dyDescent="0.25">
      <c r="B3" s="230"/>
      <c r="C3" s="230"/>
      <c r="D3" s="230"/>
      <c r="E3" s="59"/>
      <c r="F3" s="59"/>
      <c r="G3" s="126"/>
      <c r="H3" s="126"/>
      <c r="I3" s="126"/>
      <c r="J3" s="126"/>
      <c r="K3" s="186"/>
      <c r="L3" s="186"/>
      <c r="M3" s="126"/>
      <c r="N3" s="126"/>
    </row>
    <row r="4" spans="1:14" ht="23.25" customHeight="1" x14ac:dyDescent="0.25">
      <c r="B4" s="232" t="s">
        <v>1504</v>
      </c>
      <c r="C4" s="232"/>
      <c r="D4" s="232"/>
      <c r="E4" s="250"/>
      <c r="F4" s="250"/>
      <c r="G4" s="250"/>
      <c r="H4" s="250"/>
      <c r="I4" s="250"/>
      <c r="J4" s="250"/>
      <c r="K4" s="250"/>
      <c r="L4" s="250"/>
      <c r="M4" s="250"/>
      <c r="N4" s="251"/>
    </row>
    <row r="5" spans="1:14" ht="84" customHeight="1" x14ac:dyDescent="0.25">
      <c r="B5" s="238" t="s">
        <v>1505</v>
      </c>
      <c r="C5" s="238"/>
      <c r="D5" s="238"/>
      <c r="E5" s="238"/>
      <c r="F5" s="238"/>
      <c r="G5" s="238"/>
      <c r="H5" s="238"/>
      <c r="I5" s="238"/>
      <c r="J5" s="238"/>
      <c r="K5" s="238"/>
      <c r="L5" s="238"/>
      <c r="M5" s="41"/>
      <c r="N5" s="10"/>
    </row>
    <row r="6" spans="1:14" ht="25.5" customHeight="1" x14ac:dyDescent="0.25">
      <c r="B6" s="234" t="str">
        <f>CONCATENATE(COUNTIF(A10:A373,"producto")," PRODUCTOS")</f>
        <v>81 PRODUCTOS</v>
      </c>
      <c r="C6" s="234"/>
      <c r="D6" s="234"/>
      <c r="E6" s="234"/>
      <c r="F6" s="234"/>
      <c r="G6" s="234"/>
      <c r="H6" s="234"/>
      <c r="I6" s="234"/>
      <c r="J6" s="234"/>
      <c r="K6" s="234"/>
      <c r="L6" s="234"/>
      <c r="M6" s="234"/>
      <c r="N6" s="234"/>
    </row>
    <row r="7" spans="1:14" ht="32.25" customHeight="1" thickBot="1" x14ac:dyDescent="0.3">
      <c r="B7" s="252" t="s">
        <v>16</v>
      </c>
      <c r="C7" s="253"/>
      <c r="D7" s="253"/>
      <c r="E7" s="253"/>
      <c r="F7" s="253"/>
      <c r="G7" s="253"/>
      <c r="H7" s="253"/>
      <c r="I7" s="253"/>
      <c r="J7" s="253"/>
      <c r="K7" s="253"/>
      <c r="L7" s="253"/>
      <c r="M7" s="253"/>
      <c r="N7" s="254"/>
    </row>
    <row r="8" spans="1:14" ht="39" hidden="1" customHeight="1" x14ac:dyDescent="0.3">
      <c r="B8" s="244" t="s">
        <v>8</v>
      </c>
      <c r="C8" s="245"/>
      <c r="D8" s="246"/>
      <c r="E8" s="73"/>
      <c r="F8" s="73"/>
      <c r="G8" s="247"/>
      <c r="H8" s="248"/>
      <c r="I8" s="248"/>
      <c r="J8" s="248"/>
      <c r="K8" s="248"/>
      <c r="L8" s="248"/>
      <c r="M8" s="248"/>
      <c r="N8" s="249"/>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1" t="s">
        <v>1548</v>
      </c>
      <c r="N9" s="81" t="s">
        <v>7</v>
      </c>
    </row>
    <row r="10" spans="1:14" s="12" customFormat="1" ht="26.25" hidden="1" thickBot="1" x14ac:dyDescent="0.3">
      <c r="A10" s="5" t="str">
        <f>VLOOKUP(B10,'Plantilla publicacion'!$A$3:$B$489,2,0)</f>
        <v>Producto</v>
      </c>
      <c r="B10" s="101" t="s">
        <v>604</v>
      </c>
      <c r="C10" s="219" t="str">
        <f>VLOOKUP(B10,'Plantilla publicacion'!$A$3:$R$489,17,0)</f>
        <v>PND - 5-31-5-b- Convergencia regional - Entidades públicas territoriales y nacionales fortalecidas / PES - Transformación Institucional</v>
      </c>
      <c r="D10" s="219" t="str">
        <f>VLOOKUP(B10,'Plantilla publicacion'!$A$3:$M$489,6,0)</f>
        <v>60-Fortalecer el Sistema Integral de Gestión Institucional en el marco del Modelo Integrado de Planeación y gestión para mejorar la prestación del servicio.</v>
      </c>
      <c r="E10" s="21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21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9" t="str">
        <f>VLOOKUP(B10,'Plantilla publicacion'!$A$3:$M$489,7,0)</f>
        <v>FUNCIONAMIENTO</v>
      </c>
      <c r="H10" s="103" t="str">
        <f>VLOOKUP(B10,'Plantilla publicacion'!$A$3:$M$489,8,0)</f>
        <v>Estrategia para la reducción de emisiones, adaptación al cambio climático y la transición energética y la protección del medio ambiente, ejecutada (Informe final)</v>
      </c>
      <c r="I10" s="103">
        <f>VLOOKUP(B10,'Plantilla publicacion'!$A$3:$M$489,9,0)</f>
        <v>100</v>
      </c>
      <c r="J10" s="103" t="str">
        <f>VLOOKUP(B10,'Plantilla publicacion'!$A$3:$M$489,10,0)</f>
        <v>Porcentual</v>
      </c>
      <c r="K10" s="189" t="str">
        <f>VLOOKUP(B10,'Plantilla publicacion'!$A$3:$M$489,11,0)</f>
        <v>2025-01-02</v>
      </c>
      <c r="L10" s="189" t="str">
        <f>VLOOKUP(B10,'Plantilla publicacion'!$A$3:$M$489,12,0)</f>
        <v>2025-12-22</v>
      </c>
      <c r="M10" s="15">
        <f>IF(ISERROR(VLOOKUP(B10,'Plantilla publicacion'!$A$3:$P$489,16,0)),"NA",VLOOKUP(B10,'Plantilla publicacion'!$A$3:$P$489,16,0))</f>
        <v>0</v>
      </c>
      <c r="N10" s="104" t="str">
        <f>VLOOKUP(B10,'Plantilla publicacion'!$A$3:$M$489,13,0)</f>
        <v>142-GRUPO DE TRABAJO DE SERVICIOS ADMINISTRATIVOS Y RECURSOS FÍSICOS</v>
      </c>
    </row>
    <row r="11" spans="1:14" s="14" customFormat="1" ht="64.5" hidden="1" thickBot="1" x14ac:dyDescent="0.3">
      <c r="A11" s="13" t="str">
        <f>VLOOKUP(B11,'Plantilla publicacion'!$A$3:$B$489,2,0)</f>
        <v>Actividad propia</v>
      </c>
      <c r="B11" s="105" t="s">
        <v>608</v>
      </c>
      <c r="C11" s="220"/>
      <c r="D11" s="220">
        <f>VLOOKUP(B11,'Plantilla publicacion'!$A$3:$M$489,6,0)</f>
        <v>0</v>
      </c>
      <c r="E11" s="220"/>
      <c r="F11" s="220"/>
      <c r="G11" s="220" t="str">
        <f>VLOOKUP(B11,'Plantilla publicacion'!$A$3:$M$489,7,0)</f>
        <v>N/A</v>
      </c>
      <c r="H11" s="6" t="str">
        <f>VLOOKUP(B11,'Plantilla publicacion'!$A$3:$M$489,8,0)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publicacion'!$A$3:$M$489,9,0)</f>
        <v>100</v>
      </c>
      <c r="J11" s="6" t="str">
        <f>VLOOKUP(B11,'Plantilla publicacion'!$A$3:$M$489,10,0)</f>
        <v>Porcentual</v>
      </c>
      <c r="K11" s="7" t="str">
        <f>VLOOKUP(B11,'Plantilla publicacion'!$A$3:$M$489,11,0)</f>
        <v>2025-01-02</v>
      </c>
      <c r="L11" s="7" t="str">
        <f>VLOOKUP(B11,'Plantilla publicacion'!$A$3:$M$489,12,0)</f>
        <v>2025-12-22</v>
      </c>
      <c r="M11" s="58"/>
      <c r="N11" s="106" t="str">
        <f>VLOOKUP(B11,'Plantilla publicacion'!$A$3:$M$489,13,0)</f>
        <v>142-GRUPO DE TRABAJO DE SERVICIOS ADMINISTRATIVOS Y RECURSOS FÍSICOS</v>
      </c>
    </row>
    <row r="12" spans="1:14" s="14" customFormat="1" ht="77.25" hidden="1" thickBot="1" x14ac:dyDescent="0.3">
      <c r="A12" s="13" t="str">
        <f>VLOOKUP(B12,'Plantilla publicacion'!$A$3:$B$489,2,0)</f>
        <v>Actividad propia</v>
      </c>
      <c r="B12" s="105" t="s">
        <v>610</v>
      </c>
      <c r="C12" s="220"/>
      <c r="D12" s="220">
        <f>VLOOKUP(B12,'Plantilla publicacion'!$A$3:$M$489,6,0)</f>
        <v>0</v>
      </c>
      <c r="E12" s="220"/>
      <c r="F12" s="220"/>
      <c r="G12" s="220" t="str">
        <f>VLOOKUP(B12,'Plantilla publicacion'!$A$3:$M$489,7,0)</f>
        <v>N/A</v>
      </c>
      <c r="H12" s="6" t="str">
        <f>VLOOKUP(B12,'Plantilla publicacion'!$A$3:$M$489,8,0)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publicacion'!$A$3:$M$489,9,0)</f>
        <v>100</v>
      </c>
      <c r="J12" s="6" t="str">
        <f>VLOOKUP(B12,'Plantilla publicacion'!$A$3:$M$489,10,0)</f>
        <v>Porcentual</v>
      </c>
      <c r="K12" s="7" t="str">
        <f>VLOOKUP(B12,'Plantilla publicacion'!$A$3:$M$489,11,0)</f>
        <v>2025-01-02</v>
      </c>
      <c r="L12" s="7" t="str">
        <f>VLOOKUP(B12,'Plantilla publicacion'!$A$3:$M$489,12,0)</f>
        <v>2025-12-22</v>
      </c>
      <c r="M12" s="58"/>
      <c r="N12" s="106" t="str">
        <f>VLOOKUP(B12,'Plantilla publicacion'!$A$3:$M$489,13,0)</f>
        <v>142-GRUPO DE TRABAJO DE SERVICIOS ADMINISTRATIVOS Y RECURSOS FÍSICOS</v>
      </c>
    </row>
    <row r="13" spans="1:14" s="14" customFormat="1" ht="51.75" hidden="1" thickBot="1" x14ac:dyDescent="0.3">
      <c r="A13" s="13" t="str">
        <f>VLOOKUP(B13,'Plantilla publicacion'!$A$3:$B$489,2,0)</f>
        <v>Actividad propia</v>
      </c>
      <c r="B13" s="105" t="s">
        <v>612</v>
      </c>
      <c r="C13" s="220"/>
      <c r="D13" s="220">
        <f>VLOOKUP(B13,'Plantilla publicacion'!$A$3:$M$489,6,0)</f>
        <v>0</v>
      </c>
      <c r="E13" s="220"/>
      <c r="F13" s="220"/>
      <c r="G13" s="220" t="str">
        <f>VLOOKUP(B13,'Plantilla publicacion'!$A$3:$M$489,7,0)</f>
        <v>N/A</v>
      </c>
      <c r="H13" s="6" t="str">
        <f>VLOOKUP(B13,'Plantilla publicacion'!$A$3:$M$489,8,0)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publicacion'!$A$3:$M$489,9,0)</f>
        <v>1</v>
      </c>
      <c r="J13" s="6" t="str">
        <f>VLOOKUP(B13,'Plantilla publicacion'!$A$3:$M$489,10,0)</f>
        <v>Númerica</v>
      </c>
      <c r="K13" s="7" t="str">
        <f>VLOOKUP(B13,'Plantilla publicacion'!$A$3:$M$489,11,0)</f>
        <v>2025-03-01</v>
      </c>
      <c r="L13" s="7" t="str">
        <f>VLOOKUP(B13,'Plantilla publicacion'!$A$3:$M$489,12,0)</f>
        <v>2025-07-01</v>
      </c>
      <c r="M13" s="58"/>
      <c r="N13" s="106" t="str">
        <f>VLOOKUP(B13,'Plantilla publicacion'!$A$3:$M$489,13,0)</f>
        <v>142-GRUPO DE TRABAJO DE SERVICIOS ADMINISTRATIVOS Y RECURSOS FÍSICOS</v>
      </c>
    </row>
    <row r="14" spans="1:14" s="14" customFormat="1" ht="26.25" hidden="1" thickBot="1" x14ac:dyDescent="0.3">
      <c r="A14" s="13" t="str">
        <f>VLOOKUP(B14,'Plantilla publicacion'!$A$3:$B$489,2,0)</f>
        <v>Actividad propia</v>
      </c>
      <c r="B14" s="105" t="s">
        <v>614</v>
      </c>
      <c r="C14" s="220"/>
      <c r="D14" s="220">
        <f>VLOOKUP(B14,'Plantilla publicacion'!$A$3:$M$489,6,0)</f>
        <v>0</v>
      </c>
      <c r="E14" s="220"/>
      <c r="F14" s="220"/>
      <c r="G14" s="220" t="str">
        <f>VLOOKUP(B14,'Plantilla publicacion'!$A$3:$M$489,7,0)</f>
        <v>N/A</v>
      </c>
      <c r="H14" s="6" t="str">
        <f>VLOOKUP(B14,'Plantilla publicacion'!$A$3:$M$489,8,0)</f>
        <v>Elaborar matriz que permita identificar los aspectos más significativos y ejecutar las alternativas que conlleven a reducir los impactos ambientales de la SIC. (Matriz de aspectos ambientales)</v>
      </c>
      <c r="I14" s="6">
        <f>VLOOKUP(B14,'Plantilla publicacion'!$A$3:$M$489,9,0)</f>
        <v>1</v>
      </c>
      <c r="J14" s="6" t="str">
        <f>VLOOKUP(B14,'Plantilla publicacion'!$A$3:$M$489,10,0)</f>
        <v>Númerica</v>
      </c>
      <c r="K14" s="7" t="str">
        <f>VLOOKUP(B14,'Plantilla publicacion'!$A$3:$M$489,11,0)</f>
        <v>2025-05-02</v>
      </c>
      <c r="L14" s="7" t="str">
        <f>VLOOKUP(B14,'Plantilla publicacion'!$A$3:$M$489,12,0)</f>
        <v>2025-06-27</v>
      </c>
      <c r="M14" s="58"/>
      <c r="N14" s="106" t="str">
        <f>VLOOKUP(B14,'Plantilla publicacion'!$A$3:$M$489,13,0)</f>
        <v>142-GRUPO DE TRABAJO DE SERVICIOS ADMINISTRATIVOS Y RECURSOS FÍSICOS</v>
      </c>
    </row>
    <row r="15" spans="1:14" s="14" customFormat="1" ht="26.25" hidden="1" thickBot="1" x14ac:dyDescent="0.3">
      <c r="A15" s="13" t="str">
        <f>VLOOKUP(B15,'Plantilla publicacion'!$A$3:$B$489,2,0)</f>
        <v>Actividad propia</v>
      </c>
      <c r="B15" s="107" t="s">
        <v>616</v>
      </c>
      <c r="C15" s="221"/>
      <c r="D15" s="221">
        <f>VLOOKUP(B15,'Plantilla publicacion'!$A$3:$M$489,6,0)</f>
        <v>0</v>
      </c>
      <c r="E15" s="221"/>
      <c r="F15" s="221"/>
      <c r="G15" s="221" t="str">
        <f>VLOOKUP(B15,'Plantilla publicacion'!$A$3:$M$489,7,0)</f>
        <v>N/A</v>
      </c>
      <c r="H15" s="109" t="str">
        <f>VLOOKUP(B15,'Plantilla publicacion'!$A$3:$M$489,8,0)</f>
        <v>Certificar el cumplimiento de la ISO 14001  (Certificación de 1ra recertificación ISO 14001:2015) Reporte y/o informe final de auditoría de 1ra recertificación ISO 14001:2015)</v>
      </c>
      <c r="I15" s="109">
        <f>VLOOKUP(B15,'Plantilla publicacion'!$A$3:$M$489,9,0)</f>
        <v>1</v>
      </c>
      <c r="J15" s="109" t="str">
        <f>VLOOKUP(B15,'Plantilla publicacion'!$A$3:$M$489,10,0)</f>
        <v>Númerica</v>
      </c>
      <c r="K15" s="110" t="str">
        <f>VLOOKUP(B15,'Plantilla publicacion'!$A$3:$M$489,11,0)</f>
        <v>2025-10-01</v>
      </c>
      <c r="L15" s="110" t="str">
        <f>VLOOKUP(B15,'Plantilla publicacion'!$A$3:$M$489,12,0)</f>
        <v>2025-12-22</v>
      </c>
      <c r="M15" s="111"/>
      <c r="N15" s="112" t="str">
        <f>VLOOKUP(B15,'Plantilla publicacion'!$A$3:$M$489,13,0)</f>
        <v>142-GRUPO DE TRABAJO DE SERVICIOS ADMINISTRATIVOS Y RECURSOS FÍSICOS</v>
      </c>
    </row>
    <row r="16" spans="1:14" s="12" customFormat="1" ht="26.25" hidden="1" thickBot="1" x14ac:dyDescent="0.3">
      <c r="A16" s="5" t="str">
        <f>VLOOKUP(B16,'Plantilla publicacion'!$A$3:$B$489,2,0)</f>
        <v>Producto</v>
      </c>
      <c r="B16" s="101" t="s">
        <v>766</v>
      </c>
      <c r="C16" s="219" t="str">
        <f>VLOOKUP(B16,'Plantilla publicacion'!$A$3:$R$489,17,0)</f>
        <v>PND - 5-31-5-b- Convergencia regional - Entidades públicas territoriales y nacionales fortalecidas / PES - Transformación Institucional</v>
      </c>
      <c r="D16" s="219" t="str">
        <f>VLOOKUP(B16,'Plantilla publicacion'!$A$3:$M$489,6,0)</f>
        <v>60-Fortalecer el Sistema Integral de Gestión Institucional en el marco del Modelo Integrado de Planeación y gestión para mejorar la prestación del servicio.</v>
      </c>
      <c r="E16" s="21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21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19" t="str">
        <f>VLOOKUP(B16,'Plantilla publicacion'!$A$3:$M$489,7,0)</f>
        <v>FUNCIONAMIENTO</v>
      </c>
      <c r="H16" s="103" t="str">
        <f>VLOOKUP(B16,'Plantilla publicacion'!$A$3:$M$489,8,0)</f>
        <v>Formatos de actos administrativos, estandarizados (Correo electrónico dirigido  al Grupo de Operaciones con los formatos predeterminados actualizados, entregados)</v>
      </c>
      <c r="I16" s="103">
        <f>VLOOKUP(B16,'Plantilla publicacion'!$A$3:$M$489,9,0)</f>
        <v>100</v>
      </c>
      <c r="J16" s="103" t="str">
        <f>VLOOKUP(B16,'Plantilla publicacion'!$A$3:$M$489,10,0)</f>
        <v>Porcentual</v>
      </c>
      <c r="K16" s="189" t="str">
        <f>VLOOKUP(B16,'Plantilla publicacion'!$A$3:$M$489,11,0)</f>
        <v>2025-01-20</v>
      </c>
      <c r="L16" s="189" t="str">
        <f>VLOOKUP(B16,'Plantilla publicacion'!$A$3:$M$489,12,0)</f>
        <v>2025-12-31</v>
      </c>
      <c r="M16" s="15">
        <f>IF(ISERROR(VLOOKUP(B16,'Plantilla publicacion'!$A$3:$P$489,16,0)),"NA",VLOOKUP(B16,'Plantilla publicacion'!$A$3:$P$489,16,0))</f>
        <v>0</v>
      </c>
      <c r="N16" s="104" t="str">
        <f>VLOOKUP(B16,'Plantilla publicacion'!$A$3:$M$489,13,0)</f>
        <v>2020-DIRECCIÓN DE NUEVAS CREACIONES</v>
      </c>
    </row>
    <row r="17" spans="1:14" s="14" customFormat="1" ht="39" hidden="1" thickBot="1" x14ac:dyDescent="0.3">
      <c r="A17" s="13" t="str">
        <f>VLOOKUP(B17,'Plantilla publicacion'!$A$3:$B$489,2,0)</f>
        <v>Actividad propia</v>
      </c>
      <c r="B17" s="105" t="s">
        <v>768</v>
      </c>
      <c r="C17" s="220"/>
      <c r="D17" s="220">
        <f>VLOOKUP(B17,'Plantilla publicacion'!$A$3:$M$489,6,0)</f>
        <v>0</v>
      </c>
      <c r="E17" s="220"/>
      <c r="F17" s="220"/>
      <c r="G17" s="220" t="str">
        <f>VLOOKUP(B17,'Plantilla publicacion'!$A$3:$M$489,7,0)</f>
        <v>N/A</v>
      </c>
      <c r="H17" s="6" t="str">
        <f>VLOOKUP(B17,'Plantilla publicacion'!$A$3:$M$489,8,0)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publicacion'!$A$3:$M$489,9,0)</f>
        <v>100</v>
      </c>
      <c r="J17" s="6" t="str">
        <f>VLOOKUP(B17,'Plantilla publicacion'!$A$3:$M$489,10,0)</f>
        <v>Porcentual</v>
      </c>
      <c r="K17" s="7" t="str">
        <f>VLOOKUP(B17,'Plantilla publicacion'!$A$3:$M$489,11,0)</f>
        <v>2025-01-20</v>
      </c>
      <c r="L17" s="7" t="str">
        <f>VLOOKUP(B17,'Plantilla publicacion'!$A$3:$M$489,12,0)</f>
        <v>2025-12-31</v>
      </c>
      <c r="M17" s="58"/>
      <c r="N17" s="106" t="str">
        <f>VLOOKUP(B17,'Plantilla publicacion'!$A$3:$M$489,13,0)</f>
        <v>2020-DIRECCIÓN DE NUEVAS CREACIONES</v>
      </c>
    </row>
    <row r="18" spans="1:14" s="14" customFormat="1" ht="39" hidden="1" thickBot="1" x14ac:dyDescent="0.3">
      <c r="A18" s="13" t="str">
        <f>VLOOKUP(B18,'Plantilla publicacion'!$A$3:$B$489,2,0)</f>
        <v>Actividad propia</v>
      </c>
      <c r="B18" s="107" t="s">
        <v>770</v>
      </c>
      <c r="C18" s="221"/>
      <c r="D18" s="221">
        <f>VLOOKUP(B18,'Plantilla publicacion'!$A$3:$M$489,6,0)</f>
        <v>0</v>
      </c>
      <c r="E18" s="221"/>
      <c r="F18" s="221"/>
      <c r="G18" s="221" t="str">
        <f>VLOOKUP(B18,'Plantilla publicacion'!$A$3:$M$489,7,0)</f>
        <v>N/A</v>
      </c>
      <c r="H18" s="109" t="str">
        <f>VLOOKUP(B18,'Plantilla publicacion'!$A$3:$M$489,8,0)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9">
        <f>VLOOKUP(B18,'Plantilla publicacion'!$A$3:$M$489,9,0)</f>
        <v>100</v>
      </c>
      <c r="J18" s="109" t="str">
        <f>VLOOKUP(B18,'Plantilla publicacion'!$A$3:$M$489,10,0)</f>
        <v>Porcentual</v>
      </c>
      <c r="K18" s="110" t="str">
        <f>VLOOKUP(B18,'Plantilla publicacion'!$A$3:$M$489,11,0)</f>
        <v>2025-01-20</v>
      </c>
      <c r="L18" s="110" t="str">
        <f>VLOOKUP(B18,'Plantilla publicacion'!$A$3:$M$489,12,0)</f>
        <v>2025-12-31</v>
      </c>
      <c r="M18" s="111"/>
      <c r="N18" s="112" t="str">
        <f>VLOOKUP(B18,'Plantilla publicacion'!$A$3:$M$489,13,0)</f>
        <v>2020-DIRECCIÓN DE NUEVAS CREACIONES</v>
      </c>
    </row>
    <row r="19" spans="1:14" s="12" customFormat="1" ht="51.75" hidden="1" thickBot="1" x14ac:dyDescent="0.3">
      <c r="A19" s="5" t="str">
        <f>VLOOKUP(B19,'Plantilla publicacion'!$A$3:$B$489,2,0)</f>
        <v>Producto</v>
      </c>
      <c r="B19" s="15" t="s">
        <v>918</v>
      </c>
      <c r="C19" s="220" t="str">
        <f>VLOOKUP(B19,'Plantilla publicacion'!$A$3:$R$489,17,0)</f>
        <v>PND - 5-31-5-b- Convergencia regional - Entidades públicas territoriales y nacionales fortalecidas / PES - Transformación Institucional</v>
      </c>
      <c r="D19" s="220" t="str">
        <f>VLOOKUP(B19,'Plantilla publicacion'!$A$3:$M$489,6,0)</f>
        <v>81-Mejorar la oportunidad en la atención de trámites y servicios.</v>
      </c>
      <c r="E19" s="220" t="str">
        <f>VLOOKUP(B19,'Plantilla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20" t="str">
        <f>VLOOKUP(B19,'Plantilla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20" t="str">
        <f>VLOOKUP(B19,'Plantilla publicacion'!$A$3:$M$489,7,0)</f>
        <v>C-3503-0200-0012-20104c</v>
      </c>
      <c r="H19" s="15" t="str">
        <f>VLOOKUP(B19,'Plantilla publicacion'!$A$3:$M$489,8,0)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publicacion'!$A$3:$M$489,9,0)</f>
        <v>1</v>
      </c>
      <c r="J19" s="15" t="str">
        <f>VLOOKUP(B19,'Plantilla publicacion'!$A$3:$M$489,10,0)</f>
        <v>Númerica</v>
      </c>
      <c r="K19" s="188" t="str">
        <f>VLOOKUP(B19,'Plantilla publicacion'!$A$3:$M$489,11,0)</f>
        <v>2025-02-03</v>
      </c>
      <c r="L19" s="188" t="str">
        <f>VLOOKUP(B19,'Plantilla publicacion'!$A$3:$M$489,12,0)</f>
        <v>2025-09-30</v>
      </c>
      <c r="M19" s="15">
        <f>IF(ISERROR(VLOOKUP(B19,'Plantilla publicacion'!$A$3:$P$489,16,0)),"NA",VLOOKUP(B19,'Plantilla publicacion'!$A$3:$P$489,16,0))</f>
        <v>0</v>
      </c>
      <c r="N19" s="106" t="str">
        <f>VLOOKUP(B19,'Plantilla publicacion'!$A$3:$M$489,13,0)</f>
        <v>7100-DIRECCIÓN DE INVESTIGACIONES DE PROTECCIÓN DE DATOS PERSONALES</v>
      </c>
    </row>
    <row r="20" spans="1:14" s="14" customFormat="1" ht="39" hidden="1" thickBot="1" x14ac:dyDescent="0.3">
      <c r="A20" s="13" t="str">
        <f>VLOOKUP(B20,'Plantilla publicacion'!$A$3:$B$489,2,0)</f>
        <v>Actividad propia</v>
      </c>
      <c r="B20" s="6" t="s">
        <v>920</v>
      </c>
      <c r="C20" s="220"/>
      <c r="D20" s="220">
        <f>VLOOKUP(B20,'Plantilla publicacion'!$A$3:$M$489,6,0)</f>
        <v>0</v>
      </c>
      <c r="E20" s="220"/>
      <c r="F20" s="220"/>
      <c r="G20" s="220" t="str">
        <f>VLOOKUP(B20,'Plantilla publicacion'!$A$3:$M$489,7,0)</f>
        <v>N/A</v>
      </c>
      <c r="H20" s="6" t="str">
        <f>VLOOKUP(B20,'Plantilla publicacion'!$A$3:$M$489,8,0)</f>
        <v>Realizar el diseño de la integración de la herramienta del Detector de Políticas con el Registro Nacional de Bases de Datos (Documento técnico con los diagramas de componentes requeridos y la descripción de cada uno)</v>
      </c>
      <c r="I20" s="6">
        <f>VLOOKUP(B20,'Plantilla publicacion'!$A$3:$M$489,9,0)</f>
        <v>1</v>
      </c>
      <c r="J20" s="6" t="str">
        <f>VLOOKUP(B20,'Plantilla publicacion'!$A$3:$M$489,10,0)</f>
        <v>Númerica</v>
      </c>
      <c r="K20" s="7" t="str">
        <f>VLOOKUP(B20,'Plantilla publicacion'!$A$3:$M$489,11,0)</f>
        <v>2025-02-03</v>
      </c>
      <c r="L20" s="7" t="str">
        <f>VLOOKUP(B20,'Plantilla publicacion'!$A$3:$M$489,12,0)</f>
        <v>2025-03-17</v>
      </c>
      <c r="M20" s="58"/>
      <c r="N20" s="106" t="str">
        <f>VLOOKUP(B20,'Plantilla publicacion'!$A$3:$M$489,13,0)</f>
        <v>7100-DIRECCIÓN DE INVESTIGACIONES DE PROTECCIÓN DE DATOS PERSONALES</v>
      </c>
    </row>
    <row r="21" spans="1:14" s="14" customFormat="1" ht="51.75" hidden="1" thickBot="1" x14ac:dyDescent="0.3">
      <c r="A21" s="13" t="str">
        <f>VLOOKUP(B21,'Plantilla publicacion'!$A$3:$B$489,2,0)</f>
        <v>Actividad propia</v>
      </c>
      <c r="B21" s="6" t="s">
        <v>922</v>
      </c>
      <c r="C21" s="220"/>
      <c r="D21" s="220">
        <f>VLOOKUP(B21,'Plantilla publicacion'!$A$3:$M$489,6,0)</f>
        <v>0</v>
      </c>
      <c r="E21" s="220"/>
      <c r="F21" s="220"/>
      <c r="G21" s="220" t="str">
        <f>VLOOKUP(B21,'Plantilla publicacion'!$A$3:$M$489,7,0)</f>
        <v>N/A</v>
      </c>
      <c r="H21" s="6" t="str">
        <f>VLOOKUP(B21,'Plantilla publicacion'!$A$3:$M$489,8,0)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publicacion'!$A$3:$M$489,9,0)</f>
        <v>1</v>
      </c>
      <c r="J21" s="6" t="str">
        <f>VLOOKUP(B21,'Plantilla publicacion'!$A$3:$M$489,10,0)</f>
        <v>Númerica</v>
      </c>
      <c r="K21" s="7" t="str">
        <f>VLOOKUP(B21,'Plantilla publicacion'!$A$3:$M$489,11,0)</f>
        <v>2025-03-18</v>
      </c>
      <c r="L21" s="7" t="str">
        <f>VLOOKUP(B21,'Plantilla publicacion'!$A$3:$M$489,12,0)</f>
        <v>2025-05-29</v>
      </c>
      <c r="M21" s="58"/>
      <c r="N21" s="106" t="str">
        <f>VLOOKUP(B21,'Plantilla publicacion'!$A$3:$M$489,13,0)</f>
        <v>7100-DIRECCIÓN DE INVESTIGACIONES DE PROTECCIÓN DE DATOS PERSONALES</v>
      </c>
    </row>
    <row r="22" spans="1:14" s="14" customFormat="1" ht="39" hidden="1" thickBot="1" x14ac:dyDescent="0.3">
      <c r="A22" s="13" t="str">
        <f>VLOOKUP(B22,'Plantilla publicacion'!$A$3:$B$489,2,0)</f>
        <v>Actividad propia</v>
      </c>
      <c r="B22" s="6" t="s">
        <v>923</v>
      </c>
      <c r="C22" s="220"/>
      <c r="D22" s="220">
        <f>VLOOKUP(B22,'Plantilla publicacion'!$A$3:$M$489,6,0)</f>
        <v>0</v>
      </c>
      <c r="E22" s="220"/>
      <c r="F22" s="220"/>
      <c r="G22" s="220" t="str">
        <f>VLOOKUP(B22,'Plantilla publicacion'!$A$3:$M$489,7,0)</f>
        <v>N/A</v>
      </c>
      <c r="H22" s="6" t="str">
        <f>VLOOKUP(B22,'Plantilla publicacion'!$A$3:$M$489,8,0)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publicacion'!$A$3:$M$489,9,0)</f>
        <v>1</v>
      </c>
      <c r="J22" s="6" t="str">
        <f>VLOOKUP(B22,'Plantilla publicacion'!$A$3:$M$489,10,0)</f>
        <v>Númerica</v>
      </c>
      <c r="K22" s="7" t="str">
        <f>VLOOKUP(B22,'Plantilla publicacion'!$A$3:$M$489,11,0)</f>
        <v>2025-06-03</v>
      </c>
      <c r="L22" s="7" t="str">
        <f>VLOOKUP(B22,'Plantilla publicacion'!$A$3:$M$489,12,0)</f>
        <v>2025-07-11</v>
      </c>
      <c r="M22" s="58"/>
      <c r="N22" s="106" t="str">
        <f>VLOOKUP(B22,'Plantilla publicacion'!$A$3:$M$489,13,0)</f>
        <v>7100-DIRECCIÓN DE INVESTIGACIONES DE PROTECCIÓN DE DATOS PERSONALES</v>
      </c>
    </row>
    <row r="23" spans="1:14" s="14" customFormat="1" ht="39" hidden="1" thickBot="1" x14ac:dyDescent="0.3">
      <c r="A23" s="13" t="str">
        <f>VLOOKUP(B23,'Plantilla publicacion'!$A$3:$B$489,2,0)</f>
        <v>Actividad propia</v>
      </c>
      <c r="B23" s="6" t="s">
        <v>924</v>
      </c>
      <c r="C23" s="220"/>
      <c r="D23" s="220">
        <f>VLOOKUP(B23,'Plantilla publicacion'!$A$3:$M$489,6,0)</f>
        <v>0</v>
      </c>
      <c r="E23" s="220"/>
      <c r="F23" s="220"/>
      <c r="G23" s="220" t="str">
        <f>VLOOKUP(B23,'Plantilla publicacion'!$A$3:$M$489,7,0)</f>
        <v>N/A</v>
      </c>
      <c r="H23" s="6" t="str">
        <f>VLOOKUP(B23,'Plantilla publicacion'!$A$3:$M$489,8,0)</f>
        <v>Realizar capacitación a los usuarios funcionales para socializar el manejo del servicio del Detector de Políticas como parte del sistema RNBD (Actas de Capacitación realizadas a los usuarios funcionales)</v>
      </c>
      <c r="I23" s="6">
        <f>VLOOKUP(B23,'Plantilla publicacion'!$A$3:$M$489,9,0)</f>
        <v>1</v>
      </c>
      <c r="J23" s="6" t="str">
        <f>VLOOKUP(B23,'Plantilla publicacion'!$A$3:$M$489,10,0)</f>
        <v>Númerica</v>
      </c>
      <c r="K23" s="7" t="str">
        <f>VLOOKUP(B23,'Plantilla publicacion'!$A$3:$M$489,11,0)</f>
        <v>2025-07-14</v>
      </c>
      <c r="L23" s="7" t="str">
        <f>VLOOKUP(B23,'Plantilla publicacion'!$A$3:$M$489,12,0)</f>
        <v>2025-08-29</v>
      </c>
      <c r="M23" s="58"/>
      <c r="N23" s="106" t="str">
        <f>VLOOKUP(B23,'Plantilla publicacion'!$A$3:$M$489,13,0)</f>
        <v>7100-DIRECCIÓN DE INVESTIGACIONES DE PROTECCIÓN DE DATOS PERSONALES</v>
      </c>
    </row>
    <row r="24" spans="1:14" s="14" customFormat="1" ht="26.25" hidden="1" thickBot="1" x14ac:dyDescent="0.3">
      <c r="A24" s="13" t="str">
        <f>VLOOKUP(B24,'Plantilla publicacion'!$A$3:$B$489,2,0)</f>
        <v>Actividad propia</v>
      </c>
      <c r="B24" s="11" t="s">
        <v>926</v>
      </c>
      <c r="C24" s="220"/>
      <c r="D24" s="220">
        <f>VLOOKUP(B24,'Plantilla publicacion'!$A$3:$M$489,6,0)</f>
        <v>0</v>
      </c>
      <c r="E24" s="220"/>
      <c r="F24" s="220"/>
      <c r="G24" s="220" t="str">
        <f>VLOOKUP(B24,'Plantilla publicacion'!$A$3:$M$489,7,0)</f>
        <v>N/A</v>
      </c>
      <c r="H24" s="11" t="str">
        <f>VLOOKUP(B24,'Plantilla publicacion'!$A$3:$M$489,8,0)</f>
        <v>Realizar paso a producción de la versión del sistema RNBD que incluya la integración con el Detector de Políticas (Informe que evidencie el paso a producción)</v>
      </c>
      <c r="I24" s="11">
        <f>VLOOKUP(B24,'Plantilla publicacion'!$A$3:$M$489,9,0)</f>
        <v>1</v>
      </c>
      <c r="J24" s="11" t="str">
        <f>VLOOKUP(B24,'Plantilla publicacion'!$A$3:$M$489,10,0)</f>
        <v>Númerica</v>
      </c>
      <c r="K24" s="113" t="str">
        <f>VLOOKUP(B24,'Plantilla publicacion'!$A$3:$M$489,11,0)</f>
        <v>2025-09-01</v>
      </c>
      <c r="L24" s="113" t="str">
        <f>VLOOKUP(B24,'Plantilla publicacion'!$A$3:$M$489,12,0)</f>
        <v>2025-09-30</v>
      </c>
      <c r="M24" s="114"/>
      <c r="N24" s="115" t="str">
        <f>VLOOKUP(B24,'Plantilla publicacion'!$A$3:$M$489,13,0)</f>
        <v>7100-DIRECCIÓN DE INVESTIGACIONES DE PROTECCIÓN DE DATOS PERSONALES</v>
      </c>
    </row>
    <row r="25" spans="1:14" s="12" customFormat="1" ht="39" hidden="1" thickBot="1" x14ac:dyDescent="0.3">
      <c r="A25" s="5" t="str">
        <f>VLOOKUP(B25,'Plantilla publicacion'!$A$3:$B$489,2,0)</f>
        <v>Producto</v>
      </c>
      <c r="B25" s="101" t="s">
        <v>928</v>
      </c>
      <c r="C25" s="219" t="str">
        <f>VLOOKUP(B25,'Plantilla publicacion'!$A$3:$R$489,17,0)</f>
        <v>PND - 5-31-5-d- Convergencia regional - Gobierno digital para la gente / PES - Transformación Institucional</v>
      </c>
      <c r="D25" s="219" t="str">
        <f>VLOOKUP(B25,'Plantilla publicacion'!$A$3:$M$489,6,0)</f>
        <v>62-Fortalecer la infraestructura, uso y aprovechamiento de las tecnologías de la información, para optimizar la capacidad institucional</v>
      </c>
      <c r="E25" s="219" t="str">
        <f>VLOOKUP(B25,'Plantilla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219" t="str">
        <f>VLOOKUP(B25,'Plantilla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219" t="str">
        <f>VLOOKUP(B25,'Plantilla publicacion'!$A$3:$M$489,7,0)</f>
        <v>C-3503-0200-0012-20104c</v>
      </c>
      <c r="H25" s="103" t="str">
        <f>VLOOKUP(B25,'Plantilla publicacion'!$A$3:$M$489,8,0)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3">
        <f>VLOOKUP(B25,'Plantilla publicacion'!$A$3:$M$489,9,0)</f>
        <v>1</v>
      </c>
      <c r="J25" s="103" t="str">
        <f>VLOOKUP(B25,'Plantilla publicacion'!$A$3:$M$489,10,0)</f>
        <v>Númerica</v>
      </c>
      <c r="K25" s="189" t="str">
        <f>VLOOKUP(B25,'Plantilla publicacion'!$A$3:$M$489,11,0)</f>
        <v>2025-02-03</v>
      </c>
      <c r="L25" s="189" t="str">
        <f>VLOOKUP(B25,'Plantilla publicacion'!$A$3:$M$489,12,0)</f>
        <v>2025-10-30</v>
      </c>
      <c r="M25" s="15">
        <f>IF(ISERROR(VLOOKUP(B25,'Plantilla publicacion'!$A$3:$P$489,16,0)),"NA",VLOOKUP(B25,'Plantilla publicacion'!$A$3:$P$489,16,0))</f>
        <v>0</v>
      </c>
      <c r="N25" s="104" t="str">
        <f>VLOOKUP(B25,'Plantilla publicacion'!$A$3:$M$489,13,0)</f>
        <v>20-OFICINA DE TECNOLOGÍA E INFORMÁTICA;
7200-DIRECCION DE HABEAS DATA</v>
      </c>
    </row>
    <row r="26" spans="1:14" s="14" customFormat="1" ht="39" hidden="1" thickBot="1" x14ac:dyDescent="0.3">
      <c r="A26" s="13" t="str">
        <f>VLOOKUP(B26,'Plantilla publicacion'!$A$3:$B$489,2,0)</f>
        <v>Actividad propia</v>
      </c>
      <c r="B26" s="105" t="s">
        <v>931</v>
      </c>
      <c r="C26" s="220"/>
      <c r="D26" s="220">
        <f>VLOOKUP(B26,'Plantilla publicacion'!$A$3:$M$489,6,0)</f>
        <v>0</v>
      </c>
      <c r="E26" s="220"/>
      <c r="F26" s="220"/>
      <c r="G26" s="220" t="str">
        <f>VLOOKUP(B26,'Plantilla publicacion'!$A$3:$M$489,7,0)</f>
        <v>N/A</v>
      </c>
      <c r="H26" s="6" t="str">
        <f>VLOOKUP(B26,'Plantilla publicacion'!$A$3:$M$489,8,0)</f>
        <v>Elaborar y aprobar requerimiento (1. Formato Solicitud de Requerimientos a Sistemas de Información GS03-F18, 2. Formato Lista de Chequeo de Requisitos de Seguridad de la Información GS03-F27 (Opcional) )</v>
      </c>
      <c r="I26" s="6">
        <f>VLOOKUP(B26,'Plantilla publicacion'!$A$3:$M$489,9,0)</f>
        <v>1</v>
      </c>
      <c r="J26" s="6" t="str">
        <f>VLOOKUP(B26,'Plantilla publicacion'!$A$3:$M$489,10,0)</f>
        <v>Númerica</v>
      </c>
      <c r="K26" s="7" t="str">
        <f>VLOOKUP(B26,'Plantilla publicacion'!$A$3:$M$489,11,0)</f>
        <v>2025-02-03</v>
      </c>
      <c r="L26" s="7" t="str">
        <f>VLOOKUP(B26,'Plantilla publicacion'!$A$3:$M$489,12,0)</f>
        <v>2025-04-30</v>
      </c>
      <c r="M26" s="58"/>
      <c r="N26" s="106" t="str">
        <f>VLOOKUP(B26,'Plantilla publicacion'!$A$3:$M$489,13,0)</f>
        <v>20-OFICINA DE TECNOLOGÍA E INFORMÁTICA;
7200-DIRECCION DE HABEAS DATA</v>
      </c>
    </row>
    <row r="27" spans="1:14" s="14" customFormat="1" ht="26.25" hidden="1" thickBot="1" x14ac:dyDescent="0.3">
      <c r="A27" s="13" t="str">
        <f>VLOOKUP(B27,'Plantilla publicacion'!$A$3:$B$489,2,0)</f>
        <v>Actividad sin participaci�n</v>
      </c>
      <c r="B27" s="105" t="s">
        <v>933</v>
      </c>
      <c r="C27" s="220"/>
      <c r="D27" s="220">
        <f>VLOOKUP(B27,'Plantilla publicacion'!$A$3:$M$489,6,0)</f>
        <v>0</v>
      </c>
      <c r="E27" s="220"/>
      <c r="F27" s="220"/>
      <c r="G27" s="220" t="str">
        <f>VLOOKUP(B27,'Plantilla publicacion'!$A$3:$M$489,7,0)</f>
        <v>N/A</v>
      </c>
      <c r="H27" s="6" t="str">
        <f>VLOOKUP(B27,'Plantilla publicacion'!$A$3:$M$489,8,0)</f>
        <v>Diseñar la solución (1. Anteproyecto (Alcance, estado del arte, metodología, métricas, cronograma, etc.) / Único entregable)</v>
      </c>
      <c r="I27" s="6">
        <f>VLOOKUP(B27,'Plantilla publicacion'!$A$3:$M$489,9,0)</f>
        <v>1</v>
      </c>
      <c r="J27" s="6" t="str">
        <f>VLOOKUP(B27,'Plantilla publicacion'!$A$3:$M$489,10,0)</f>
        <v>Númerica</v>
      </c>
      <c r="K27" s="7" t="str">
        <f>VLOOKUP(B27,'Plantilla publicacion'!$A$3:$M$489,11,0)</f>
        <v>2025-05-02</v>
      </c>
      <c r="L27" s="7" t="str">
        <f>VLOOKUP(B27,'Plantilla publicacion'!$A$3:$M$489,12,0)</f>
        <v>2025-07-01</v>
      </c>
      <c r="M27" s="58"/>
      <c r="N27" s="106" t="str">
        <f>VLOOKUP(B27,'Plantilla publicacion'!$A$3:$M$489,13,0)</f>
        <v>20-OFICINA DE TECNOLOGÍA E INFORMÁTICA</v>
      </c>
    </row>
    <row r="28" spans="1:14" s="13" customFormat="1" ht="39" hidden="1" thickBot="1" x14ac:dyDescent="0.3">
      <c r="A28" s="13" t="str">
        <f>VLOOKUP(B28,'Plantilla publicacion'!$A$3:$B$489,2,0)</f>
        <v>Actividad sin participaci�n</v>
      </c>
      <c r="B28" s="105" t="s">
        <v>934</v>
      </c>
      <c r="C28" s="220"/>
      <c r="D28" s="220">
        <f>VLOOKUP(B28,'Plantilla publicacion'!$A$3:$M$489,6,0)</f>
        <v>0</v>
      </c>
      <c r="E28" s="220"/>
      <c r="F28" s="220"/>
      <c r="G28" s="220" t="str">
        <f>VLOOKUP(B28,'Plantilla publicacion'!$A$3:$M$489,7,0)</f>
        <v>N/A</v>
      </c>
      <c r="H28" s="6" t="str">
        <f>VLOOKUP(B28,'Plantilla publicacion'!$A$3:$M$489,8,0)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publicacion'!$A$3:$M$489,9,0)</f>
        <v>1</v>
      </c>
      <c r="J28" s="6" t="str">
        <f>VLOOKUP(B28,'Plantilla publicacion'!$A$3:$M$489,10,0)</f>
        <v>Númerica</v>
      </c>
      <c r="K28" s="7" t="str">
        <f>VLOOKUP(B28,'Plantilla publicacion'!$A$3:$M$489,11,0)</f>
        <v>2025-07-01</v>
      </c>
      <c r="L28" s="7" t="str">
        <f>VLOOKUP(B28,'Plantilla publicacion'!$A$3:$M$489,12,0)</f>
        <v>2025-07-31</v>
      </c>
      <c r="M28" s="58"/>
      <c r="N28" s="106" t="str">
        <f>VLOOKUP(B28,'Plantilla publicacion'!$A$3:$M$489,13,0)</f>
        <v>20-OFICINA DE TECNOLOGÍA E INFORMÁTICA</v>
      </c>
    </row>
    <row r="29" spans="1:14" s="14" customFormat="1" ht="26.25" hidden="1" thickBot="1" x14ac:dyDescent="0.3">
      <c r="A29" s="13" t="str">
        <f>VLOOKUP(B29,'Plantilla publicacion'!$A$3:$B$489,2,0)</f>
        <v>Actividad sin participaci�n</v>
      </c>
      <c r="B29" s="107" t="s">
        <v>935</v>
      </c>
      <c r="C29" s="221"/>
      <c r="D29" s="221">
        <f>VLOOKUP(B29,'Plantilla publicacion'!$A$3:$M$489,6,0)</f>
        <v>0</v>
      </c>
      <c r="E29" s="221"/>
      <c r="F29" s="221"/>
      <c r="G29" s="221" t="str">
        <f>VLOOKUP(B29,'Plantilla publicacion'!$A$3:$M$489,7,0)</f>
        <v>N/A</v>
      </c>
      <c r="H29" s="109" t="str">
        <f>VLOOKUP(B29,'Plantilla publicacion'!$A$3:$M$489,8,0)</f>
        <v>Desarrollo de la solución (1. Captura de pantalla del Código fuente registrado en devops / 2. Captura de pantalla  de casos de prueba ejecutados por desarrollo. 3. Informe de desarrollo )</v>
      </c>
      <c r="I29" s="109">
        <f>VLOOKUP(B29,'Plantilla publicacion'!$A$3:$M$489,9,0)</f>
        <v>1</v>
      </c>
      <c r="J29" s="109" t="str">
        <f>VLOOKUP(B29,'Plantilla publicacion'!$A$3:$M$489,10,0)</f>
        <v>Númerica</v>
      </c>
      <c r="K29" s="110" t="str">
        <f>VLOOKUP(B29,'Plantilla publicacion'!$A$3:$M$489,11,0)</f>
        <v>2025-08-01</v>
      </c>
      <c r="L29" s="110" t="str">
        <f>VLOOKUP(B29,'Plantilla publicacion'!$A$3:$M$489,12,0)</f>
        <v>2025-10-30</v>
      </c>
      <c r="M29" s="111"/>
      <c r="N29" s="112" t="str">
        <f>VLOOKUP(B29,'Plantilla publicacion'!$A$3:$M$489,13,0)</f>
        <v>20-OFICINA DE TECNOLOGÍA E INFORMÁTICA</v>
      </c>
    </row>
    <row r="30" spans="1:14" s="12" customFormat="1" ht="15.75" hidden="1" thickBot="1" x14ac:dyDescent="0.3">
      <c r="A30" s="5" t="str">
        <f>VLOOKUP(B30,'Plantilla publicacion'!$A$3:$B$489,2,0)</f>
        <v>Producto</v>
      </c>
      <c r="B30" s="15" t="s">
        <v>1108</v>
      </c>
      <c r="C30" s="220" t="str">
        <f>VLOOKUP(B30,'Plantilla publicacion'!$A$3:$R$489,17,0)</f>
        <v>PND - 5-31-5-b- Convergencia regional - Entidades públicas territoriales y nacionales fortalecidas / PES - Transformación Institucional</v>
      </c>
      <c r="D30" s="220" t="str">
        <f>VLOOKUP(B30,'Plantilla publicacion'!$A$3:$M$489,6,0)</f>
        <v>60-Fortalecer el Sistema Integral de Gestión Institucional en el marco del Modelo Integrado de Planeación y gestión para mejorar la prestación del servicio.</v>
      </c>
      <c r="E30" s="220" t="str">
        <f>VLOOKUP(B30,'Plantilla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20" t="str">
        <f>VLOOKUP(B30,'Plantilla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20" t="str">
        <f>VLOOKUP(B30,'Plantilla publicacion'!$A$3:$M$489,7,0)</f>
        <v>C-3503-0200-0016-40401c</v>
      </c>
      <c r="H30" s="15" t="str">
        <f>VLOOKUP(B30,'Plantilla publicacion'!$A$3:$M$489,8,0)</f>
        <v>Proyectos estratégicos transversales estructurados y ejecutados (Informe de resultados)</v>
      </c>
      <c r="I30" s="15">
        <f>VLOOKUP(B30,'Plantilla publicacion'!$A$3:$M$489,9,0)</f>
        <v>100</v>
      </c>
      <c r="J30" s="15" t="str">
        <f>VLOOKUP(B30,'Plantilla publicacion'!$A$3:$M$489,10,0)</f>
        <v>Porcentual</v>
      </c>
      <c r="K30" s="188" t="str">
        <f>VLOOKUP(B30,'Plantilla publicacion'!$A$3:$M$489,11,0)</f>
        <v>2025-02-24</v>
      </c>
      <c r="L30" s="188" t="str">
        <f>VLOOKUP(B30,'Plantilla publicacion'!$A$3:$M$489,12,0)</f>
        <v>2025-12-19</v>
      </c>
      <c r="M30" s="15">
        <f>IF(ISERROR(VLOOKUP(B30,'Plantilla publicacion'!$A$3:$P$489,16,0)),"NA",VLOOKUP(B30,'Plantilla publicacion'!$A$3:$P$489,16,0))</f>
        <v>0</v>
      </c>
      <c r="N30" s="15" t="str">
        <f>VLOOKUP(B30,'Plantilla publicacion'!$A$3:$M$489,13,0)</f>
        <v>30-OFICINA ASESORA DE PLANEACIÓN</v>
      </c>
    </row>
    <row r="31" spans="1:14" s="13" customFormat="1" ht="39" hidden="1" thickBot="1" x14ac:dyDescent="0.3">
      <c r="A31" s="13" t="str">
        <f>VLOOKUP(B31,'Plantilla publicacion'!$A$3:$B$489,2,0)</f>
        <v>Actividad propia</v>
      </c>
      <c r="B31" s="6" t="s">
        <v>1110</v>
      </c>
      <c r="C31" s="220"/>
      <c r="D31" s="220">
        <f>VLOOKUP(B31,'Plantilla publicacion'!$A$3:$M$489,6,0)</f>
        <v>0</v>
      </c>
      <c r="E31" s="220"/>
      <c r="F31" s="220"/>
      <c r="G31" s="220" t="str">
        <f>VLOOKUP(B31,'Plantilla publicacion'!$A$3:$M$489,7,0)</f>
        <v>N/A</v>
      </c>
      <c r="H31" s="6" t="str">
        <f>VLOOKUP(B31,'Plantilla publicacion'!$A$3:$M$489,8,0)</f>
        <v>Identificar y someter a aprobación del Despacho, la definición de 2 proyectos estratégicos de impacto transversal  a ser ejecutados (proyectos estratégicos de impacto transversal identificados y aprobados)</v>
      </c>
      <c r="I31" s="6">
        <f>VLOOKUP(B31,'Plantilla publicacion'!$A$3:$M$489,9,0)</f>
        <v>2</v>
      </c>
      <c r="J31" s="6" t="str">
        <f>VLOOKUP(B31,'Plantilla publicacion'!$A$3:$M$489,10,0)</f>
        <v>Númerica</v>
      </c>
      <c r="K31" s="7" t="str">
        <f>VLOOKUP(B31,'Plantilla publicacion'!$A$3:$M$489,11,0)</f>
        <v>2025-02-24</v>
      </c>
      <c r="L31" s="7" t="str">
        <f>VLOOKUP(B31,'Plantilla publicacion'!$A$3:$M$489,12,0)</f>
        <v>2025-03-07</v>
      </c>
      <c r="M31" s="58"/>
      <c r="N31" s="17" t="str">
        <f>VLOOKUP(B31,'Plantilla publicacion'!$A$3:$M$489,13,0)</f>
        <v>30-OFICINA ASESORA DE PLANEACIÓN</v>
      </c>
    </row>
    <row r="32" spans="1:14" s="13" customFormat="1" ht="26.25" hidden="1" thickBot="1" x14ac:dyDescent="0.3">
      <c r="A32" s="13" t="str">
        <f>VLOOKUP(B32,'Plantilla publicacion'!$A$3:$B$489,2,0)</f>
        <v>Actividad propia</v>
      </c>
      <c r="B32" s="6" t="s">
        <v>1112</v>
      </c>
      <c r="C32" s="220"/>
      <c r="D32" s="220">
        <f>VLOOKUP(B32,'Plantilla publicacion'!$A$3:$M$489,6,0)</f>
        <v>0</v>
      </c>
      <c r="E32" s="220"/>
      <c r="F32" s="220"/>
      <c r="G32" s="220" t="str">
        <f>VLOOKUP(B32,'Plantilla publicacion'!$A$3:$M$489,7,0)</f>
        <v>N/A</v>
      </c>
      <c r="H32" s="6" t="str">
        <f>VLOOKUP(B32,'Plantilla publicacion'!$A$3:$M$489,8,0)</f>
        <v>Diseñar y concertar el plan de trabajo (actividades hito y responsable) (Plan de trabajo Diseñado y concertado con las áreas involucradas)</v>
      </c>
      <c r="I32" s="6">
        <f>VLOOKUP(B32,'Plantilla publicacion'!$A$3:$M$489,9,0)</f>
        <v>1</v>
      </c>
      <c r="J32" s="6" t="str">
        <f>VLOOKUP(B32,'Plantilla publicacion'!$A$3:$M$489,10,0)</f>
        <v>Númerica</v>
      </c>
      <c r="K32" s="7" t="str">
        <f>VLOOKUP(B32,'Plantilla publicacion'!$A$3:$M$489,11,0)</f>
        <v>2025-03-10</v>
      </c>
      <c r="L32" s="7" t="str">
        <f>VLOOKUP(B32,'Plantilla publicacion'!$A$3:$M$489,12,0)</f>
        <v>2025-04-30</v>
      </c>
      <c r="M32" s="58"/>
      <c r="N32" s="17" t="str">
        <f>VLOOKUP(B32,'Plantilla publicacion'!$A$3:$M$489,13,0)</f>
        <v>30-OFICINA ASESORA DE PLANEACIÓN</v>
      </c>
    </row>
    <row r="33" spans="1:14" s="13" customFormat="1" ht="13.5" hidden="1" thickBot="1" x14ac:dyDescent="0.3">
      <c r="A33" s="13" t="str">
        <f>VLOOKUP(B33,'Plantilla publicacion'!$A$3:$B$489,2,0)</f>
        <v>Actividad propia</v>
      </c>
      <c r="B33" s="6" t="s">
        <v>1114</v>
      </c>
      <c r="C33" s="220"/>
      <c r="D33" s="220">
        <f>VLOOKUP(B33,'Plantilla publicacion'!$A$3:$M$489,6,0)</f>
        <v>0</v>
      </c>
      <c r="E33" s="220"/>
      <c r="F33" s="220"/>
      <c r="G33" s="220" t="str">
        <f>VLOOKUP(B33,'Plantilla publicacion'!$A$3:$M$489,7,0)</f>
        <v>N/A</v>
      </c>
      <c r="H33" s="6" t="str">
        <f>VLOOKUP(B33,'Plantilla publicacion'!$A$3:$M$489,8,0)</f>
        <v>Ejecutar el plan de trabajo (Seguimiento al plan de trabajo y evidencias de su cumplimiento)</v>
      </c>
      <c r="I33" s="6">
        <f>VLOOKUP(B33,'Plantilla publicacion'!$A$3:$M$489,9,0)</f>
        <v>100</v>
      </c>
      <c r="J33" s="6" t="str">
        <f>VLOOKUP(B33,'Plantilla publicacion'!$A$3:$M$489,10,0)</f>
        <v>Porcentual</v>
      </c>
      <c r="K33" s="7" t="str">
        <f>VLOOKUP(B33,'Plantilla publicacion'!$A$3:$M$489,11,0)</f>
        <v>2025-05-01</v>
      </c>
      <c r="L33" s="7" t="str">
        <f>VLOOKUP(B33,'Plantilla publicacion'!$A$3:$M$489,12,0)</f>
        <v>2025-11-28</v>
      </c>
      <c r="M33" s="58"/>
      <c r="N33" s="17" t="str">
        <f>VLOOKUP(B33,'Plantilla publicacion'!$A$3:$M$489,13,0)</f>
        <v>30-OFICINA ASESORA DE PLANEACIÓN</v>
      </c>
    </row>
    <row r="34" spans="1:14" s="13" customFormat="1" ht="13.5" hidden="1" thickBot="1" x14ac:dyDescent="0.3">
      <c r="A34" s="13" t="str">
        <f>VLOOKUP(B34,'Plantilla publicacion'!$A$3:$B$489,2,0)</f>
        <v>Actividad propia</v>
      </c>
      <c r="B34" s="11" t="s">
        <v>1115</v>
      </c>
      <c r="C34" s="220"/>
      <c r="D34" s="220">
        <f>VLOOKUP(B34,'Plantilla publicacion'!$A$3:$M$489,6,0)</f>
        <v>0</v>
      </c>
      <c r="E34" s="220"/>
      <c r="F34" s="220"/>
      <c r="G34" s="220" t="str">
        <f>VLOOKUP(B34,'Plantilla publicacion'!$A$3:$M$489,7,0)</f>
        <v>N/A</v>
      </c>
      <c r="H34" s="11" t="str">
        <f>VLOOKUP(B34,'Plantilla publicacion'!$A$3:$M$489,8,0)</f>
        <v>Presentar resultados (Presentación de resultados y  Lista de asistencia reunióno de presentación)</v>
      </c>
      <c r="I34" s="11">
        <f>VLOOKUP(B34,'Plantilla publicacion'!$A$3:$M$489,9,0)</f>
        <v>2</v>
      </c>
      <c r="J34" s="11" t="str">
        <f>VLOOKUP(B34,'Plantilla publicacion'!$A$3:$M$489,10,0)</f>
        <v>Númerica</v>
      </c>
      <c r="K34" s="113" t="str">
        <f>VLOOKUP(B34,'Plantilla publicacion'!$A$3:$M$489,11,0)</f>
        <v>2025-12-01</v>
      </c>
      <c r="L34" s="113" t="str">
        <f>VLOOKUP(B34,'Plantilla publicacion'!$A$3:$M$489,12,0)</f>
        <v>2025-12-19</v>
      </c>
      <c r="M34" s="114"/>
      <c r="N34" s="115" t="str">
        <f>VLOOKUP(B34,'Plantilla publicacion'!$A$3:$M$489,13,0)</f>
        <v>30-OFICINA ASESORA DE PLANEACIÓN</v>
      </c>
    </row>
    <row r="35" spans="1:14" s="13" customFormat="1" ht="15" hidden="1" customHeight="1" x14ac:dyDescent="0.25">
      <c r="B35" s="101" t="s">
        <v>1167</v>
      </c>
      <c r="C35" s="261" t="str">
        <f>VLOOKUP(B38,'Plantilla publicacion'!$A$3:$R$489,17,0)</f>
        <v>PND - 5-31-5-b- Convergencia regional - Entidades públicas territoriales y nacionales fortalecidas / PES - Transformación Institucional</v>
      </c>
      <c r="D35" s="261" t="str">
        <f>VLOOKUP(B38,'Plantilla publicacion'!$A$3:$M$489,6,0)</f>
        <v>81-Mejorar la oportunidad en la atención de trámites y servicios.</v>
      </c>
      <c r="E35" s="261"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61"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61" t="str">
        <f>VLOOKUP(B38,'Plantilla publicacion'!$A$3:$M$489,7,0)</f>
        <v>N/A</v>
      </c>
      <c r="H35" s="103" t="str">
        <f>VLOOKUP(B35,'Plantilla publicacion'!$A$3:$M$489,8,0)</f>
        <v>Estudios Económicos o informes que permitan Identificar factores que generen distorsiones en la competencia de los mercados y acciones prioritarias en materia de defensa de la competencia, realizados  (Estudios Económicos o informes elaborados)</v>
      </c>
      <c r="I35" s="103">
        <f>VLOOKUP(B35,'Plantilla publicacion'!$A$3:$M$489,9,0)</f>
        <v>5</v>
      </c>
      <c r="J35" s="103" t="str">
        <f>VLOOKUP(B35,'Plantilla publicacion'!$A$3:$M$489,10,0)</f>
        <v>Númerica</v>
      </c>
      <c r="K35" s="189" t="str">
        <f>VLOOKUP(B35,'Plantilla publicacion'!$A$3:$M$489,11,0)</f>
        <v>2025-02-03</v>
      </c>
      <c r="L35" s="189" t="str">
        <f>VLOOKUP(B35,'Plantilla publicacion'!$A$3:$M$489,12,0)</f>
        <v>2025-12-12</v>
      </c>
      <c r="M35" s="15" t="str">
        <f>IF(ISERROR(VLOOKUP(B35,'Plantilla publicacion'!$A$3:$P$489,16,0)),"NA",VLOOKUP(B35,'Plantilla publicacion'!$A$3:$P$489,16,0))</f>
        <v>PND 9_Ampliar los instrumentos de prevención / PND 10_Fortalecer las actividades de inspección, vigilancia y control / PES_20230189 / PES_20230192 / PEI_4 / PEI_5</v>
      </c>
      <c r="N35" s="104" t="str">
        <f>VLOOKUP(B35,'Plantilla publicacion'!$A$3:$M$489,13,0)</f>
        <v>1000-DESPACHO DEL SUPERINTENDENTE DELEGADO PARA LA PROTECCIÓN DE LA COMPETENCIA</v>
      </c>
    </row>
    <row r="36" spans="1:14" s="13" customFormat="1" ht="26.25" hidden="1" thickBot="1" x14ac:dyDescent="0.3">
      <c r="B36" s="105" t="s">
        <v>1169</v>
      </c>
      <c r="C36" s="261"/>
      <c r="D36" s="261"/>
      <c r="E36" s="261"/>
      <c r="F36" s="261"/>
      <c r="G36" s="261"/>
      <c r="H36" s="6" t="str">
        <f>VLOOKUP(B36,'Plantilla publicacion'!$A$3:$M$489,8,0)</f>
        <v>Definir el alcance requerido, para los estudios o informes.  (Acta con el alcance definido)</v>
      </c>
      <c r="I36" s="6">
        <f>VLOOKUP(B36,'Plantilla publicacion'!$A$3:$M$489,9,0)</f>
        <v>5</v>
      </c>
      <c r="J36" s="6" t="str">
        <f>VLOOKUP(B36,'Plantilla publicacion'!$A$3:$M$489,10,0)</f>
        <v>Númerica</v>
      </c>
      <c r="K36" s="7" t="str">
        <f>VLOOKUP(B36,'Plantilla publicacion'!$A$3:$M$489,11,0)</f>
        <v>2025-02-03</v>
      </c>
      <c r="L36" s="7" t="str">
        <f>VLOOKUP(B36,'Plantilla publicacion'!$A$3:$M$489,12,0)</f>
        <v>2025-02-28</v>
      </c>
      <c r="M36" s="58"/>
      <c r="N36" s="106" t="str">
        <f>VLOOKUP(B36,'Plantilla publicacion'!$A$3:$M$489,13,0)</f>
        <v>1000-DESPACHO DEL SUPERINTENDENTE DELEGADO PARA LA PROTECCIÓN DE LA COMPETENCIA</v>
      </c>
    </row>
    <row r="37" spans="1:14" s="13" customFormat="1" ht="26.25" hidden="1" thickBot="1" x14ac:dyDescent="0.3">
      <c r="B37" s="105" t="s">
        <v>1171</v>
      </c>
      <c r="C37" s="262"/>
      <c r="D37" s="262"/>
      <c r="E37" s="262"/>
      <c r="F37" s="262"/>
      <c r="G37" s="262"/>
      <c r="H37" s="6" t="str">
        <f>VLOOKUP(B37,'Plantilla publicacion'!$A$3:$M$489,8,0)</f>
        <v>Realizar y entregar los estudios o informes   (Estudio presentado a la Delegada para la Protección de la Competencia)</v>
      </c>
      <c r="I37" s="6">
        <f>VLOOKUP(B37,'Plantilla publicacion'!$A$3:$M$489,9,0)</f>
        <v>5</v>
      </c>
      <c r="J37" s="6" t="str">
        <f>VLOOKUP(B37,'Plantilla publicacion'!$A$3:$M$489,10,0)</f>
        <v>Númerica</v>
      </c>
      <c r="K37" s="7" t="str">
        <f>VLOOKUP(B37,'Plantilla publicacion'!$A$3:$M$489,11,0)</f>
        <v>2025-03-03</v>
      </c>
      <c r="L37" s="7" t="str">
        <f>VLOOKUP(B37,'Plantilla publicacion'!$A$3:$M$489,12,0)</f>
        <v>2025-12-12</v>
      </c>
      <c r="M37" s="58"/>
      <c r="N37" s="106" t="str">
        <f>VLOOKUP(B37,'Plantilla publicacion'!$A$3:$M$489,13,0)</f>
        <v>1000-DESPACHO DEL SUPERINTENDENTE DELEGADO PARA LA PROTECCIÓN DE LA COMPETENCIA</v>
      </c>
    </row>
    <row r="38" spans="1:14" s="12" customFormat="1" ht="39" hidden="1" thickBot="1" x14ac:dyDescent="0.3">
      <c r="A38" s="5" t="str">
        <f>VLOOKUP(B38,'Plantilla publicacion'!$A$3:$B$489,2,0)</f>
        <v>Producto</v>
      </c>
      <c r="B38" s="101" t="s">
        <v>1184</v>
      </c>
      <c r="C38" s="219" t="str">
        <f>VLOOKUP(B38,'Plantilla publicacion'!$A$3:$R$489,17,0)</f>
        <v>PND - 5-31-5-b- Convergencia regional - Entidades públicas territoriales y nacionales fortalecidas / PES - Transformación Institucional</v>
      </c>
      <c r="D38" s="219" t="str">
        <f>VLOOKUP(B38,'Plantilla publicacion'!$A$3:$M$489,6,0)</f>
        <v>81-Mejorar la oportunidad en la atención de trámites y servicios.</v>
      </c>
      <c r="E38" s="219"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219" t="str">
        <f>VLOOKUP(B38,'Plantilla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19" t="str">
        <f>VLOOKUP(B38,'Plantilla publicacion'!$A$3:$M$489,7,0)</f>
        <v>N/A</v>
      </c>
      <c r="H38" s="103" t="str">
        <f>VLOOKUP(B38,'Plantilla publicacion'!$A$3:$M$489,8,0)</f>
        <v>Herramienta de control y gestión de los tiempos de las actividades de los procedimientos de la Delegatura, diseñada y probada  (Matrices con el registro  de los tiempos de cada actividad entregado)</v>
      </c>
      <c r="I38" s="103">
        <f>VLOOKUP(B38,'Plantilla publicacion'!$A$3:$M$489,9,0)</f>
        <v>1</v>
      </c>
      <c r="J38" s="103" t="str">
        <f>VLOOKUP(B38,'Plantilla publicacion'!$A$3:$M$489,10,0)</f>
        <v>Númerica</v>
      </c>
      <c r="K38" s="189" t="str">
        <f>VLOOKUP(B38,'Plantilla publicacion'!$A$3:$M$489,11,0)</f>
        <v>2025-01-20</v>
      </c>
      <c r="L38" s="189" t="str">
        <f>VLOOKUP(B38,'Plantilla publicacion'!$A$3:$M$489,12,0)</f>
        <v>2025-12-12</v>
      </c>
      <c r="M38" s="15">
        <f>IF(ISERROR(VLOOKUP(B38,'Plantilla publicacion'!$A$3:$P$489,16,0)),"NA",VLOOKUP(B38,'Plantilla publicacion'!$A$3:$P$489,16,0))</f>
        <v>0</v>
      </c>
      <c r="N38" s="104" t="str">
        <f>VLOOKUP(B38,'Plantilla publicacion'!$A$3:$M$489,13,0)</f>
        <v>1000-DESPACHO DEL SUPERINTENDENTE DELEGADO PARA LA PROTECCIÓN DE LA COMPETENCIA</v>
      </c>
    </row>
    <row r="39" spans="1:14" s="14" customFormat="1" ht="26.25" hidden="1" thickBot="1" x14ac:dyDescent="0.3">
      <c r="A39" s="13" t="str">
        <f>VLOOKUP(B39,'Plantilla publicacion'!$A$3:$B$489,2,0)</f>
        <v>Actividad propia</v>
      </c>
      <c r="B39" s="105" t="s">
        <v>1186</v>
      </c>
      <c r="C39" s="220"/>
      <c r="D39" s="220">
        <f>VLOOKUP(B39,'Plantilla publicacion'!$A$3:$M$489,6,0)</f>
        <v>0</v>
      </c>
      <c r="E39" s="220"/>
      <c r="F39" s="220"/>
      <c r="G39" s="220" t="str">
        <f>VLOOKUP(B39,'Plantilla publicacion'!$A$3:$M$489,7,0)</f>
        <v>N/A</v>
      </c>
      <c r="H39" s="6" t="str">
        <f>VLOOKUP(B39,'Plantilla publicacion'!$A$3:$M$489,8,0)</f>
        <v>Diseñar la herramienta de control y gestión de tiempos (Matrices por procedimiento)</v>
      </c>
      <c r="I39" s="6">
        <f>VLOOKUP(B39,'Plantilla publicacion'!$A$3:$M$489,9,0)</f>
        <v>4</v>
      </c>
      <c r="J39" s="6" t="str">
        <f>VLOOKUP(B39,'Plantilla publicacion'!$A$3:$M$489,10,0)</f>
        <v>Númerica</v>
      </c>
      <c r="K39" s="7" t="str">
        <f>VLOOKUP(B39,'Plantilla publicacion'!$A$3:$M$489,11,0)</f>
        <v>2025-01-20</v>
      </c>
      <c r="L39" s="7" t="str">
        <f>VLOOKUP(B39,'Plantilla publicacion'!$A$3:$M$489,12,0)</f>
        <v>2025-06-27</v>
      </c>
      <c r="M39" s="58"/>
      <c r="N39" s="106" t="str">
        <f>VLOOKUP(B39,'Plantilla publicacion'!$A$3:$M$489,13,0)</f>
        <v>1000-DESPACHO DEL SUPERINTENDENTE DELEGADO PARA LA PROTECCIÓN DE LA COMPETENCIA</v>
      </c>
    </row>
    <row r="40" spans="1:14" s="14" customFormat="1" ht="39" hidden="1" thickBot="1" x14ac:dyDescent="0.3">
      <c r="A40" s="13" t="str">
        <f>VLOOKUP(B40,'Plantilla publicacion'!$A$3:$B$489,2,0)</f>
        <v>Actividad propia</v>
      </c>
      <c r="B40" s="105" t="s">
        <v>1188</v>
      </c>
      <c r="C40" s="220"/>
      <c r="D40" s="220">
        <f>VLOOKUP(B40,'Plantilla publicacion'!$A$3:$M$489,6,0)</f>
        <v>0</v>
      </c>
      <c r="E40" s="220"/>
      <c r="F40" s="220"/>
      <c r="G40" s="220" t="str">
        <f>VLOOKUP(B40,'Plantilla publicacion'!$A$3:$M$489,7,0)</f>
        <v>N/A</v>
      </c>
      <c r="H40" s="6" t="str">
        <f>VLOOKUP(B40,'Plantilla publicacion'!$A$3:$M$489,8,0)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publicacion'!$A$3:$M$489,9,0)</f>
        <v>4</v>
      </c>
      <c r="J40" s="6" t="str">
        <f>VLOOKUP(B40,'Plantilla publicacion'!$A$3:$M$489,10,0)</f>
        <v>Númerica</v>
      </c>
      <c r="K40" s="7" t="str">
        <f>VLOOKUP(B40,'Plantilla publicacion'!$A$3:$M$489,11,0)</f>
        <v>2025-07-01</v>
      </c>
      <c r="L40" s="7" t="str">
        <f>VLOOKUP(B40,'Plantilla publicacion'!$A$3:$M$489,12,0)</f>
        <v>2025-11-14</v>
      </c>
      <c r="M40" s="58"/>
      <c r="N40" s="106" t="str">
        <f>VLOOKUP(B40,'Plantilla publicacion'!$A$3:$M$489,13,0)</f>
        <v>1000-DESPACHO DEL SUPERINTENDENTE DELEGADO PARA LA PROTECCIÓN DE LA COMPETENCIA</v>
      </c>
    </row>
    <row r="41" spans="1:14" s="14" customFormat="1" ht="26.25" hidden="1" thickBot="1" x14ac:dyDescent="0.3">
      <c r="A41" s="13" t="str">
        <f>VLOOKUP(B41,'Plantilla publicacion'!$A$3:$B$489,2,0)</f>
        <v>Actividad propia</v>
      </c>
      <c r="B41" s="107" t="s">
        <v>1190</v>
      </c>
      <c r="C41" s="221"/>
      <c r="D41" s="221">
        <f>VLOOKUP(B41,'Plantilla publicacion'!$A$3:$M$489,6,0)</f>
        <v>0</v>
      </c>
      <c r="E41" s="221"/>
      <c r="F41" s="221"/>
      <c r="G41" s="221" t="str">
        <f>VLOOKUP(B41,'Plantilla publicacion'!$A$3:$M$489,7,0)</f>
        <v>N/A</v>
      </c>
      <c r="H41" s="109" t="str">
        <f>VLOOKUP(B41,'Plantilla publicacion'!$A$3:$M$489,8,0)</f>
        <v>Realizar prueba piloto de la herramienta de control y gestión (Informe de los resultados de la prueba piloto)</v>
      </c>
      <c r="I41" s="109">
        <f>VLOOKUP(B41,'Plantilla publicacion'!$A$3:$M$489,9,0)</f>
        <v>1</v>
      </c>
      <c r="J41" s="109" t="str">
        <f>VLOOKUP(B41,'Plantilla publicacion'!$A$3:$M$489,10,0)</f>
        <v>Númerica</v>
      </c>
      <c r="K41" s="110" t="str">
        <f>VLOOKUP(B41,'Plantilla publicacion'!$A$3:$M$489,11,0)</f>
        <v>2025-11-14</v>
      </c>
      <c r="L41" s="110" t="str">
        <f>VLOOKUP(B41,'Plantilla publicacion'!$A$3:$M$489,12,0)</f>
        <v>2025-12-12</v>
      </c>
      <c r="M41" s="111"/>
      <c r="N41" s="112" t="str">
        <f>VLOOKUP(B41,'Plantilla publicacion'!$A$3:$M$489,13,0)</f>
        <v>1000-DESPACHO DEL SUPERINTENDENTE DELEGADO PARA LA PROTECCIÓN DE LA COMPETENCIA</v>
      </c>
    </row>
    <row r="42" spans="1:14" s="12" customFormat="1" ht="64.5" hidden="1" thickBot="1" x14ac:dyDescent="0.3">
      <c r="A42" s="5" t="str">
        <f>VLOOKUP(B42,'Plantilla publicacion'!$A$3:$B$489,2,0)</f>
        <v>Producto</v>
      </c>
      <c r="B42" s="15" t="s">
        <v>1419</v>
      </c>
      <c r="C42" s="220" t="str">
        <f>VLOOKUP(B42,'Plantilla publicacion'!$A$3:$R$489,17,0)</f>
        <v>PND - 5-31-5-b- Convergencia regional - Entidades públicas territoriales y nacionales fortalecidas / PES - Transformación Institucional</v>
      </c>
      <c r="D42" s="220" t="str">
        <f>VLOOKUP(B42,'Plantilla publicacion'!$A$3:$M$489,6,0)</f>
        <v>60-Fortalecer el Sistema Integral de Gestión Institucional en el marco del Modelo Integrado de Planeación y gestión para mejorar la prestación del servicio.</v>
      </c>
      <c r="E42" s="220" t="str">
        <f>VLOOKUP(B42,'Plantilla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20" t="str">
        <f>VLOOKUP(B42,'Plantilla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20" t="str">
        <f>VLOOKUP(B42,'Plantilla publicacion'!$A$3:$M$489,7,0)</f>
        <v>FUNCIONAMIENTO</v>
      </c>
      <c r="H42" s="15" t="str">
        <f>VLOOKUP(B42,'Plantilla publicacion'!$A$3:$M$489,8,0)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publicacion'!$A$3:$M$489,9,0)</f>
        <v>100</v>
      </c>
      <c r="J42" s="15" t="str">
        <f>VLOOKUP(B42,'Plantilla publicacion'!$A$3:$M$489,10,0)</f>
        <v>Porcentual</v>
      </c>
      <c r="K42" s="188" t="str">
        <f>VLOOKUP(B42,'Plantilla publicacion'!$A$3:$M$489,11,0)</f>
        <v>2025-01-27</v>
      </c>
      <c r="L42" s="188" t="str">
        <f>VLOOKUP(B42,'Plantilla publicacion'!$A$3:$M$489,12,0)</f>
        <v>2025-12-19</v>
      </c>
      <c r="M42" s="15">
        <f>IF(ISERROR(VLOOKUP(B42,'Plantilla publicacion'!$A$3:$P$489,16,0)),"NA",VLOOKUP(B42,'Plantilla publicacion'!$A$3:$P$489,16,0))</f>
        <v>0</v>
      </c>
      <c r="N42" s="15" t="str">
        <f>VLOOKUP(B42,'Plantilla publicacion'!$A$3:$M$489,13,0)</f>
        <v>100-SECRETARIA GENERAL</v>
      </c>
    </row>
    <row r="43" spans="1:14" s="14" customFormat="1" ht="51.75" hidden="1" thickBot="1" x14ac:dyDescent="0.3">
      <c r="A43" s="13" t="str">
        <f>VLOOKUP(B43,'Plantilla publicacion'!$A$3:$B$489,2,0)</f>
        <v>Actividad propia</v>
      </c>
      <c r="B43" s="6" t="s">
        <v>1421</v>
      </c>
      <c r="C43" s="220"/>
      <c r="D43" s="220">
        <f>VLOOKUP(B43,'Plantilla publicacion'!$A$3:$M$489,6,0)</f>
        <v>0</v>
      </c>
      <c r="E43" s="220"/>
      <c r="F43" s="220"/>
      <c r="G43" s="220" t="str">
        <f>VLOOKUP(B43,'Plantilla publicacion'!$A$3:$M$489,7,0)</f>
        <v>N/A</v>
      </c>
      <c r="H43" s="6" t="str">
        <f>VLOOKUP(B43,'Plantilla publicacion'!$A$3:$M$489,8,0)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publicacion'!$A$3:$M$489,9,0)</f>
        <v>1</v>
      </c>
      <c r="J43" s="6" t="str">
        <f>VLOOKUP(B43,'Plantilla publicacion'!$A$3:$M$489,10,0)</f>
        <v>Númerica</v>
      </c>
      <c r="K43" s="7" t="str">
        <f>VLOOKUP(B43,'Plantilla publicacion'!$A$3:$M$489,11,0)</f>
        <v>2025-01-27</v>
      </c>
      <c r="L43" s="7" t="str">
        <f>VLOOKUP(B43,'Plantilla publicacion'!$A$3:$M$489,12,0)</f>
        <v>2025-02-28</v>
      </c>
      <c r="M43" s="58"/>
      <c r="N43" s="17" t="str">
        <f>VLOOKUP(B43,'Plantilla publicacion'!$A$3:$M$489,13,0)</f>
        <v>100-SECRETARIA GENERAL</v>
      </c>
    </row>
    <row r="44" spans="1:14" s="14" customFormat="1" ht="26.25" hidden="1" thickBot="1" x14ac:dyDescent="0.3">
      <c r="A44" s="13" t="str">
        <f>VLOOKUP(B44,'Plantilla publicacion'!$A$3:$B$489,2,0)</f>
        <v>Actividad propia</v>
      </c>
      <c r="B44" s="6" t="s">
        <v>1423</v>
      </c>
      <c r="C44" s="220"/>
      <c r="D44" s="220">
        <f>VLOOKUP(B44,'Plantilla publicacion'!$A$3:$M$489,6,0)</f>
        <v>0</v>
      </c>
      <c r="E44" s="220"/>
      <c r="F44" s="220"/>
      <c r="G44" s="220" t="str">
        <f>VLOOKUP(B44,'Plantilla publicacion'!$A$3:$M$489,7,0)</f>
        <v>N/A</v>
      </c>
      <c r="H44" s="6" t="str">
        <f>VLOOKUP(B44,'Plantilla publicacion'!$A$3:$M$489,8,0)</f>
        <v>Elaborar un plan de trabajo con las actividades propuestas dentro de la estrategia para fortalecer la cultura de sostenibilidad de la Entidad (Plan de Trabajo con las actividades de la Estrategia)</v>
      </c>
      <c r="I44" s="6">
        <f>VLOOKUP(B44,'Plantilla publicacion'!$A$3:$M$489,9,0)</f>
        <v>1</v>
      </c>
      <c r="J44" s="6" t="str">
        <f>VLOOKUP(B44,'Plantilla publicacion'!$A$3:$M$489,10,0)</f>
        <v>Númerica</v>
      </c>
      <c r="K44" s="7" t="str">
        <f>VLOOKUP(B44,'Plantilla publicacion'!$A$3:$M$489,11,0)</f>
        <v>2025-03-03</v>
      </c>
      <c r="L44" s="7" t="str">
        <f>VLOOKUP(B44,'Plantilla publicacion'!$A$3:$M$489,12,0)</f>
        <v>2025-07-25</v>
      </c>
      <c r="M44" s="58"/>
      <c r="N44" s="17" t="str">
        <f>VLOOKUP(B44,'Plantilla publicacion'!$A$3:$M$489,13,0)</f>
        <v>100-SECRETARIA GENERAL</v>
      </c>
    </row>
    <row r="45" spans="1:14" s="14" customFormat="1" ht="51.75" hidden="1" thickBot="1" x14ac:dyDescent="0.3">
      <c r="A45" s="13" t="str">
        <f>VLOOKUP(B45,'Plantilla publicacion'!$A$3:$B$489,2,0)</f>
        <v>Actividad propia</v>
      </c>
      <c r="B45" s="6" t="s">
        <v>1424</v>
      </c>
      <c r="C45" s="220"/>
      <c r="D45" s="220">
        <f>VLOOKUP(B45,'Plantilla publicacion'!$A$3:$M$489,6,0)</f>
        <v>0</v>
      </c>
      <c r="E45" s="220"/>
      <c r="F45" s="220"/>
      <c r="G45" s="220" t="str">
        <f>VLOOKUP(B45,'Plantilla publicacion'!$A$3:$M$489,7,0)</f>
        <v>N/A</v>
      </c>
      <c r="H45" s="6" t="str">
        <f>VLOOKUP(B45,'Plantilla publicacion'!$A$3:$M$489,8,0)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publicacion'!$A$3:$M$489,9,0)</f>
        <v>100</v>
      </c>
      <c r="J45" s="6" t="str">
        <f>VLOOKUP(B45,'Plantilla publicacion'!$A$3:$M$489,10,0)</f>
        <v>Porcentual</v>
      </c>
      <c r="K45" s="7" t="str">
        <f>VLOOKUP(B45,'Plantilla publicacion'!$A$3:$M$489,11,0)</f>
        <v>2025-03-03</v>
      </c>
      <c r="L45" s="7" t="str">
        <f>VLOOKUP(B45,'Plantilla publicacion'!$A$3:$M$489,12,0)</f>
        <v>2025-12-19</v>
      </c>
      <c r="M45" s="58"/>
      <c r="N45" s="17" t="str">
        <f>VLOOKUP(B45,'Plantilla publicacion'!$A$3:$M$489,13,0)</f>
        <v>100-SECRETARIA GENERAL</v>
      </c>
    </row>
    <row r="46" spans="1:14" ht="32.25" hidden="1" customHeight="1" thickBot="1" x14ac:dyDescent="0.3">
      <c r="A46" s="13" t="e">
        <f>VLOOKUP(B46,'Plantilla publicacion'!$A$3:$B$489,2,0)</f>
        <v>#N/A</v>
      </c>
      <c r="B46" s="255" t="s">
        <v>26</v>
      </c>
      <c r="C46" s="256"/>
      <c r="D46" s="256"/>
      <c r="E46" s="256"/>
      <c r="F46" s="256"/>
      <c r="G46" s="256"/>
      <c r="H46" s="256"/>
      <c r="I46" s="256"/>
      <c r="J46" s="256"/>
      <c r="K46" s="256"/>
      <c r="L46" s="256"/>
      <c r="M46" s="256"/>
      <c r="N46" s="257"/>
    </row>
    <row r="47" spans="1:14" ht="48" hidden="1" customHeight="1" thickBot="1" x14ac:dyDescent="0.3">
      <c r="B47" s="22" t="s">
        <v>484</v>
      </c>
      <c r="C47" s="23" t="s">
        <v>1547</v>
      </c>
      <c r="D47" s="23" t="s">
        <v>0</v>
      </c>
      <c r="E47" s="23" t="s">
        <v>1494</v>
      </c>
      <c r="F47" s="23" t="s">
        <v>1550</v>
      </c>
      <c r="G47" s="23" t="s">
        <v>1</v>
      </c>
      <c r="H47" s="23" t="s">
        <v>2</v>
      </c>
      <c r="I47" s="23" t="s">
        <v>3</v>
      </c>
      <c r="J47" s="23" t="s">
        <v>4</v>
      </c>
      <c r="K47" s="24" t="s">
        <v>5</v>
      </c>
      <c r="L47" s="24" t="s">
        <v>6</v>
      </c>
      <c r="M47" s="57" t="s">
        <v>1548</v>
      </c>
      <c r="N47" s="25" t="s">
        <v>7</v>
      </c>
    </row>
    <row r="48" spans="1:14" s="12" customFormat="1" ht="39" hidden="1" thickBot="1" x14ac:dyDescent="0.3">
      <c r="A48" s="5" t="str">
        <f>VLOOKUP(B48,'Plantilla publicacion'!$A$3:$B$489,2,0)</f>
        <v>Producto</v>
      </c>
      <c r="B48" s="15" t="s">
        <v>645</v>
      </c>
      <c r="C48" s="239" t="str">
        <f>VLOOKUP(B48,'Plantilla publicacion'!$A$3:$R$489,17,0)</f>
        <v>PND - 5-31-5-b- Convergencia regional - Entidades públicas territoriales y nacionales fortalecidas / PES - Transformación Institucional</v>
      </c>
      <c r="D48" s="239" t="str">
        <f>VLOOKUP(B48,'Plantilla publicacion'!$A$3:$M$489,6,0)</f>
        <v>56-Fortalecer la gestión de la información, el conocimiento y la innovación para optimizar la capacidad institucional</v>
      </c>
      <c r="E48" s="239" t="str">
        <f>VLOOKUP(B48,'Plantilla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39" t="str">
        <f>VLOOKUP(B48,'Plantilla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39" t="str">
        <f>VLOOKUP(B48,'Plantilla publicacion'!$A$3:$M$489,7,0)</f>
        <v>C-3599-0200-0005-53105b</v>
      </c>
      <c r="H48" s="15" t="str">
        <f>VLOOKUP(B48,'Plantilla publicacion'!$A$3:$M$489,8,0)</f>
        <v>Planeación, gestión y seguimiento de los eventos institucionales y procesos digital interno y externo liderados por el Grupo de Comunicación, sistematizados. (Informe de implementación de la sistematización)</v>
      </c>
      <c r="I48" s="15">
        <f>VLOOKUP(B48,'Plantilla publicacion'!$A$3:$M$489,9,0)</f>
        <v>100</v>
      </c>
      <c r="J48" s="15" t="str">
        <f>VLOOKUP(B48,'Plantilla publicacion'!$A$3:$M$489,10,0)</f>
        <v>Porcentual</v>
      </c>
      <c r="K48" s="188" t="str">
        <f>VLOOKUP(B48,'Plantilla publicacion'!$A$3:$M$489,11,0)</f>
        <v>2025-02-07</v>
      </c>
      <c r="L48" s="188" t="str">
        <f>VLOOKUP(B48,'Plantilla publicacion'!$A$3:$M$489,12,0)</f>
        <v>2025-12-19</v>
      </c>
      <c r="M48" s="15">
        <f>IF(ISERROR(VLOOKUP(B48,'Plantilla publicacion'!$A$3:$P$489,16,0)),"NA",VLOOKUP(B48,'Plantilla publicacion'!$A$3:$P$489,16,0))</f>
        <v>0</v>
      </c>
      <c r="N48" s="15" t="str">
        <f>VLOOKUP(B48,'Plantilla publicacion'!$A$3:$M$489,13,0)</f>
        <v>73-GRUPO DE TRABAJO DE COMUNICACION</v>
      </c>
    </row>
    <row r="49" spans="1:14" ht="26.25" hidden="1" thickBot="1" x14ac:dyDescent="0.3">
      <c r="A49" s="13" t="str">
        <f>VLOOKUP(B49,'Plantilla publicacion'!$A$3:$B$489,2,0)</f>
        <v>Actividad propia</v>
      </c>
      <c r="B49" s="6" t="s">
        <v>648</v>
      </c>
      <c r="C49" s="220"/>
      <c r="D49" s="220">
        <f>VLOOKUP(B49,'Plantilla publicacion'!$A$3:$M$489,6,0)</f>
        <v>0</v>
      </c>
      <c r="E49" s="220"/>
      <c r="F49" s="220"/>
      <c r="G49" s="220" t="str">
        <f>VLOOKUP(B49,'Plantilla publicacion'!$A$3:$M$489,7,0)</f>
        <v>N/A</v>
      </c>
      <c r="H49" s="6" t="str">
        <f>VLOOKUP(B49,'Plantilla publicacion'!$A$3:$M$489,8,0)</f>
        <v>Identificar las necesidades de sistematización de los procesos de planeación, ejecución y seguimiento a los eventos y elaborar la propuesta de implementación  (Documento de propuesta)</v>
      </c>
      <c r="I49" s="6">
        <f>VLOOKUP(B49,'Plantilla publicacion'!$A$3:$M$489,9,0)</f>
        <v>1</v>
      </c>
      <c r="J49" s="6" t="str">
        <f>VLOOKUP(B49,'Plantilla publicacion'!$A$3:$M$489,10,0)</f>
        <v>Númerica</v>
      </c>
      <c r="K49" s="7" t="str">
        <f>VLOOKUP(B49,'Plantilla publicacion'!$A$3:$M$489,11,0)</f>
        <v>2025-02-07</v>
      </c>
      <c r="L49" s="7" t="str">
        <f>VLOOKUP(B49,'Plantilla publicacion'!$A$3:$M$489,12,0)</f>
        <v>2025-04-11</v>
      </c>
      <c r="M49" s="58"/>
      <c r="N49" s="17" t="str">
        <f>VLOOKUP(B49,'Plantilla publicacion'!$A$3:$M$489,13,0)</f>
        <v>73-GRUPO DE TRABAJO DE COMUNICACION</v>
      </c>
    </row>
    <row r="50" spans="1:14" ht="39" hidden="1" thickBot="1" x14ac:dyDescent="0.3">
      <c r="A50" s="13" t="str">
        <f>VLOOKUP(B50,'Plantilla publicacion'!$A$3:$B$489,2,0)</f>
        <v>Actividad propia</v>
      </c>
      <c r="B50" s="6" t="s">
        <v>650</v>
      </c>
      <c r="C50" s="220"/>
      <c r="D50" s="220">
        <f>VLOOKUP(B50,'Plantilla publicacion'!$A$3:$M$489,6,0)</f>
        <v>0</v>
      </c>
      <c r="E50" s="220"/>
      <c r="F50" s="220"/>
      <c r="G50" s="220" t="str">
        <f>VLOOKUP(B50,'Plantilla publicacion'!$A$3:$M$489,7,0)</f>
        <v>N/A</v>
      </c>
      <c r="H50" s="6" t="str">
        <f>VLOOKUP(B50,'Plantilla publicacion'!$A$3:$M$489,8,0)</f>
        <v>Identificar las necesidades de sistematización de los procesos de planeación, ejecución y seguimiento a los procesos digitales internos y externos y elaborar la propuesta de implementación  (Documento de propuesta)</v>
      </c>
      <c r="I50" s="6">
        <f>VLOOKUP(B50,'Plantilla publicacion'!$A$3:$M$489,9,0)</f>
        <v>1</v>
      </c>
      <c r="J50" s="6" t="str">
        <f>VLOOKUP(B50,'Plantilla publicacion'!$A$3:$M$489,10,0)</f>
        <v>Númerica</v>
      </c>
      <c r="K50" s="7" t="str">
        <f>VLOOKUP(B50,'Plantilla publicacion'!$A$3:$M$489,11,0)</f>
        <v>2025-02-07</v>
      </c>
      <c r="L50" s="7" t="str">
        <f>VLOOKUP(B50,'Plantilla publicacion'!$A$3:$M$489,12,0)</f>
        <v>2025-03-31</v>
      </c>
      <c r="M50" s="58"/>
      <c r="N50" s="17" t="str">
        <f>VLOOKUP(B50,'Plantilla publicacion'!$A$3:$M$489,13,0)</f>
        <v>73-GRUPO DE TRABAJO DE COMUNICACION</v>
      </c>
    </row>
    <row r="51" spans="1:14" ht="32.25" hidden="1" customHeight="1" x14ac:dyDescent="0.25">
      <c r="A51" s="13" t="str">
        <f>VLOOKUP(B51,'Plantilla publicacion'!$A$3:$B$489,2,0)</f>
        <v>Actividad propia</v>
      </c>
      <c r="B51" s="6" t="s">
        <v>652</v>
      </c>
      <c r="C51" s="220"/>
      <c r="D51" s="220">
        <f>VLOOKUP(B51,'Plantilla publicacion'!$A$3:$M$489,6,0)</f>
        <v>0</v>
      </c>
      <c r="E51" s="220"/>
      <c r="F51" s="220"/>
      <c r="G51" s="220" t="str">
        <f>VLOOKUP(B51,'Plantilla publicacion'!$A$3:$M$489,7,0)</f>
        <v>N/A</v>
      </c>
      <c r="H51" s="6" t="str">
        <f>VLOOKUP(B51,'Plantilla publicacion'!$A$3:$M$489,8,0)</f>
        <v>Realizar la sistematización de los procesos planeación, ejecución y seguimiento a procesos digitales internos y externos  (Documento de evidencias de sistematización)</v>
      </c>
      <c r="I51" s="6">
        <f>VLOOKUP(B51,'Plantilla publicacion'!$A$3:$M$489,9,0)</f>
        <v>100</v>
      </c>
      <c r="J51" s="6" t="str">
        <f>VLOOKUP(B51,'Plantilla publicacion'!$A$3:$M$489,10,0)</f>
        <v>Porcentual</v>
      </c>
      <c r="K51" s="7" t="str">
        <f>VLOOKUP(B51,'Plantilla publicacion'!$A$3:$M$489,11,0)</f>
        <v>2025-04-01</v>
      </c>
      <c r="L51" s="7" t="str">
        <f>VLOOKUP(B51,'Plantilla publicacion'!$A$3:$M$489,12,0)</f>
        <v>2025-10-31</v>
      </c>
      <c r="M51" s="58"/>
      <c r="N51" s="17" t="str">
        <f>VLOOKUP(B51,'Plantilla publicacion'!$A$3:$M$489,13,0)</f>
        <v>73-GRUPO DE TRABAJO DE COMUNICACION</v>
      </c>
    </row>
    <row r="52" spans="1:14" ht="32.25" hidden="1" customHeight="1" x14ac:dyDescent="0.25">
      <c r="A52" s="13" t="str">
        <f>VLOOKUP(B52,'Plantilla publicacion'!$A$3:$B$489,2,0)</f>
        <v>Actividad propia</v>
      </c>
      <c r="B52" s="6" t="s">
        <v>654</v>
      </c>
      <c r="C52" s="220"/>
      <c r="D52" s="220">
        <f>VLOOKUP(B52,'Plantilla publicacion'!$A$3:$M$489,6,0)</f>
        <v>0</v>
      </c>
      <c r="E52" s="220"/>
      <c r="F52" s="220"/>
      <c r="G52" s="220" t="str">
        <f>VLOOKUP(B52,'Plantilla publicacion'!$A$3:$M$489,7,0)</f>
        <v>N/A</v>
      </c>
      <c r="H52" s="6" t="str">
        <f>VLOOKUP(B52,'Plantilla publicacion'!$A$3:$M$489,8,0)</f>
        <v>Realizar la sistematización de los procesos planeación, ejecución y seguimiento a los eventos  (Documento de evidencias de sistematización)</v>
      </c>
      <c r="I52" s="6">
        <f>VLOOKUP(B52,'Plantilla publicacion'!$A$3:$M$489,9,0)</f>
        <v>100</v>
      </c>
      <c r="J52" s="6" t="str">
        <f>VLOOKUP(B52,'Plantilla publicacion'!$A$3:$M$489,10,0)</f>
        <v>Porcentual</v>
      </c>
      <c r="K52" s="7" t="str">
        <f>VLOOKUP(B52,'Plantilla publicacion'!$A$3:$M$489,11,0)</f>
        <v>2025-04-22</v>
      </c>
      <c r="L52" s="7" t="str">
        <f>VLOOKUP(B52,'Plantilla publicacion'!$A$3:$M$489,12,0)</f>
        <v>2025-11-21</v>
      </c>
      <c r="M52" s="58"/>
      <c r="N52" s="17" t="str">
        <f>VLOOKUP(B52,'Plantilla publicacion'!$A$3:$M$489,13,0)</f>
        <v>73-GRUPO DE TRABAJO DE COMUNICACION</v>
      </c>
    </row>
    <row r="53" spans="1:14" ht="32.25" hidden="1" customHeight="1" x14ac:dyDescent="0.25">
      <c r="A53" s="13" t="str">
        <f>VLOOKUP(B53,'Plantilla publicacion'!$A$3:$B$489,2,0)</f>
        <v>Actividad propia</v>
      </c>
      <c r="B53" s="6" t="s">
        <v>656</v>
      </c>
      <c r="C53" s="220"/>
      <c r="D53" s="220">
        <f>VLOOKUP(B53,'Plantilla publicacion'!$A$3:$M$489,6,0)</f>
        <v>0</v>
      </c>
      <c r="E53" s="220"/>
      <c r="F53" s="220"/>
      <c r="G53" s="220" t="str">
        <f>VLOOKUP(B53,'Plantilla publicacion'!$A$3:$M$489,7,0)</f>
        <v>N/A</v>
      </c>
      <c r="H53" s="6" t="str">
        <f>VLOOKUP(B53,'Plantilla publicacion'!$A$3:$M$489,8,0)</f>
        <v>Realizar el informe de seguimiento a la implementación de la sistematización en los procesos digitales internos y externos (Informe trimestral de seguimiento elaborado)</v>
      </c>
      <c r="I53" s="6">
        <f>VLOOKUP(B53,'Plantilla publicacion'!$A$3:$M$489,9,0)</f>
        <v>3</v>
      </c>
      <c r="J53" s="6" t="str">
        <f>VLOOKUP(B53,'Plantilla publicacion'!$A$3:$M$489,10,0)</f>
        <v>Númerica</v>
      </c>
      <c r="K53" s="7" t="str">
        <f>VLOOKUP(B53,'Plantilla publicacion'!$A$3:$M$489,11,0)</f>
        <v>2025-11-04</v>
      </c>
      <c r="L53" s="7" t="str">
        <f>VLOOKUP(B53,'Plantilla publicacion'!$A$3:$M$489,12,0)</f>
        <v>2025-11-18</v>
      </c>
      <c r="M53" s="58"/>
      <c r="N53" s="17" t="str">
        <f>VLOOKUP(B53,'Plantilla publicacion'!$A$3:$M$489,13,0)</f>
        <v>73-GRUPO DE TRABAJO DE COMUNICACION</v>
      </c>
    </row>
    <row r="54" spans="1:14" ht="32.25" hidden="1" customHeight="1" thickBot="1" x14ac:dyDescent="0.3">
      <c r="A54" s="13" t="str">
        <f>VLOOKUP(B54,'Plantilla publicacion'!$A$3:$B$489,2,0)</f>
        <v>Actividad propia</v>
      </c>
      <c r="B54" s="11" t="s">
        <v>658</v>
      </c>
      <c r="C54" s="220"/>
      <c r="D54" s="220">
        <f>VLOOKUP(B54,'Plantilla publicacion'!$A$3:$M$489,6,0)</f>
        <v>0</v>
      </c>
      <c r="E54" s="220"/>
      <c r="F54" s="220"/>
      <c r="G54" s="220" t="str">
        <f>VLOOKUP(B54,'Plantilla publicacion'!$A$3:$M$489,7,0)</f>
        <v>N/A</v>
      </c>
      <c r="H54" s="11" t="str">
        <f>VLOOKUP(B54,'Plantilla publicacion'!$A$3:$M$489,8,0)</f>
        <v>Realizar el informe de seguimiento a la implementación de la sistematización de los eventos (Informe trimestral de seguimiento elaborado)</v>
      </c>
      <c r="I54" s="11">
        <f>VLOOKUP(B54,'Plantilla publicacion'!$A$3:$M$489,9,0)</f>
        <v>3</v>
      </c>
      <c r="J54" s="11" t="str">
        <f>VLOOKUP(B54,'Plantilla publicacion'!$A$3:$M$489,10,0)</f>
        <v>Númerica</v>
      </c>
      <c r="K54" s="113" t="str">
        <f>VLOOKUP(B54,'Plantilla publicacion'!$A$3:$M$489,11,0)</f>
        <v>2025-12-01</v>
      </c>
      <c r="L54" s="113" t="str">
        <f>VLOOKUP(B54,'Plantilla publicacion'!$A$3:$M$489,12,0)</f>
        <v>2025-12-19</v>
      </c>
      <c r="M54" s="114"/>
      <c r="N54" s="115" t="str">
        <f>VLOOKUP(B54,'Plantilla publicacion'!$A$3:$M$489,13,0)</f>
        <v>73-GRUPO DE TRABAJO DE COMUNICACION</v>
      </c>
    </row>
    <row r="55" spans="1:14" s="12" customFormat="1" ht="51.75" hidden="1" thickBot="1" x14ac:dyDescent="0.3">
      <c r="A55" s="5" t="str">
        <f>VLOOKUP(B55,'Plantilla publicacion'!$A$3:$B$489,2,0)</f>
        <v>Producto</v>
      </c>
      <c r="B55" s="101" t="s">
        <v>661</v>
      </c>
      <c r="C55" s="219" t="str">
        <f>VLOOKUP(B55,'Plantilla publicacion'!$A$3:$R$489,17,0)</f>
        <v>PND - 4-04-1-a- Transformación productiva, internacionalización y acción climática - Reindustrialización para la sostenibilidad, el desarrollo económico y social / PES - Reindustrialización</v>
      </c>
      <c r="D55" s="219" t="str">
        <f>VLOOKUP(B55,'Plantilla publicacion'!$A$3:$M$489,6,0)</f>
        <v>58-Promover el enfoque preventivo, diferencial y territorial en el que hacer misional de la entidad</v>
      </c>
      <c r="E55" s="21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21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19" t="str">
        <f>VLOOKUP(B55,'Plantilla publicacion'!$A$3:$M$489,7,0)</f>
        <v>FUNCIONAMIENTO</v>
      </c>
      <c r="H55" s="103" t="str">
        <f>VLOOKUP(B55,'Plantilla publicacion'!$A$3:$M$489,8,0)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3">
        <f>VLOOKUP(B55,'Plantilla publicacion'!$A$3:$M$489,9,0)</f>
        <v>80</v>
      </c>
      <c r="J55" s="103" t="str">
        <f>VLOOKUP(B55,'Plantilla publicacion'!$A$3:$M$489,10,0)</f>
        <v>Númerica</v>
      </c>
      <c r="K55" s="189" t="str">
        <f>VLOOKUP(B55,'Plantilla publicacion'!$A$3:$M$489,11,0)</f>
        <v>2025-02-18</v>
      </c>
      <c r="L55" s="189" t="str">
        <f>VLOOKUP(B55,'Plantilla publicacion'!$A$3:$M$489,12,0)</f>
        <v>2025-11-28</v>
      </c>
      <c r="M55" s="103" t="str">
        <f>IF(ISERROR(VLOOKUP(B55,'Plantilla publicacion'!$A$3:$P$489,16,0)),"NA",VLOOKUP(B55,'Plantilla publicacion'!$A$3:$P$489,16,0))</f>
        <v>PND_10_Fortalecer las actividades de inspección, vigilancia y control / PND_13_Analizar y monitorear los mercados digitales</v>
      </c>
      <c r="N55" s="104" t="str">
        <f>VLOOKUP(B55,'Plantilla publicacion'!$A$3:$M$489,13,0)</f>
        <v>3100-DIRECCION DE INVESTIGACIONES DE PROTECCION AL CONSUMIDOR</v>
      </c>
    </row>
    <row r="56" spans="1:14" ht="35.25" hidden="1" customHeight="1" x14ac:dyDescent="0.25">
      <c r="A56" s="13" t="str">
        <f>VLOOKUP(B56,'Plantilla publicacion'!$A$3:$B$489,2,0)</f>
        <v>Actividad propia</v>
      </c>
      <c r="B56" s="105" t="s">
        <v>663</v>
      </c>
      <c r="C56" s="220"/>
      <c r="D56" s="220">
        <f>VLOOKUP(B56,'Plantilla publicacion'!$A$3:$M$489,6,0)</f>
        <v>0</v>
      </c>
      <c r="E56" s="220"/>
      <c r="F56" s="220"/>
      <c r="G56" s="220" t="str">
        <f>VLOOKUP(B56,'Plantilla publicacion'!$A$3:$M$489,7,0)</f>
        <v>N/A</v>
      </c>
      <c r="H56" s="6" t="str">
        <f>VLOOKUP(B56,'Plantilla publicacion'!$A$3:$M$489,8,0)</f>
        <v>Verificar las denuncias recibidas en 2024 para identificar a los denunciados en el comercio electrónico con el mayor número de quejas (Informe de la verificación realizada)</v>
      </c>
      <c r="I56" s="6">
        <f>VLOOKUP(B56,'Plantilla publicacion'!$A$3:$M$489,9,0)</f>
        <v>1</v>
      </c>
      <c r="J56" s="6" t="str">
        <f>VLOOKUP(B56,'Plantilla publicacion'!$A$3:$M$489,10,0)</f>
        <v>Númerica</v>
      </c>
      <c r="K56" s="7" t="str">
        <f>VLOOKUP(B56,'Plantilla publicacion'!$A$3:$M$489,11,0)</f>
        <v>2025-02-18</v>
      </c>
      <c r="L56" s="7" t="str">
        <f>VLOOKUP(B56,'Plantilla publicacion'!$A$3:$M$489,12,0)</f>
        <v>2025-03-31</v>
      </c>
      <c r="M56" s="58"/>
      <c r="N56" s="106" t="str">
        <f>VLOOKUP(B56,'Plantilla publicacion'!$A$3:$M$489,13,0)</f>
        <v>3100-DIRECCION DE INVESTIGACIONES DE PROTECCION AL CONSUMIDOR</v>
      </c>
    </row>
    <row r="57" spans="1:14" ht="35.25" hidden="1" customHeight="1" x14ac:dyDescent="0.25">
      <c r="A57" s="13" t="str">
        <f>VLOOKUP(B57,'Plantilla publicacion'!$A$3:$B$489,2,0)</f>
        <v>Actividad propia</v>
      </c>
      <c r="B57" s="105" t="s">
        <v>665</v>
      </c>
      <c r="C57" s="220"/>
      <c r="D57" s="220">
        <f>VLOOKUP(B57,'Plantilla publicacion'!$A$3:$M$489,6,0)</f>
        <v>0</v>
      </c>
      <c r="E57" s="220"/>
      <c r="F57" s="220"/>
      <c r="G57" s="220" t="str">
        <f>VLOOKUP(B57,'Plantilla publicacion'!$A$3:$M$489,7,0)</f>
        <v>N/A</v>
      </c>
      <c r="H57" s="6" t="str">
        <f>VLOOKUP(B57,'Plantilla publicacion'!$A$3:$M$489,8,0)</f>
        <v>Definir el cronograma de las actuaciones de  inspección a realizar (Documentos con la programación)</v>
      </c>
      <c r="I57" s="6">
        <f>VLOOKUP(B57,'Plantilla publicacion'!$A$3:$M$489,9,0)</f>
        <v>1</v>
      </c>
      <c r="J57" s="6" t="str">
        <f>VLOOKUP(B57,'Plantilla publicacion'!$A$3:$M$489,10,0)</f>
        <v>Númerica</v>
      </c>
      <c r="K57" s="7" t="str">
        <f>VLOOKUP(B57,'Plantilla publicacion'!$A$3:$M$489,11,0)</f>
        <v>2025-04-01</v>
      </c>
      <c r="L57" s="7" t="str">
        <f>VLOOKUP(B57,'Plantilla publicacion'!$A$3:$M$489,12,0)</f>
        <v>2025-04-30</v>
      </c>
      <c r="M57" s="58"/>
      <c r="N57" s="106" t="str">
        <f>VLOOKUP(B57,'Plantilla publicacion'!$A$3:$M$489,13,0)</f>
        <v>3100-DIRECCION DE INVESTIGACIONES DE PROTECCION AL CONSUMIDOR</v>
      </c>
    </row>
    <row r="58" spans="1:14" ht="35.25" hidden="1" customHeight="1" thickBot="1" x14ac:dyDescent="0.3">
      <c r="A58" s="13" t="str">
        <f>VLOOKUP(B58,'Plantilla publicacion'!$A$3:$B$489,2,0)</f>
        <v>Actividad propia</v>
      </c>
      <c r="B58" s="107" t="s">
        <v>667</v>
      </c>
      <c r="C58" s="221"/>
      <c r="D58" s="221">
        <f>VLOOKUP(B58,'Plantilla publicacion'!$A$3:$M$489,6,0)</f>
        <v>0</v>
      </c>
      <c r="E58" s="221"/>
      <c r="F58" s="221"/>
      <c r="G58" s="221" t="str">
        <f>VLOOKUP(B58,'Plantilla publicacion'!$A$3:$M$489,7,0)</f>
        <v>N/A</v>
      </c>
      <c r="H58" s="109" t="str">
        <f>VLOOKUP(B58,'Plantilla publicacion'!$A$3:$M$489,8,0)</f>
        <v>Realizar visitas de inspección a personas naturales o jurídicas sujetas de inspección y vigilancia (Relación de los números de radicación de las visitas de inspección web realizadas)</v>
      </c>
      <c r="I58" s="109">
        <f>VLOOKUP(B58,'Plantilla publicacion'!$A$3:$M$489,9,0)</f>
        <v>80</v>
      </c>
      <c r="J58" s="109" t="str">
        <f>VLOOKUP(B58,'Plantilla publicacion'!$A$3:$M$489,10,0)</f>
        <v>Númerica</v>
      </c>
      <c r="K58" s="110" t="str">
        <f>VLOOKUP(B58,'Plantilla publicacion'!$A$3:$M$489,11,0)</f>
        <v>2025-04-08</v>
      </c>
      <c r="L58" s="110" t="str">
        <f>VLOOKUP(B58,'Plantilla publicacion'!$A$3:$M$489,12,0)</f>
        <v>2025-11-28</v>
      </c>
      <c r="M58" s="111"/>
      <c r="N58" s="112" t="str">
        <f>VLOOKUP(B58,'Plantilla publicacion'!$A$3:$M$489,13,0)</f>
        <v>3100-DIRECCION DE INVESTIGACIONES DE PROTECCION AL CONSUMIDOR</v>
      </c>
    </row>
    <row r="59" spans="1:14" s="12" customFormat="1" ht="72.75" hidden="1" customHeight="1" x14ac:dyDescent="0.25">
      <c r="A59" s="5" t="str">
        <f>VLOOKUP(B59,'Plantilla publicacion'!$A$3:$B$489,2,0)</f>
        <v>Producto</v>
      </c>
      <c r="B59" s="15" t="s">
        <v>668</v>
      </c>
      <c r="C59" s="220" t="str">
        <f>VLOOKUP(B59,'Plantilla publicacion'!$A$3:$R$489,17,0)</f>
        <v>PND - 5-31-5-b- Convergencia regional - Entidades públicas territoriales y nacionales fortalecidas / PES - Cierre de brechas territoriales</v>
      </c>
      <c r="D59" s="220" t="str">
        <f>VLOOKUP(B59,'Plantilla publicacion'!$A$3:$M$489,6,0)</f>
        <v>58-Promover el enfoque preventivo, diferencial y territorial en el que hacer misional de la entidad</v>
      </c>
      <c r="E59" s="220" t="str">
        <f>VLOOKUP(B59,'Plantilla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20" t="str">
        <f>VLOOKUP(B59,'Plantilla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20" t="str">
        <f>VLOOKUP(B59,'Plantilla publicacion'!$A$3:$M$489,7,0)</f>
        <v>C-3503-0200-0015-40401c</v>
      </c>
      <c r="H59" s="15" t="str">
        <f>VLOOKUP(B59,'Plantilla publicacion'!$A$3:$M$489,8,0)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publicacion'!$A$3:$M$489,9,0)</f>
        <v>40</v>
      </c>
      <c r="J59" s="15" t="str">
        <f>VLOOKUP(B59,'Plantilla publicacion'!$A$3:$M$489,10,0)</f>
        <v>Númerica</v>
      </c>
      <c r="K59" s="188" t="str">
        <f>VLOOKUP(B59,'Plantilla publicacion'!$A$3:$M$489,11,0)</f>
        <v>2025-01-14</v>
      </c>
      <c r="L59" s="188" t="str">
        <f>VLOOKUP(B59,'Plantilla publicacion'!$A$3:$M$489,12,0)</f>
        <v>2025-11-28</v>
      </c>
      <c r="M59" s="15" t="str">
        <f>IF(ISERROR(VLOOKUP(B59,'Plantilla publicacion'!$A$3:$P$489,16,0)),"NA",VLOOKUP(B59,'Plantilla publicacion'!$A$3:$P$489,16,0))</f>
        <v>PND_8_Fortalecer las capacidades y conocimiento sobre derechos y deberes de las relaciones de consumo /  PND_9_Ampliar los instrumentos de prevención</v>
      </c>
      <c r="N59" s="15" t="str">
        <f>VLOOKUP(B59,'Plantilla publicacion'!$A$3:$M$489,13,0)</f>
        <v>3100-DIRECCION DE INVESTIGACIONES DE PROTECCION AL CONSUMIDOR</v>
      </c>
    </row>
    <row r="60" spans="1:14" ht="26.25" hidden="1" thickBot="1" x14ac:dyDescent="0.3">
      <c r="A60" s="13" t="str">
        <f>VLOOKUP(B60,'Plantilla publicacion'!$A$3:$B$489,2,0)</f>
        <v>Actividad propia</v>
      </c>
      <c r="B60" s="6" t="s">
        <v>671</v>
      </c>
      <c r="C60" s="220"/>
      <c r="D60" s="220">
        <f>VLOOKUP(B60,'Plantilla publicacion'!$A$3:$M$489,6,0)</f>
        <v>0</v>
      </c>
      <c r="E60" s="220"/>
      <c r="F60" s="220"/>
      <c r="G60" s="220" t="str">
        <f>VLOOKUP(B60,'Plantilla publicacion'!$A$3:$M$489,7,0)</f>
        <v>N/A</v>
      </c>
      <c r="H60" s="6" t="str">
        <f>VLOOKUP(B60,'Plantilla publicacion'!$A$3:$M$489,8,0)</f>
        <v>Determinar los sectores en los cuales se llevarán a cabo las actuaciones administrativas de inspección, vigilancia y control. (Acta de reunión)</v>
      </c>
      <c r="I60" s="6">
        <f>VLOOKUP(B60,'Plantilla publicacion'!$A$3:$M$489,9,0)</f>
        <v>1</v>
      </c>
      <c r="J60" s="6" t="str">
        <f>VLOOKUP(B60,'Plantilla publicacion'!$A$3:$M$489,10,0)</f>
        <v>Númerica</v>
      </c>
      <c r="K60" s="7" t="str">
        <f>VLOOKUP(B60,'Plantilla publicacion'!$A$3:$M$489,11,0)</f>
        <v>2025-01-14</v>
      </c>
      <c r="L60" s="7" t="str">
        <f>VLOOKUP(B60,'Plantilla publicacion'!$A$3:$M$489,12,0)</f>
        <v>2025-02-07</v>
      </c>
      <c r="M60" s="58"/>
      <c r="N60" s="17" t="str">
        <f>VLOOKUP(B60,'Plantilla publicacion'!$A$3:$M$489,13,0)</f>
        <v>3100-DIRECCION DE INVESTIGACIONES DE PROTECCION AL CONSUMIDOR</v>
      </c>
    </row>
    <row r="61" spans="1:14" ht="25.5" hidden="1" customHeight="1" x14ac:dyDescent="0.25">
      <c r="A61" s="13" t="str">
        <f>VLOOKUP(B61,'Plantilla publicacion'!$A$3:$B$489,2,0)</f>
        <v>Actividad propia</v>
      </c>
      <c r="B61" s="6" t="s">
        <v>673</v>
      </c>
      <c r="C61" s="220"/>
      <c r="D61" s="220">
        <f>VLOOKUP(B61,'Plantilla publicacion'!$A$3:$M$489,6,0)</f>
        <v>0</v>
      </c>
      <c r="E61" s="220"/>
      <c r="F61" s="220"/>
      <c r="G61" s="220" t="str">
        <f>VLOOKUP(B61,'Plantilla publicacion'!$A$3:$M$489,7,0)</f>
        <v>N/A</v>
      </c>
      <c r="H61" s="6" t="str">
        <f>VLOOKUP(B61,'Plantilla publicacion'!$A$3:$M$489,8,0)</f>
        <v>Programar las visitas de inspección a realizar (Programación trimestral de las actuaciones administrativas)</v>
      </c>
      <c r="I61" s="6">
        <f>VLOOKUP(B61,'Plantilla publicacion'!$A$3:$M$489,9,0)</f>
        <v>4</v>
      </c>
      <c r="J61" s="6" t="str">
        <f>VLOOKUP(B61,'Plantilla publicacion'!$A$3:$M$489,10,0)</f>
        <v>Númerica</v>
      </c>
      <c r="K61" s="7" t="str">
        <f>VLOOKUP(B61,'Plantilla publicacion'!$A$3:$M$489,11,0)</f>
        <v>2025-01-14</v>
      </c>
      <c r="L61" s="7" t="str">
        <f>VLOOKUP(B61,'Plantilla publicacion'!$A$3:$M$489,12,0)</f>
        <v>2025-10-31</v>
      </c>
      <c r="M61" s="58"/>
      <c r="N61" s="17" t="str">
        <f>VLOOKUP(B61,'Plantilla publicacion'!$A$3:$M$489,13,0)</f>
        <v>3100-DIRECCION DE INVESTIGACIONES DE PROTECCION AL CONSUMIDOR</v>
      </c>
    </row>
    <row r="62" spans="1:14" ht="25.5" hidden="1" customHeight="1" thickBot="1" x14ac:dyDescent="0.3">
      <c r="A62" s="13" t="str">
        <f>VLOOKUP(B62,'Plantilla publicacion'!$A$3:$B$489,2,0)</f>
        <v>Actividad propia</v>
      </c>
      <c r="B62" s="11" t="s">
        <v>675</v>
      </c>
      <c r="C62" s="220"/>
      <c r="D62" s="220">
        <f>VLOOKUP(B62,'Plantilla publicacion'!$A$3:$M$489,6,0)</f>
        <v>0</v>
      </c>
      <c r="E62" s="220"/>
      <c r="F62" s="220"/>
      <c r="G62" s="220" t="str">
        <f>VLOOKUP(B62,'Plantilla publicacion'!$A$3:$M$489,7,0)</f>
        <v>N/A</v>
      </c>
      <c r="H62" s="11" t="str">
        <f>VLOOKUP(B62,'Plantilla publicacion'!$A$3:$M$489,8,0)</f>
        <v>Realizar las visitas de inspección a las personas naturales o jurídicas sujetas de inspección y vigilancia (Relación de los números de radicación de las visitas de inspección realizados)</v>
      </c>
      <c r="I62" s="11">
        <f>VLOOKUP(B62,'Plantilla publicacion'!$A$3:$M$489,9,0)</f>
        <v>40</v>
      </c>
      <c r="J62" s="11" t="str">
        <f>VLOOKUP(B62,'Plantilla publicacion'!$A$3:$M$489,10,0)</f>
        <v>Númerica</v>
      </c>
      <c r="K62" s="113" t="str">
        <f>VLOOKUP(B62,'Plantilla publicacion'!$A$3:$M$489,11,0)</f>
        <v>2025-02-07</v>
      </c>
      <c r="L62" s="113" t="str">
        <f>VLOOKUP(B62,'Plantilla publicacion'!$A$3:$M$489,12,0)</f>
        <v>2025-11-28</v>
      </c>
      <c r="M62" s="114"/>
      <c r="N62" s="115" t="str">
        <f>VLOOKUP(B62,'Plantilla publicacion'!$A$3:$M$489,13,0)</f>
        <v>3100-DIRECCION DE INVESTIGACIONES DE PROTECCION AL CONSUMIDOR</v>
      </c>
    </row>
    <row r="63" spans="1:14" s="12" customFormat="1" ht="26.25" hidden="1" thickBot="1" x14ac:dyDescent="0.3">
      <c r="A63" s="5" t="str">
        <f>VLOOKUP(B63,'Plantilla publicacion'!$A$3:$B$489,2,0)</f>
        <v>Producto</v>
      </c>
      <c r="B63" s="101" t="s">
        <v>676</v>
      </c>
      <c r="C63" s="219" t="str">
        <f>VLOOKUP(B63,'Plantilla publicacion'!$A$3:$R$489,17,0)</f>
        <v>PND - 5-31-5-b- Convergencia regional - Entidades públicas territoriales y nacionales fortalecidas / PES - Transformación Institucional</v>
      </c>
      <c r="D63" s="219" t="str">
        <f>VLOOKUP(B63,'Plantilla publicacion'!$A$3:$M$489,6,0)</f>
        <v>81-Mejorar la oportunidad en la atención de trámites y servicios.</v>
      </c>
      <c r="E63" s="219" t="str">
        <f>VLOOKUP(B63,'Plantilla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219" t="str">
        <f>VLOOKUP(B63,'Plantilla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219" t="str">
        <f>VLOOKUP(B63,'Plantilla publicacion'!$A$3:$M$489,7,0)</f>
        <v>FUNCIONAMIENTO</v>
      </c>
      <c r="H63" s="103" t="str">
        <f>VLOOKUP(B63,'Plantilla publicacion'!$A$3:$M$489,8,0)</f>
        <v>Recursos de reposición interpuestos, decididos dentro de los 6 meses siguientes a su presentación (Relación de los números de radicación de los recursos decididos, fecha de entrada y salida)</v>
      </c>
      <c r="I63" s="103">
        <f>VLOOKUP(B63,'Plantilla publicacion'!$A$3:$M$489,9,0)</f>
        <v>80</v>
      </c>
      <c r="J63" s="103" t="str">
        <f>VLOOKUP(B63,'Plantilla publicacion'!$A$3:$M$489,10,0)</f>
        <v>Porcentual</v>
      </c>
      <c r="K63" s="189" t="str">
        <f>VLOOKUP(B63,'Plantilla publicacion'!$A$3:$M$489,11,0)</f>
        <v>2025-01-02</v>
      </c>
      <c r="L63" s="189" t="str">
        <f>VLOOKUP(B63,'Plantilla publicacion'!$A$3:$M$489,12,0)</f>
        <v>2025-12-31</v>
      </c>
      <c r="M63" s="103">
        <f>IF(ISERROR(VLOOKUP(B63,'Plantilla publicacion'!$A$3:$P$489,16,0)),"NA",VLOOKUP(B63,'Plantilla publicacion'!$A$3:$P$489,16,0))</f>
        <v>0</v>
      </c>
      <c r="N63" s="104" t="str">
        <f>VLOOKUP(B63,'Plantilla publicacion'!$A$3:$M$489,13,0)</f>
        <v>3100-DIRECCION DE INVESTIGACIONES DE PROTECCION AL CONSUMIDOR</v>
      </c>
    </row>
    <row r="64" spans="1:14" ht="39" hidden="1" thickBot="1" x14ac:dyDescent="0.3">
      <c r="A64" s="13" t="str">
        <f>VLOOKUP(B64,'Plantilla publicacion'!$A$3:$B$489,2,0)</f>
        <v>Actividad propia</v>
      </c>
      <c r="B64" s="105" t="s">
        <v>679</v>
      </c>
      <c r="C64" s="220"/>
      <c r="D64" s="220">
        <f>VLOOKUP(B64,'Plantilla publicacion'!$A$3:$M$489,6,0)</f>
        <v>0</v>
      </c>
      <c r="E64" s="220"/>
      <c r="F64" s="220"/>
      <c r="G64" s="220" t="str">
        <f>VLOOKUP(B64,'Plantilla publicacion'!$A$3:$M$489,7,0)</f>
        <v>N/A</v>
      </c>
      <c r="H64" s="6" t="str">
        <f>VLOOKUP(B64,'Plantilla publicacion'!$A$3:$M$489,8,0)</f>
        <v>Crear y actualizar periódicamente el listado de los recursos de reposición que ingresan a partir del 1° de enero de 2025, incluyendo la información necesaria para verificar su cumplimiento (Listado de recursos interpuestos)</v>
      </c>
      <c r="I64" s="6">
        <f>VLOOKUP(B64,'Plantilla publicacion'!$A$3:$M$489,9,0)</f>
        <v>1</v>
      </c>
      <c r="J64" s="6" t="str">
        <f>VLOOKUP(B64,'Plantilla publicacion'!$A$3:$M$489,10,0)</f>
        <v>Númerica</v>
      </c>
      <c r="K64" s="7" t="str">
        <f>VLOOKUP(B64,'Plantilla publicacion'!$A$3:$M$489,11,0)</f>
        <v>2025-01-02</v>
      </c>
      <c r="L64" s="7" t="str">
        <f>VLOOKUP(B64,'Plantilla publicacion'!$A$3:$M$489,12,0)</f>
        <v>2025-12-31</v>
      </c>
      <c r="M64" s="58"/>
      <c r="N64" s="106" t="str">
        <f>VLOOKUP(B64,'Plantilla publicacion'!$A$3:$M$489,13,0)</f>
        <v>3100-DIRECCION DE INVESTIGACIONES DE PROTECCION AL CONSUMIDOR</v>
      </c>
    </row>
    <row r="65" spans="1:14" ht="26.25" hidden="1" thickBot="1" x14ac:dyDescent="0.3">
      <c r="A65" s="13" t="str">
        <f>VLOOKUP(B65,'Plantilla publicacion'!$A$3:$B$489,2,0)</f>
        <v>Actividad propia</v>
      </c>
      <c r="B65" s="107" t="s">
        <v>681</v>
      </c>
      <c r="C65" s="221"/>
      <c r="D65" s="221">
        <f>VLOOKUP(B65,'Plantilla publicacion'!$A$3:$M$489,6,0)</f>
        <v>0</v>
      </c>
      <c r="E65" s="221"/>
      <c r="F65" s="221"/>
      <c r="G65" s="221" t="str">
        <f>VLOOKUP(B65,'Plantilla publicacion'!$A$3:$M$489,7,0)</f>
        <v>N/A</v>
      </c>
      <c r="H65" s="109" t="str">
        <f>VLOOKUP(B65,'Plantilla publicacion'!$A$3:$M$489,8,0)</f>
        <v>Decidir los recursos de reposición interpuestos dentro de los términos definidos.  (Relación de los números de radicación de los recursos decididos)</v>
      </c>
      <c r="I65" s="109">
        <f>VLOOKUP(B65,'Plantilla publicacion'!$A$3:$M$489,9,0)</f>
        <v>80</v>
      </c>
      <c r="J65" s="109" t="str">
        <f>VLOOKUP(B65,'Plantilla publicacion'!$A$3:$M$489,10,0)</f>
        <v>Porcentual</v>
      </c>
      <c r="K65" s="110" t="str">
        <f>VLOOKUP(B65,'Plantilla publicacion'!$A$3:$M$489,11,0)</f>
        <v>2025-01-02</v>
      </c>
      <c r="L65" s="110" t="str">
        <f>VLOOKUP(B65,'Plantilla publicacion'!$A$3:$M$489,12,0)</f>
        <v>2025-12-31</v>
      </c>
      <c r="M65" s="111"/>
      <c r="N65" s="112" t="str">
        <f>VLOOKUP(B65,'Plantilla publicacion'!$A$3:$M$489,13,0)</f>
        <v>3100-DIRECCION DE INVESTIGACIONES DE PROTECCION AL CONSUMIDOR</v>
      </c>
    </row>
    <row r="66" spans="1:14" s="12" customFormat="1" ht="39" hidden="1" thickBot="1" x14ac:dyDescent="0.3">
      <c r="A66" s="5" t="str">
        <f>VLOOKUP(B66,'Plantilla publicacion'!$A$3:$B$489,2,0)</f>
        <v>Producto</v>
      </c>
      <c r="B66" s="15" t="s">
        <v>722</v>
      </c>
      <c r="C66" s="220" t="str">
        <f>VLOOKUP(B66,'Plantilla publicacion'!$A$3:$R$489,17,0)</f>
        <v>PND - 2-03-9-b- Seguridad humana y justicia social - Aprovechamiento de la propiedad intelectual / PES - Reindustrialización</v>
      </c>
      <c r="D66" s="220" t="str">
        <f>VLOOKUP(B66,'Plantilla publicacion'!$A$3:$M$489,6,0)</f>
        <v>58-Promover el enfoque preventivo, diferencial y territorial en el que hacer misional de la entidad</v>
      </c>
      <c r="E66" s="220" t="str">
        <f>VLOOKUP(B66,'Plantilla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20" t="str">
        <f>VLOOKUP(B66,'Plantilla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20" t="str">
        <f>VLOOKUP(B66,'Plantilla publicacion'!$A$3:$M$489,7,0)</f>
        <v>C-3503-0200-0014-20309b</v>
      </c>
      <c r="H66" s="15" t="str">
        <f>VLOOKUP(B66,'Plantilla publicacion'!$A$3:$M$489,8,0)</f>
        <v>Programas de fomento al uso estratégico de la propiedad industrial como herramienta de competitividad para empresarios, ejecutados.  (Matriz de seguimiento e informe final de ejecución de los programas)</v>
      </c>
      <c r="I66" s="15">
        <f>VLOOKUP(B66,'Plantilla publicacion'!$A$3:$M$489,9,0)</f>
        <v>100</v>
      </c>
      <c r="J66" s="15" t="str">
        <f>VLOOKUP(B66,'Plantilla publicacion'!$A$3:$M$489,10,0)</f>
        <v>Porcentual</v>
      </c>
      <c r="K66" s="188" t="str">
        <f>VLOOKUP(B66,'Plantilla publicacion'!$A$3:$M$489,11,0)</f>
        <v>2025-01-13</v>
      </c>
      <c r="L66" s="188" t="str">
        <f>VLOOKUP(B66,'Plantilla publicacion'!$A$3:$M$489,12,0)</f>
        <v>2025-11-28</v>
      </c>
      <c r="M66" s="15" t="str">
        <f>IF(ISERROR(VLOOKUP(B66,'Plantilla publicacion'!$A$3:$P$489,16,0)),"NA",VLOOKUP(B66,'Plantilla publicacion'!$A$3:$P$489,16,0))</f>
        <v>PND_2_Fomentar estrategias de sensibilización para el reconocimiento, aprovechamiento y uso responsable de los derechos de PI / PES_20230191 / PEI_14</v>
      </c>
      <c r="N66" s="15" t="str">
        <f>VLOOKUP(B66,'Plantilla publicacion'!$A$3:$M$489,13,0)</f>
        <v>2023-GRUPO DE TRABAJO DE CENTRO DE INFORMACIÓN TECNOLÓGICA Y APOYO A LA GESTIÓN DE PROPIEDAD LA INDUSTRIAL</v>
      </c>
    </row>
    <row r="67" spans="1:14" ht="39" hidden="1" thickBot="1" x14ac:dyDescent="0.3">
      <c r="A67" s="13" t="str">
        <f>VLOOKUP(B67,'Plantilla publicacion'!$A$3:$B$489,2,0)</f>
        <v>Actividad propia</v>
      </c>
      <c r="B67" s="6" t="s">
        <v>724</v>
      </c>
      <c r="C67" s="220"/>
      <c r="D67" s="220">
        <f>VLOOKUP(B67,'Plantilla publicacion'!$A$3:$M$489,6,0)</f>
        <v>0</v>
      </c>
      <c r="E67" s="220"/>
      <c r="F67" s="220"/>
      <c r="G67" s="220" t="str">
        <f>VLOOKUP(B67,'Plantilla publicacion'!$A$3:$M$489,7,0)</f>
        <v>N/A</v>
      </c>
      <c r="H67" s="6" t="str">
        <f>VLOOKUP(B67,'Plantilla publicacion'!$A$3:$M$489,8,0)</f>
        <v>Elaborar matriz de metas y seguimiento de ejecución del programa</v>
      </c>
      <c r="I67" s="6">
        <f>VLOOKUP(B67,'Plantilla publicacion'!$A$3:$M$489,9,0)</f>
        <v>1</v>
      </c>
      <c r="J67" s="6" t="str">
        <f>VLOOKUP(B67,'Plantilla publicacion'!$A$3:$M$489,10,0)</f>
        <v>Númerica</v>
      </c>
      <c r="K67" s="7" t="str">
        <f>VLOOKUP(B67,'Plantilla publicacion'!$A$3:$M$489,11,0)</f>
        <v>2025-01-13</v>
      </c>
      <c r="L67" s="7" t="str">
        <f>VLOOKUP(B67,'Plantilla publicacion'!$A$3:$M$489,12,0)</f>
        <v>2025-02-28</v>
      </c>
      <c r="M67" s="58"/>
      <c r="N67" s="17" t="str">
        <f>VLOOKUP(B67,'Plantilla publicacion'!$A$3:$M$489,13,0)</f>
        <v>2023-GRUPO DE TRABAJO DE CENTRO DE INFORMACIÓN TECNOLÓGICA Y APOYO A LA GESTIÓN DE PROPIEDAD LA INDUSTRIAL</v>
      </c>
    </row>
    <row r="68" spans="1:14" s="12" customFormat="1" ht="39" hidden="1" thickBot="1" x14ac:dyDescent="0.3">
      <c r="A68" s="13" t="str">
        <f>VLOOKUP(B68,'Plantilla publicacion'!$A$3:$B$489,2,0)</f>
        <v>Actividad propia</v>
      </c>
      <c r="B68" s="6" t="s">
        <v>726</v>
      </c>
      <c r="C68" s="220"/>
      <c r="D68" s="220">
        <f>VLOOKUP(B68,'Plantilla publicacion'!$A$3:$M$489,6,0)</f>
        <v>0</v>
      </c>
      <c r="E68" s="220"/>
      <c r="F68" s="220"/>
      <c r="G68" s="220" t="str">
        <f>VLOOKUP(B68,'Plantilla publicacion'!$A$3:$M$489,7,0)</f>
        <v>N/A</v>
      </c>
      <c r="H68" s="6" t="str">
        <f>VLOOKUP(B68,'Plantilla publicacion'!$A$3:$M$489,8,0)</f>
        <v>Ejecutar el programa Centros de Apoyo a la Tecnología y la Innovación CATI. (Matriz de seguimiento e Informe final del programa)</v>
      </c>
      <c r="I68" s="6">
        <f>VLOOKUP(B68,'Plantilla publicacion'!$A$3:$M$489,9,0)</f>
        <v>100</v>
      </c>
      <c r="J68" s="6" t="str">
        <f>VLOOKUP(B68,'Plantilla publicacion'!$A$3:$M$489,10,0)</f>
        <v>Porcentual</v>
      </c>
      <c r="K68" s="7" t="str">
        <f>VLOOKUP(B68,'Plantilla publicacion'!$A$3:$M$489,11,0)</f>
        <v>2025-02-03</v>
      </c>
      <c r="L68" s="7" t="str">
        <f>VLOOKUP(B68,'Plantilla publicacion'!$A$3:$M$489,12,0)</f>
        <v>2025-11-28</v>
      </c>
      <c r="M68" s="58"/>
      <c r="N68" s="17" t="str">
        <f>VLOOKUP(B68,'Plantilla publicacion'!$A$3:$M$489,13,0)</f>
        <v>2023-GRUPO DE TRABAJO DE CENTRO DE INFORMACIÓN TECNOLÓGICA Y APOYO A LA GESTIÓN DE PROPIEDAD LA INDUSTRIAL</v>
      </c>
    </row>
    <row r="69" spans="1:14" ht="39" hidden="1" thickBot="1" x14ac:dyDescent="0.3">
      <c r="A69" s="13" t="str">
        <f>VLOOKUP(B69,'Plantilla publicacion'!$A$3:$B$489,2,0)</f>
        <v>Actividad propia</v>
      </c>
      <c r="B69" s="6" t="s">
        <v>727</v>
      </c>
      <c r="C69" s="220"/>
      <c r="D69" s="220">
        <f>VLOOKUP(B69,'Plantilla publicacion'!$A$3:$M$489,6,0)</f>
        <v>0</v>
      </c>
      <c r="E69" s="220"/>
      <c r="F69" s="220"/>
      <c r="G69" s="220" t="str">
        <f>VLOOKUP(B69,'Plantilla publicacion'!$A$3:$M$489,7,0)</f>
        <v>N/A</v>
      </c>
      <c r="H69" s="6" t="str">
        <f>VLOOKUP(B69,'Plantilla publicacion'!$A$3:$M$489,8,0)</f>
        <v>Elaborar matriz de fases y etapas para el seguimiento de ejecución del programa</v>
      </c>
      <c r="I69" s="6">
        <f>VLOOKUP(B69,'Plantilla publicacion'!$A$3:$M$489,9,0)</f>
        <v>1</v>
      </c>
      <c r="J69" s="6" t="str">
        <f>VLOOKUP(B69,'Plantilla publicacion'!$A$3:$M$489,10,0)</f>
        <v>Númerica</v>
      </c>
      <c r="K69" s="7" t="str">
        <f>VLOOKUP(B69,'Plantilla publicacion'!$A$3:$M$489,11,0)</f>
        <v>2025-02-03</v>
      </c>
      <c r="L69" s="7" t="str">
        <f>VLOOKUP(B69,'Plantilla publicacion'!$A$3:$M$489,12,0)</f>
        <v>2025-02-28</v>
      </c>
      <c r="M69" s="58"/>
      <c r="N69" s="17" t="str">
        <f>VLOOKUP(B69,'Plantilla publicacion'!$A$3:$M$489,13,0)</f>
        <v>2023-GRUPO DE TRABAJO DE CENTRO DE INFORMACIÓN TECNOLÓGICA Y APOYO A LA GESTIÓN DE PROPIEDAD LA INDUSTRIAL</v>
      </c>
    </row>
    <row r="70" spans="1:14" ht="39" hidden="1" thickBot="1" x14ac:dyDescent="0.3">
      <c r="A70" s="13" t="str">
        <f>VLOOKUP(B70,'Plantilla publicacion'!$A$3:$B$489,2,0)</f>
        <v>Actividad propia</v>
      </c>
      <c r="B70" s="11" t="s">
        <v>728</v>
      </c>
      <c r="C70" s="220"/>
      <c r="D70" s="220">
        <f>VLOOKUP(B70,'Plantilla publicacion'!$A$3:$M$489,6,0)</f>
        <v>0</v>
      </c>
      <c r="E70" s="220"/>
      <c r="F70" s="220"/>
      <c r="G70" s="220" t="str">
        <f>VLOOKUP(B70,'Plantilla publicacion'!$A$3:$M$489,7,0)</f>
        <v>N/A</v>
      </c>
      <c r="H70" s="11" t="str">
        <f>VLOOKUP(B70,'Plantilla publicacion'!$A$3:$M$489,8,0)</f>
        <v>Ejecutar el programa Propiedad Industrial para MIPYMES. (Matriz de seguimiento e Informe final del programa)</v>
      </c>
      <c r="I70" s="11">
        <f>VLOOKUP(B70,'Plantilla publicacion'!$A$3:$M$489,9,0)</f>
        <v>100</v>
      </c>
      <c r="J70" s="11" t="str">
        <f>VLOOKUP(B70,'Plantilla publicacion'!$A$3:$M$489,10,0)</f>
        <v>Porcentual</v>
      </c>
      <c r="K70" s="113" t="str">
        <f>VLOOKUP(B70,'Plantilla publicacion'!$A$3:$M$489,11,0)</f>
        <v>2025-03-03</v>
      </c>
      <c r="L70" s="113" t="str">
        <f>VLOOKUP(B70,'Plantilla publicacion'!$A$3:$M$489,12,0)</f>
        <v>2025-11-28</v>
      </c>
      <c r="M70" s="114"/>
      <c r="N70" s="115" t="str">
        <f>VLOOKUP(B70,'Plantilla publicacion'!$A$3:$M$489,13,0)</f>
        <v>2023-GRUPO DE TRABAJO DE CENTRO DE INFORMACIÓN TECNOLÓGICA Y APOYO A LA GESTIÓN DE PROPIEDAD LA INDUSTRIAL</v>
      </c>
    </row>
    <row r="71" spans="1:14" s="12" customFormat="1" ht="39" hidden="1" thickBot="1" x14ac:dyDescent="0.3">
      <c r="A71" s="5" t="str">
        <f>VLOOKUP(B71,'Plantilla publicacion'!$A$3:$B$489,2,0)</f>
        <v>Producto</v>
      </c>
      <c r="B71" s="101" t="s">
        <v>735</v>
      </c>
      <c r="C71" s="219" t="str">
        <f>VLOOKUP(B71,'Plantilla publicacion'!$A$3:$R$489,17,0)</f>
        <v>PND - 2-03-9-b- Seguridad humana y justicia social - Aprovechamiento de la propiedad intelectual / PES - Reindustrialización</v>
      </c>
      <c r="D71" s="219" t="str">
        <f>VLOOKUP(B71,'Plantilla publicacion'!$A$3:$M$489,6,0)</f>
        <v>58-Promover el enfoque preventivo, diferencial y territorial en el que hacer misional de la entidad</v>
      </c>
      <c r="E71" s="219" t="str">
        <f>VLOOKUP(B71,'Plantilla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219" t="str">
        <f>VLOOKUP(B71,'Plantilla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219" t="str">
        <f>VLOOKUP(B71,'Plantilla publicacion'!$A$3:$M$489,7,0)</f>
        <v>C-3503-0200-0014-20309b</v>
      </c>
      <c r="H71" s="103" t="str">
        <f>VLOOKUP(B71,'Plantilla publicacion'!$A$3:$M$489,8,0)</f>
        <v>Programas de fomento para el uso estratégico de la propiedad industrial en la Economía Popular, ejecutados.  (Matriz de seguimiento e informe final de ejecución de los programas)</v>
      </c>
      <c r="I71" s="103">
        <f>VLOOKUP(B71,'Plantilla publicacion'!$A$3:$M$489,9,0)</f>
        <v>100</v>
      </c>
      <c r="J71" s="103" t="str">
        <f>VLOOKUP(B71,'Plantilla publicacion'!$A$3:$M$489,10,0)</f>
        <v>Porcentual</v>
      </c>
      <c r="K71" s="189" t="str">
        <f>VLOOKUP(B71,'Plantilla publicacion'!$A$3:$M$489,11,0)</f>
        <v>2025-02-03</v>
      </c>
      <c r="L71" s="189" t="str">
        <f>VLOOKUP(B71,'Plantilla publicacion'!$A$3:$M$489,12,0)</f>
        <v>2025-11-28</v>
      </c>
      <c r="M71" s="103" t="str">
        <f>IF(ISERROR(VLOOKUP(B71,'Plantilla publicacion'!$A$3:$P$489,16,0)),"NA",VLOOKUP(B71,'Plantilla publicacion'!$A$3:$P$489,16,0))</f>
        <v>PND_2_Fomentar estrategias de sensibilización para el reconocimiento, aprovechamiento y uso responsable de los derechos de PI / PES_20230102 / PEI_15</v>
      </c>
      <c r="N71" s="104" t="str">
        <f>VLOOKUP(B71,'Plantilla publicacion'!$A$3:$M$489,13,0)</f>
        <v>2023-GRUPO DE TRABAJO DE CENTRO DE INFORMACIÓN TECNOLÓGICA Y APOYO A LA GESTIÓN DE PROPIEDAD LA INDUSTRIAL</v>
      </c>
    </row>
    <row r="72" spans="1:14" ht="39" hidden="1" thickBot="1" x14ac:dyDescent="0.3">
      <c r="A72" s="13" t="str">
        <f>VLOOKUP(B72,'Plantilla publicacion'!$A$3:$B$489,2,0)</f>
        <v>Actividad propia</v>
      </c>
      <c r="B72" s="105" t="s">
        <v>736</v>
      </c>
      <c r="C72" s="220"/>
      <c r="D72" s="220">
        <f>VLOOKUP(B72,'Plantilla publicacion'!$A$3:$M$489,6,0)</f>
        <v>0</v>
      </c>
      <c r="E72" s="220"/>
      <c r="F72" s="220"/>
      <c r="G72" s="220" t="str">
        <f>VLOOKUP(B72,'Plantilla publicacion'!$A$3:$M$489,7,0)</f>
        <v>N/A</v>
      </c>
      <c r="H72" s="6" t="str">
        <f>VLOOKUP(B72,'Plantilla publicacion'!$A$3:$M$489,8,0)</f>
        <v>Elaborar matriz programación de jornadas y seguimiento de ejecución del programa</v>
      </c>
      <c r="I72" s="6">
        <f>VLOOKUP(B72,'Plantilla publicacion'!$A$3:$M$489,9,0)</f>
        <v>1</v>
      </c>
      <c r="J72" s="6" t="str">
        <f>VLOOKUP(B72,'Plantilla publicacion'!$A$3:$M$489,10,0)</f>
        <v>Númerica</v>
      </c>
      <c r="K72" s="7" t="str">
        <f>VLOOKUP(B72,'Plantilla publicacion'!$A$3:$M$489,11,0)</f>
        <v>2025-02-03</v>
      </c>
      <c r="L72" s="7" t="str">
        <f>VLOOKUP(B72,'Plantilla publicacion'!$A$3:$M$489,12,0)</f>
        <v>2025-02-28</v>
      </c>
      <c r="M72" s="58"/>
      <c r="N72" s="106" t="str">
        <f>VLOOKUP(B72,'Plantilla publicacion'!$A$3:$M$489,13,0)</f>
        <v>2023-GRUPO DE TRABAJO DE CENTRO DE INFORMACIÓN TECNOLÓGICA Y APOYO A LA GESTIÓN DE PROPIEDAD LA INDUSTRIAL</v>
      </c>
    </row>
    <row r="73" spans="1:14" ht="39" hidden="1" thickBot="1" x14ac:dyDescent="0.3">
      <c r="A73" s="13" t="str">
        <f>VLOOKUP(B73,'Plantilla publicacion'!$A$3:$B$489,2,0)</f>
        <v>Actividad propia</v>
      </c>
      <c r="B73" s="105" t="s">
        <v>737</v>
      </c>
      <c r="C73" s="220"/>
      <c r="D73" s="220">
        <f>VLOOKUP(B73,'Plantilla publicacion'!$A$3:$M$489,6,0)</f>
        <v>0</v>
      </c>
      <c r="E73" s="220"/>
      <c r="F73" s="220"/>
      <c r="G73" s="220" t="str">
        <f>VLOOKUP(B73,'Plantilla publicacion'!$A$3:$M$489,7,0)</f>
        <v>N/A</v>
      </c>
      <c r="H73" s="6" t="str">
        <f>VLOOKUP(B73,'Plantilla publicacion'!$A$3:$M$489,8,0)</f>
        <v>Ejecutar el programa Propiedad Industrial para emprendedores PI-e.   (Matriz de seguimiento e Informe final del programa)</v>
      </c>
      <c r="I73" s="6">
        <f>VLOOKUP(B73,'Plantilla publicacion'!$A$3:$M$489,9,0)</f>
        <v>100</v>
      </c>
      <c r="J73" s="6" t="str">
        <f>VLOOKUP(B73,'Plantilla publicacion'!$A$3:$M$489,10,0)</f>
        <v>Porcentual</v>
      </c>
      <c r="K73" s="7" t="str">
        <f>VLOOKUP(B73,'Plantilla publicacion'!$A$3:$M$489,11,0)</f>
        <v>2025-02-03</v>
      </c>
      <c r="L73" s="7" t="str">
        <f>VLOOKUP(B73,'Plantilla publicacion'!$A$3:$M$489,12,0)</f>
        <v>2025-11-28</v>
      </c>
      <c r="M73" s="58"/>
      <c r="N73" s="106" t="str">
        <f>VLOOKUP(B73,'Plantilla publicacion'!$A$3:$M$489,13,0)</f>
        <v>2023-GRUPO DE TRABAJO DE CENTRO DE INFORMACIÓN TECNOLÓGICA Y APOYO A LA GESTIÓN DE PROPIEDAD LA INDUSTRIAL</v>
      </c>
    </row>
    <row r="74" spans="1:14" ht="39" hidden="1" thickBot="1" x14ac:dyDescent="0.3">
      <c r="A74" s="13" t="str">
        <f>VLOOKUP(B74,'Plantilla publicacion'!$A$3:$B$489,2,0)</f>
        <v>Actividad propia</v>
      </c>
      <c r="B74" s="105" t="s">
        <v>738</v>
      </c>
      <c r="C74" s="220"/>
      <c r="D74" s="220">
        <f>VLOOKUP(B74,'Plantilla publicacion'!$A$3:$M$489,6,0)</f>
        <v>0</v>
      </c>
      <c r="E74" s="220"/>
      <c r="F74" s="220"/>
      <c r="G74" s="220" t="str">
        <f>VLOOKUP(B74,'Plantilla publicacion'!$A$3:$M$489,7,0)</f>
        <v>N/A</v>
      </c>
      <c r="H74" s="6" t="str">
        <f>VLOOKUP(B74,'Plantilla publicacion'!$A$3:$M$489,8,0)</f>
        <v>Elaborar matriz de etapas para el seguimiento de ejecución de la estrategia</v>
      </c>
      <c r="I74" s="6">
        <f>VLOOKUP(B74,'Plantilla publicacion'!$A$3:$M$489,9,0)</f>
        <v>1</v>
      </c>
      <c r="J74" s="6" t="str">
        <f>VLOOKUP(B74,'Plantilla publicacion'!$A$3:$M$489,10,0)</f>
        <v>Númerica</v>
      </c>
      <c r="K74" s="7" t="str">
        <f>VLOOKUP(B74,'Plantilla publicacion'!$A$3:$M$489,11,0)</f>
        <v>2025-02-03</v>
      </c>
      <c r="L74" s="7" t="str">
        <f>VLOOKUP(B74,'Plantilla publicacion'!$A$3:$M$489,12,0)</f>
        <v>2025-02-28</v>
      </c>
      <c r="M74" s="58"/>
      <c r="N74" s="106" t="str">
        <f>VLOOKUP(B74,'Plantilla publicacion'!$A$3:$M$489,13,0)</f>
        <v>2023-GRUPO DE TRABAJO DE CENTRO DE INFORMACIÓN TECNOLÓGICA Y APOYO A LA GESTIÓN DE PROPIEDAD LA INDUSTRIAL</v>
      </c>
    </row>
    <row r="75" spans="1:14" ht="39" hidden="1" thickBot="1" x14ac:dyDescent="0.3">
      <c r="A75" s="13" t="str">
        <f>VLOOKUP(B75,'Plantilla publicacion'!$A$3:$B$489,2,0)</f>
        <v>Actividad propia</v>
      </c>
      <c r="B75" s="107" t="s">
        <v>739</v>
      </c>
      <c r="C75" s="221"/>
      <c r="D75" s="221">
        <f>VLOOKUP(B75,'Plantilla publicacion'!$A$3:$M$489,6,0)</f>
        <v>0</v>
      </c>
      <c r="E75" s="221"/>
      <c r="F75" s="221"/>
      <c r="G75" s="221" t="str">
        <f>VLOOKUP(B75,'Plantilla publicacion'!$A$3:$M$489,7,0)</f>
        <v>N/A</v>
      </c>
      <c r="H75" s="109" t="str">
        <f>VLOOKUP(B75,'Plantilla publicacion'!$A$3:$M$489,8,0)</f>
        <v>Ejecutar la estrategia Marcas de paz.  (Matriz de seguimiento e Informe final del programa)</v>
      </c>
      <c r="I75" s="109">
        <f>VLOOKUP(B75,'Plantilla publicacion'!$A$3:$M$489,9,0)</f>
        <v>100</v>
      </c>
      <c r="J75" s="109" t="str">
        <f>VLOOKUP(B75,'Plantilla publicacion'!$A$3:$M$489,10,0)</f>
        <v>Porcentual</v>
      </c>
      <c r="K75" s="110" t="str">
        <f>VLOOKUP(B75,'Plantilla publicacion'!$A$3:$M$489,11,0)</f>
        <v>2025-02-03</v>
      </c>
      <c r="L75" s="110" t="str">
        <f>VLOOKUP(B75,'Plantilla publicacion'!$A$3:$M$489,12,0)</f>
        <v>2025-11-28</v>
      </c>
      <c r="M75" s="111"/>
      <c r="N75" s="112" t="str">
        <f>VLOOKUP(B75,'Plantilla publicacion'!$A$3:$M$489,13,0)</f>
        <v>2023-GRUPO DE TRABAJO DE CENTRO DE INFORMACIÓN TECNOLÓGICA Y APOYO A LA GESTIÓN DE PROPIEDAD LA INDUSTRIAL</v>
      </c>
    </row>
    <row r="76" spans="1:14" s="12" customFormat="1" ht="64.5" hidden="1" thickBot="1" x14ac:dyDescent="0.3">
      <c r="A76" s="5" t="str">
        <f>VLOOKUP(B76,'Plantilla publicacion'!$A$3:$B$489,2,0)</f>
        <v>Producto</v>
      </c>
      <c r="B76" s="15" t="s">
        <v>740</v>
      </c>
      <c r="C76" s="220" t="str">
        <f>VLOOKUP(B76,'Plantilla publicacion'!$A$3:$R$489,17,0)</f>
        <v>PND - 2-03-9-b- Seguridad humana y justicia social - Aprovechamiento de la propiedad intelectual / PES - Reindustrialización</v>
      </c>
      <c r="D76" s="220" t="str">
        <f>VLOOKUP(B76,'Plantilla publicacion'!$A$3:$M$489,6,0)</f>
        <v>58-Promover el enfoque preventivo, diferencial y territorial en el que hacer misional de la entidad</v>
      </c>
      <c r="E76" s="220" t="str">
        <f>VLOOKUP(B76,'Plantilla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20" t="str">
        <f>VLOOKUP(B76,'Plantilla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20" t="str">
        <f>VLOOKUP(B76,'Plantilla publicacion'!$A$3:$M$489,7,0)</f>
        <v>C-3503-0200-0014-20309b</v>
      </c>
      <c r="H76" s="15" t="str">
        <f>VLOOKUP(B76,'Plantilla publicacion'!$A$3:$M$489,8,0)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publicacion'!$A$3:$M$489,9,0)</f>
        <v>2</v>
      </c>
      <c r="J76" s="15" t="str">
        <f>VLOOKUP(B76,'Plantilla publicacion'!$A$3:$M$489,10,0)</f>
        <v>Númerica</v>
      </c>
      <c r="K76" s="188" t="str">
        <f>VLOOKUP(B76,'Plantilla publicacion'!$A$3:$M$489,11,0)</f>
        <v>2025-02-03</v>
      </c>
      <c r="L76" s="188" t="str">
        <f>VLOOKUP(B76,'Plantilla publicacion'!$A$3:$M$489,12,0)</f>
        <v>2025-12-12</v>
      </c>
      <c r="M76" s="103" t="str">
        <f>IF(ISERROR(VLOOKUP(B76,'Plantilla publicacion'!$A$3:$P$489,16,0)),"NA",VLOOKUP(B76,'Plantilla publicacion'!$A$3:$P$489,16,0))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publicacion'!$A$3:$M$489,13,0)</f>
        <v>2023-GRUPO DE TRABAJO DE CENTRO DE INFORMACIÓN TECNOLÓGICA Y APOYO A LA GESTIÓN DE PROPIEDAD LA INDUSTRIAL</v>
      </c>
    </row>
    <row r="77" spans="1:14" ht="39" hidden="1" thickBot="1" x14ac:dyDescent="0.3">
      <c r="A77" s="13" t="str">
        <f>VLOOKUP(B77,'Plantilla publicacion'!$A$3:$B$489,2,0)</f>
        <v>Actividad propia</v>
      </c>
      <c r="B77" s="6" t="s">
        <v>742</v>
      </c>
      <c r="C77" s="220"/>
      <c r="D77" s="220">
        <f>VLOOKUP(B77,'Plantilla publicacion'!$A$3:$M$489,6,0)</f>
        <v>0</v>
      </c>
      <c r="E77" s="220"/>
      <c r="F77" s="220"/>
      <c r="G77" s="220" t="str">
        <f>VLOOKUP(B77,'Plantilla publicacion'!$A$3:$M$489,7,0)</f>
        <v>N/A</v>
      </c>
      <c r="H77" s="6" t="str">
        <f>VLOOKUP(B77,'Plantilla publicacion'!$A$3:$M$489,8,0)</f>
        <v>Definir cronograma de trabajo y estructura del documento para los boletines tecnológicos.  (Cronograma de trabajo definido)</v>
      </c>
      <c r="I77" s="6">
        <f>VLOOKUP(B77,'Plantilla publicacion'!$A$3:$M$489,9,0)</f>
        <v>1</v>
      </c>
      <c r="J77" s="6" t="str">
        <f>VLOOKUP(B77,'Plantilla publicacion'!$A$3:$M$489,10,0)</f>
        <v>Númerica</v>
      </c>
      <c r="K77" s="7" t="str">
        <f>VLOOKUP(B77,'Plantilla publicacion'!$A$3:$M$489,11,0)</f>
        <v>2025-02-03</v>
      </c>
      <c r="L77" s="7" t="str">
        <f>VLOOKUP(B77,'Plantilla publicacion'!$A$3:$M$489,12,0)</f>
        <v>2025-02-28</v>
      </c>
      <c r="M77" s="58"/>
      <c r="N77" s="17" t="str">
        <f>VLOOKUP(B77,'Plantilla publicacion'!$A$3:$M$489,13,0)</f>
        <v>2023-GRUPO DE TRABAJO DE CENTRO DE INFORMACIÓN TECNOLÓGICA Y APOYO A LA GESTIÓN DE PROPIEDAD LA INDUSTRIAL</v>
      </c>
    </row>
    <row r="78" spans="1:14" ht="39" hidden="1" thickBot="1" x14ac:dyDescent="0.3">
      <c r="A78" s="13" t="str">
        <f>VLOOKUP(B78,'Plantilla publicacion'!$A$3:$B$489,2,0)</f>
        <v>Actividad propia</v>
      </c>
      <c r="B78" s="6" t="s">
        <v>744</v>
      </c>
      <c r="C78" s="220"/>
      <c r="D78" s="220">
        <f>VLOOKUP(B78,'Plantilla publicacion'!$A$3:$M$489,6,0)</f>
        <v>0</v>
      </c>
      <c r="E78" s="220"/>
      <c r="F78" s="220"/>
      <c r="G78" s="220" t="str">
        <f>VLOOKUP(B78,'Plantilla publicacion'!$A$3:$M$489,7,0)</f>
        <v>N/A</v>
      </c>
      <c r="H78" s="6" t="str">
        <f>VLOOKUP(B78,'Plantilla publicacion'!$A$3:$M$489,8,0)</f>
        <v>Elaborar y publicar dos (2) Boletines tecnológicos.  (Capturas de pantalla de la publicación de los boletines tecnológicos)</v>
      </c>
      <c r="I78" s="6">
        <f>VLOOKUP(B78,'Plantilla publicacion'!$A$3:$M$489,9,0)</f>
        <v>2</v>
      </c>
      <c r="J78" s="6" t="str">
        <f>VLOOKUP(B78,'Plantilla publicacion'!$A$3:$M$489,10,0)</f>
        <v>Númerica</v>
      </c>
      <c r="K78" s="7" t="str">
        <f>VLOOKUP(B78,'Plantilla publicacion'!$A$3:$M$489,11,0)</f>
        <v>2025-03-03</v>
      </c>
      <c r="L78" s="7" t="str">
        <f>VLOOKUP(B78,'Plantilla publicacion'!$A$3:$M$489,12,0)</f>
        <v>2025-11-28</v>
      </c>
      <c r="M78" s="58"/>
      <c r="N78" s="17" t="str">
        <f>VLOOKUP(B78,'Plantilla publicacion'!$A$3:$M$489,13,0)</f>
        <v>2023-GRUPO DE TRABAJO DE CENTRO DE INFORMACIÓN TECNOLÓGICA Y APOYO A LA GESTIÓN DE PROPIEDAD LA INDUSTRIAL</v>
      </c>
    </row>
    <row r="79" spans="1:14" ht="39" hidden="1" thickBot="1" x14ac:dyDescent="0.3">
      <c r="A79" s="13" t="str">
        <f>VLOOKUP(B79,'Plantilla publicacion'!$A$3:$B$489,2,0)</f>
        <v>Actividad propia</v>
      </c>
      <c r="B79" s="11" t="s">
        <v>746</v>
      </c>
      <c r="C79" s="220"/>
      <c r="D79" s="220">
        <f>VLOOKUP(B79,'Plantilla publicacion'!$A$3:$M$489,6,0)</f>
        <v>0</v>
      </c>
      <c r="E79" s="220"/>
      <c r="F79" s="220"/>
      <c r="G79" s="220" t="str">
        <f>VLOOKUP(B79,'Plantilla publicacion'!$A$3:$M$489,7,0)</f>
        <v>N/A</v>
      </c>
      <c r="H79" s="11" t="str">
        <f>VLOOKUP(B79,'Plantilla publicacion'!$A$3:$M$489,8,0)</f>
        <v>Realizar la divulgación de los dos (2) Boletines tecnológicos. (Informe de divulgación)</v>
      </c>
      <c r="I79" s="11">
        <f>VLOOKUP(B79,'Plantilla publicacion'!$A$3:$M$489,9,0)</f>
        <v>2</v>
      </c>
      <c r="J79" s="11" t="str">
        <f>VLOOKUP(B79,'Plantilla publicacion'!$A$3:$M$489,10,0)</f>
        <v>Númerica</v>
      </c>
      <c r="K79" s="113" t="str">
        <f>VLOOKUP(B79,'Plantilla publicacion'!$A$3:$M$489,11,0)</f>
        <v>2025-03-03</v>
      </c>
      <c r="L79" s="113" t="str">
        <f>VLOOKUP(B79,'Plantilla publicacion'!$A$3:$M$489,12,0)</f>
        <v>2025-12-12</v>
      </c>
      <c r="M79" s="114"/>
      <c r="N79" s="115" t="str">
        <f>VLOOKUP(B79,'Plantilla publicacion'!$A$3:$M$489,13,0)</f>
        <v>2023-GRUPO DE TRABAJO DE CENTRO DE INFORMACIÓN TECNOLÓGICA Y APOYO A LA GESTIÓN DE PROPIEDAD LA INDUSTRIAL</v>
      </c>
    </row>
    <row r="80" spans="1:14" s="12" customFormat="1" ht="51.75" hidden="1" thickBot="1" x14ac:dyDescent="0.3">
      <c r="A80" s="5" t="str">
        <f>VLOOKUP(B80,'Plantilla publicacion'!$A$3:$B$489,2,0)</f>
        <v>Producto</v>
      </c>
      <c r="B80" s="101" t="s">
        <v>747</v>
      </c>
      <c r="C80" s="219" t="str">
        <f>VLOOKUP(B80,'Plantilla publicacion'!$A$3:$R$489,17,0)</f>
        <v>PND - 2-03-9-b- Seguridad humana y justicia social - Aprovechamiento de la propiedad intelectual / PES - Reindustrialización</v>
      </c>
      <c r="D80" s="219" t="str">
        <f>VLOOKUP(B80,'Plantilla publicacion'!$A$3:$M$489,6,0)</f>
        <v>58-Promover el enfoque preventivo, diferencial y territorial en el que hacer misional de la entidad</v>
      </c>
      <c r="E80" s="219" t="str">
        <f>VLOOKUP(B80,'Plantilla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219" t="str">
        <f>VLOOKUP(B80,'Plantilla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219" t="str">
        <f>VLOOKUP(B80,'Plantilla publicacion'!$A$3:$M$489,7,0)</f>
        <v>N/A</v>
      </c>
      <c r="H80" s="103" t="str">
        <f>VLOOKUP(B80,'Plantilla publicacion'!$A$3:$M$489,8,0)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3">
        <f>VLOOKUP(B80,'Plantilla publicacion'!$A$3:$M$489,9,0)</f>
        <v>1</v>
      </c>
      <c r="J80" s="103" t="str">
        <f>VLOOKUP(B80,'Plantilla publicacion'!$A$3:$M$489,10,0)</f>
        <v>Númerica</v>
      </c>
      <c r="K80" s="189" t="str">
        <f>VLOOKUP(B80,'Plantilla publicacion'!$A$3:$M$489,11,0)</f>
        <v>2025-02-03</v>
      </c>
      <c r="L80" s="189" t="str">
        <f>VLOOKUP(B80,'Plantilla publicacion'!$A$3:$M$489,12,0)</f>
        <v>2025-11-28</v>
      </c>
      <c r="M80" s="103" t="str">
        <f>IF(ISERROR(VLOOKUP(B80,'Plantilla publicacion'!$A$3:$P$489,16,0)),"NA",VLOOKUP(B80,'Plantilla publicacion'!$A$3:$P$489,16,0))</f>
        <v>PND_2_Fomentar estrategias de sensibilización para el reconocimiento, aprovechamiento y uso responsable de los derechos de PI / PEI_31 / CONPES 4062 Acción 4.7</v>
      </c>
      <c r="N80" s="104" t="str">
        <f>VLOOKUP(B80,'Plantilla publicacion'!$A$3:$M$489,13,0)</f>
        <v>2023-GRUPO DE TRABAJO DE CENTRO DE INFORMACIÓN TECNOLÓGICA Y APOYO A LA GESTIÓN DE PROPIEDAD LA INDUSTRIAL</v>
      </c>
    </row>
    <row r="81" spans="1:14" ht="39" hidden="1" thickBot="1" x14ac:dyDescent="0.3">
      <c r="A81" s="13" t="str">
        <f>VLOOKUP(B81,'Plantilla publicacion'!$A$3:$B$489,2,0)</f>
        <v>Actividad propia</v>
      </c>
      <c r="B81" s="105" t="s">
        <v>749</v>
      </c>
      <c r="C81" s="220"/>
      <c r="D81" s="220">
        <f>VLOOKUP(B81,'Plantilla publicacion'!$A$3:$M$489,6,0)</f>
        <v>0</v>
      </c>
      <c r="E81" s="220"/>
      <c r="F81" s="220"/>
      <c r="G81" s="220" t="str">
        <f>VLOOKUP(B81,'Plantilla publicacion'!$A$3:$M$489,7,0)</f>
        <v>N/A</v>
      </c>
      <c r="H81" s="6" t="str">
        <f>VLOOKUP(B81,'Plantilla publicacion'!$A$3:$M$489,8,0)</f>
        <v>Diseñar y ejecutar piloto de la estrategia para fomentar el uso, difusión y sensibilización de instrumentos de protección asociados a signos de vocación colectiva    (Informe de ejecución del piloto de la estrategia)</v>
      </c>
      <c r="I81" s="6">
        <f>VLOOKUP(B81,'Plantilla publicacion'!$A$3:$M$489,9,0)</f>
        <v>1</v>
      </c>
      <c r="J81" s="6" t="str">
        <f>VLOOKUP(B81,'Plantilla publicacion'!$A$3:$M$489,10,0)</f>
        <v>Númerica</v>
      </c>
      <c r="K81" s="7" t="str">
        <f>VLOOKUP(B81,'Plantilla publicacion'!$A$3:$M$489,11,0)</f>
        <v>2025-02-03</v>
      </c>
      <c r="L81" s="7" t="str">
        <f>VLOOKUP(B81,'Plantilla publicacion'!$A$3:$M$489,12,0)</f>
        <v>2025-09-30</v>
      </c>
      <c r="M81" s="58"/>
      <c r="N81" s="106" t="str">
        <f>VLOOKUP(B81,'Plantilla publicacion'!$A$3:$M$489,13,0)</f>
        <v>2023-GRUPO DE TRABAJO DE CENTRO DE INFORMACIÓN TECNOLÓGICA Y APOYO A LA GESTIÓN DE PROPIEDAD LA INDUSTRIAL</v>
      </c>
    </row>
    <row r="82" spans="1:14" ht="39" hidden="1" thickBot="1" x14ac:dyDescent="0.3">
      <c r="A82" s="13" t="str">
        <f>VLOOKUP(B82,'Plantilla publicacion'!$A$3:$B$489,2,0)</f>
        <v>Actividad propia</v>
      </c>
      <c r="B82" s="107" t="s">
        <v>751</v>
      </c>
      <c r="C82" s="221"/>
      <c r="D82" s="221">
        <f>VLOOKUP(B82,'Plantilla publicacion'!$A$3:$M$489,6,0)</f>
        <v>0</v>
      </c>
      <c r="E82" s="221"/>
      <c r="F82" s="221"/>
      <c r="G82" s="221" t="str">
        <f>VLOOKUP(B82,'Plantilla publicacion'!$A$3:$M$489,7,0)</f>
        <v>N/A</v>
      </c>
      <c r="H82" s="109" t="str">
        <f>VLOOKUP(B82,'Plantilla publicacion'!$A$3:$M$489,8,0)</f>
        <v>Elaborar informe de la implementación de la acción CONPES 4.7 propuesta  (Informe anual de la implementación)</v>
      </c>
      <c r="I82" s="109">
        <f>VLOOKUP(B82,'Plantilla publicacion'!$A$3:$M$489,9,0)</f>
        <v>1</v>
      </c>
      <c r="J82" s="109" t="str">
        <f>VLOOKUP(B82,'Plantilla publicacion'!$A$3:$M$489,10,0)</f>
        <v>Númerica</v>
      </c>
      <c r="K82" s="110" t="str">
        <f>VLOOKUP(B82,'Plantilla publicacion'!$A$3:$M$489,11,0)</f>
        <v>2025-10-01</v>
      </c>
      <c r="L82" s="110" t="str">
        <f>VLOOKUP(B82,'Plantilla publicacion'!$A$3:$M$489,12,0)</f>
        <v>2025-11-28</v>
      </c>
      <c r="M82" s="111"/>
      <c r="N82" s="112" t="str">
        <f>VLOOKUP(B82,'Plantilla publicacion'!$A$3:$M$489,13,0)</f>
        <v>2023-GRUPO DE TRABAJO DE CENTRO DE INFORMACIÓN TECNOLÓGICA Y APOYO A LA GESTIÓN DE PROPIEDAD LA INDUSTRIAL</v>
      </c>
    </row>
    <row r="83" spans="1:14" s="12" customFormat="1" ht="39" hidden="1" thickBot="1" x14ac:dyDescent="0.3">
      <c r="A83" s="5" t="str">
        <f>VLOOKUP(B83,'Plantilla publicacion'!$A$3:$B$489,2,0)</f>
        <v>Producto</v>
      </c>
      <c r="B83" s="15" t="s">
        <v>761</v>
      </c>
      <c r="C83" s="220" t="str">
        <f>VLOOKUP(B83,'Plantilla publicacion'!$A$3:$R$489,17,0)</f>
        <v>PND - 5-31-5-b- Convergencia regional - Entidades públicas territoriales y nacionales fortalecidas / PES - Transformación Institucional</v>
      </c>
      <c r="D83" s="220" t="str">
        <f>VLOOKUP(B83,'Plantilla publicacion'!$A$3:$M$489,6,0)</f>
        <v>81-Mejorar la oportunidad en la atención de trámites y servicios.</v>
      </c>
      <c r="E83" s="220" t="str">
        <f>VLOOKUP(B83,'Plantilla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20" t="str">
        <f>VLOOKUP(B83,'Plantilla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20" t="str">
        <f>VLOOKUP(B83,'Plantilla publicacion'!$A$3:$M$489,7,0)</f>
        <v>C-3503-0200-0014-20309b</v>
      </c>
      <c r="H83" s="15" t="str">
        <f>VLOOKUP(B83,'Plantilla publicacion'!$A$3:$M$489,8,0)</f>
        <v>Solicitudes de patentes de invención y modelos de utilidad pendientes de trámite y que cuenten con pago del examen de patentabilidad anteriores al año 2023, atendidas  (Reporte de indicador generado en Tableau o Power BI)</v>
      </c>
      <c r="I83" s="15">
        <f>VLOOKUP(B83,'Plantilla publicacion'!$A$3:$M$489,9,0)</f>
        <v>95</v>
      </c>
      <c r="J83" s="15" t="str">
        <f>VLOOKUP(B83,'Plantilla publicacion'!$A$3:$M$489,10,0)</f>
        <v>Porcentual</v>
      </c>
      <c r="K83" s="188" t="str">
        <f>VLOOKUP(B83,'Plantilla publicacion'!$A$3:$M$489,11,0)</f>
        <v>2025-01-02</v>
      </c>
      <c r="L83" s="188" t="str">
        <f>VLOOKUP(B83,'Plantilla publicacion'!$A$3:$M$489,12,0)</f>
        <v>2025-12-31</v>
      </c>
      <c r="M83" s="103">
        <f>IF(ISERROR(VLOOKUP(B83,'Plantilla publicacion'!$A$3:$P$489,16,0)),"NA",VLOOKUP(B83,'Plantilla publicacion'!$A$3:$P$489,16,0))</f>
        <v>0</v>
      </c>
      <c r="N83" s="15" t="str">
        <f>VLOOKUP(B83,'Plantilla publicacion'!$A$3:$M$489,13,0)</f>
        <v>2020-DIRECCIÓN DE NUEVAS CREACIONES</v>
      </c>
    </row>
    <row r="84" spans="1:14" s="12" customFormat="1" ht="39" hidden="1" thickBot="1" x14ac:dyDescent="0.3">
      <c r="A84" s="13" t="str">
        <f>VLOOKUP(B84,'Plantilla publicacion'!$A$3:$B$489,2,0)</f>
        <v>Actividad propia</v>
      </c>
      <c r="B84" s="6" t="s">
        <v>763</v>
      </c>
      <c r="C84" s="220"/>
      <c r="D84" s="220">
        <f>VLOOKUP(B84,'Plantilla publicacion'!$A$3:$M$489,6,0)</f>
        <v>0</v>
      </c>
      <c r="E84" s="220"/>
      <c r="F84" s="220"/>
      <c r="G84" s="220" t="str">
        <f>VLOOKUP(B84,'Plantilla publicacion'!$A$3:$M$489,7,0)</f>
        <v>N/A</v>
      </c>
      <c r="H84" s="6" t="str">
        <f>VLOOKUP(B84,'Plantilla publicacion'!$A$3:$M$489,8,0)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publicacion'!$A$3:$M$489,9,0)</f>
        <v>95</v>
      </c>
      <c r="J84" s="6" t="str">
        <f>VLOOKUP(B84,'Plantilla publicacion'!$A$3:$M$489,10,0)</f>
        <v>Porcentual</v>
      </c>
      <c r="K84" s="7" t="str">
        <f>VLOOKUP(B84,'Plantilla publicacion'!$A$3:$M$489,11,0)</f>
        <v>2025-01-02</v>
      </c>
      <c r="L84" s="7" t="str">
        <f>VLOOKUP(B84,'Plantilla publicacion'!$A$3:$M$489,12,0)</f>
        <v>2025-12-31</v>
      </c>
      <c r="M84" s="58"/>
      <c r="N84" s="17" t="str">
        <f>VLOOKUP(B84,'Plantilla publicacion'!$A$3:$M$489,13,0)</f>
        <v>2020-DIRECCIÓN DE NUEVAS CREACIONES</v>
      </c>
    </row>
    <row r="85" spans="1:14" ht="51.75" hidden="1" thickBot="1" x14ac:dyDescent="0.3">
      <c r="A85" s="13" t="str">
        <f>VLOOKUP(B85,'Plantilla publicacion'!$A$3:$B$489,2,0)</f>
        <v>Actividad propia</v>
      </c>
      <c r="B85" s="11" t="s">
        <v>764</v>
      </c>
      <c r="C85" s="220"/>
      <c r="D85" s="220">
        <f>VLOOKUP(B85,'Plantilla publicacion'!$A$3:$M$489,6,0)</f>
        <v>0</v>
      </c>
      <c r="E85" s="220"/>
      <c r="F85" s="220"/>
      <c r="G85" s="220" t="str">
        <f>VLOOKUP(B85,'Plantilla publicacion'!$A$3:$M$489,7,0)</f>
        <v>N/A</v>
      </c>
      <c r="H85" s="11" t="str">
        <f>VLOOKUP(B85,'Plantilla publicacion'!$A$3:$M$489,8,0)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publicacion'!$A$3:$M$489,9,0)</f>
        <v>95</v>
      </c>
      <c r="J85" s="11" t="str">
        <f>VLOOKUP(B85,'Plantilla publicacion'!$A$3:$M$489,10,0)</f>
        <v>Porcentual</v>
      </c>
      <c r="K85" s="113" t="str">
        <f>VLOOKUP(B85,'Plantilla publicacion'!$A$3:$M$489,11,0)</f>
        <v>2025-01-02</v>
      </c>
      <c r="L85" s="113" t="str">
        <f>VLOOKUP(B85,'Plantilla publicacion'!$A$3:$M$489,12,0)</f>
        <v>2025-12-31</v>
      </c>
      <c r="M85" s="114"/>
      <c r="N85" s="115" t="str">
        <f>VLOOKUP(B85,'Plantilla publicacion'!$A$3:$M$489,13,0)</f>
        <v>2020-DIRECCIÓN DE NUEVAS CREACIONES</v>
      </c>
    </row>
    <row r="86" spans="1:14" s="12" customFormat="1" ht="26.25" hidden="1" thickBot="1" x14ac:dyDescent="0.3">
      <c r="A86" s="5" t="str">
        <f>VLOOKUP(B86,'Plantilla publicacion'!$A$3:$B$489,2,0)</f>
        <v>Producto</v>
      </c>
      <c r="B86" s="101" t="s">
        <v>772</v>
      </c>
      <c r="C86" s="219" t="str">
        <f>VLOOKUP(B86,'Plantilla publicacion'!$A$3:$R$489,17,0)</f>
        <v>PND - 5-31-5-b- Convergencia regional - Entidades públicas territoriales y nacionales fortalecidas / PES - Transformación Institucional</v>
      </c>
      <c r="D86" s="219" t="str">
        <f>VLOOKUP(B86,'Plantilla publicacion'!$A$3:$M$489,6,0)</f>
        <v>81-Mejorar la oportunidad en la atención de trámites y servicios.</v>
      </c>
      <c r="E86" s="219" t="str">
        <f>VLOOKUP(B86,'Plantilla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219" t="str">
        <f>VLOOKUP(B86,'Plantilla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219" t="str">
        <f>VLOOKUP(B86,'Plantilla publicacion'!$A$3:$M$489,7,0)</f>
        <v>C-3503-0200-0014-20309b</v>
      </c>
      <c r="H86" s="103" t="str">
        <f>VLOOKUP(B86,'Plantilla publicacion'!$A$3:$M$489,8,0)</f>
        <v>Solicitudes pendientes de decisión en materia de registro y cancelación de signos distintivos, decididas.  (Reporte de indicador generado en Tableau o Power BI)</v>
      </c>
      <c r="I86" s="103">
        <f>VLOOKUP(B86,'Plantilla publicacion'!$A$3:$M$489,9,0)</f>
        <v>80</v>
      </c>
      <c r="J86" s="103" t="str">
        <f>VLOOKUP(B86,'Plantilla publicacion'!$A$3:$M$489,10,0)</f>
        <v>Porcentual</v>
      </c>
      <c r="K86" s="189" t="str">
        <f>VLOOKUP(B86,'Plantilla publicacion'!$A$3:$M$489,11,0)</f>
        <v>2025-01-15</v>
      </c>
      <c r="L86" s="189" t="str">
        <f>VLOOKUP(B86,'Plantilla publicacion'!$A$3:$M$489,12,0)</f>
        <v>2025-12-31</v>
      </c>
      <c r="M86" s="103">
        <f>IF(ISERROR(VLOOKUP(B86,'Plantilla publicacion'!$A$3:$P$489,16,0)),"NA",VLOOKUP(B86,'Plantilla publicacion'!$A$3:$P$489,16,0))</f>
        <v>0</v>
      </c>
      <c r="N86" s="104" t="str">
        <f>VLOOKUP(B86,'Plantilla publicacion'!$A$3:$M$489,13,0)</f>
        <v>2010-DIRECCION DE SIGNOS DISTINTIVOS</v>
      </c>
    </row>
    <row r="87" spans="1:14" ht="39" hidden="1" thickBot="1" x14ac:dyDescent="0.3">
      <c r="A87" s="13" t="str">
        <f>VLOOKUP(B87,'Plantilla publicacion'!$A$3:$B$489,2,0)</f>
        <v>Actividad propia</v>
      </c>
      <c r="B87" s="105" t="s">
        <v>774</v>
      </c>
      <c r="C87" s="220"/>
      <c r="D87" s="220">
        <f>VLOOKUP(B87,'Plantilla publicacion'!$A$3:$M$489,6,0)</f>
        <v>0</v>
      </c>
      <c r="E87" s="220"/>
      <c r="F87" s="220"/>
      <c r="G87" s="220" t="str">
        <f>VLOOKUP(B87,'Plantilla publicacion'!$A$3:$M$489,7,0)</f>
        <v>N/A</v>
      </c>
      <c r="H87" s="6" t="str">
        <f>VLOOKUP(B87,'Plantilla publicacion'!$A$3:$M$489,8,0)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publicacion'!$A$3:$M$489,9,0)</f>
        <v>80</v>
      </c>
      <c r="J87" s="6" t="str">
        <f>VLOOKUP(B87,'Plantilla publicacion'!$A$3:$M$489,10,0)</f>
        <v>Porcentual</v>
      </c>
      <c r="K87" s="7" t="str">
        <f>VLOOKUP(B87,'Plantilla publicacion'!$A$3:$M$489,11,0)</f>
        <v>2025-01-15</v>
      </c>
      <c r="L87" s="7" t="str">
        <f>VLOOKUP(B87,'Plantilla publicacion'!$A$3:$M$489,12,0)</f>
        <v>2025-10-31</v>
      </c>
      <c r="M87" s="58"/>
      <c r="N87" s="106" t="str">
        <f>VLOOKUP(B87,'Plantilla publicacion'!$A$3:$M$489,13,0)</f>
        <v>2010-DIRECCION DE SIGNOS DISTINTIVOS</v>
      </c>
    </row>
    <row r="88" spans="1:14" ht="39" hidden="1" thickBot="1" x14ac:dyDescent="0.3">
      <c r="A88" s="13" t="str">
        <f>VLOOKUP(B88,'Plantilla publicacion'!$A$3:$B$489,2,0)</f>
        <v>Actividad propia</v>
      </c>
      <c r="B88" s="105" t="s">
        <v>776</v>
      </c>
      <c r="C88" s="220"/>
      <c r="D88" s="220">
        <f>VLOOKUP(B88,'Plantilla publicacion'!$A$3:$M$489,6,0)</f>
        <v>0</v>
      </c>
      <c r="E88" s="220"/>
      <c r="F88" s="220"/>
      <c r="G88" s="220" t="str">
        <f>VLOOKUP(B88,'Plantilla publicacion'!$A$3:$M$489,7,0)</f>
        <v>N/A</v>
      </c>
      <c r="H88" s="6" t="str">
        <f>VLOOKUP(B88,'Plantilla publicacion'!$A$3:$M$489,8,0)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publicacion'!$A$3:$M$489,9,0)</f>
        <v>70</v>
      </c>
      <c r="J88" s="6" t="str">
        <f>VLOOKUP(B88,'Plantilla publicacion'!$A$3:$M$489,10,0)</f>
        <v>Porcentual</v>
      </c>
      <c r="K88" s="7" t="str">
        <f>VLOOKUP(B88,'Plantilla publicacion'!$A$3:$M$489,11,0)</f>
        <v>2025-01-15</v>
      </c>
      <c r="L88" s="7" t="str">
        <f>VLOOKUP(B88,'Plantilla publicacion'!$A$3:$M$489,12,0)</f>
        <v>2025-10-31</v>
      </c>
      <c r="M88" s="58"/>
      <c r="N88" s="106" t="str">
        <f>VLOOKUP(B88,'Plantilla publicacion'!$A$3:$M$489,13,0)</f>
        <v>2010-DIRECCION DE SIGNOS DISTINTIVOS</v>
      </c>
    </row>
    <row r="89" spans="1:14" ht="26.25" hidden="1" thickBot="1" x14ac:dyDescent="0.3">
      <c r="A89" s="13" t="str">
        <f>VLOOKUP(B89,'Plantilla publicacion'!$A$3:$B$489,2,0)</f>
        <v>Actividad propia</v>
      </c>
      <c r="B89" s="105" t="s">
        <v>778</v>
      </c>
      <c r="C89" s="220"/>
      <c r="D89" s="220">
        <f>VLOOKUP(B89,'Plantilla publicacion'!$A$3:$M$489,6,0)</f>
        <v>0</v>
      </c>
      <c r="E89" s="220"/>
      <c r="F89" s="220"/>
      <c r="G89" s="220" t="str">
        <f>VLOOKUP(B89,'Plantilla publicacion'!$A$3:$M$489,7,0)</f>
        <v>N/A</v>
      </c>
      <c r="H89" s="6" t="str">
        <f>VLOOKUP(B89,'Plantilla publicacion'!$A$3:$M$489,8,0)</f>
        <v>Decidir las solicitudes de acciones de cancelación con traslado vencido al 14 de noviembre de 2025, excepto los casos detenidos.  (Reporte de indicador generado en Tableau o Power BI)</v>
      </c>
      <c r="I89" s="6">
        <f>VLOOKUP(B89,'Plantilla publicacion'!$A$3:$M$489,9,0)</f>
        <v>70</v>
      </c>
      <c r="J89" s="6" t="str">
        <f>VLOOKUP(B89,'Plantilla publicacion'!$A$3:$M$489,10,0)</f>
        <v>Porcentual</v>
      </c>
      <c r="K89" s="7" t="str">
        <f>VLOOKUP(B89,'Plantilla publicacion'!$A$3:$M$489,11,0)</f>
        <v>2025-01-15</v>
      </c>
      <c r="L89" s="7" t="str">
        <f>VLOOKUP(B89,'Plantilla publicacion'!$A$3:$M$489,12,0)</f>
        <v>2025-12-31</v>
      </c>
      <c r="M89" s="58"/>
      <c r="N89" s="106" t="str">
        <f>VLOOKUP(B89,'Plantilla publicacion'!$A$3:$M$489,13,0)</f>
        <v>2010-DIRECCION DE SIGNOS DISTINTIVOS</v>
      </c>
    </row>
    <row r="90" spans="1:14" ht="39" hidden="1" thickBot="1" x14ac:dyDescent="0.3">
      <c r="A90" s="13" t="str">
        <f>VLOOKUP(B90,'Plantilla publicacion'!$A$3:$B$489,2,0)</f>
        <v>Actividad propia</v>
      </c>
      <c r="B90" s="122" t="s">
        <v>780</v>
      </c>
      <c r="C90" s="220"/>
      <c r="D90" s="220">
        <f>VLOOKUP(B90,'Plantilla publicacion'!$A$3:$M$489,6,0)</f>
        <v>0</v>
      </c>
      <c r="E90" s="220"/>
      <c r="F90" s="220"/>
      <c r="G90" s="220" t="str">
        <f>VLOOKUP(B90,'Plantilla publicacion'!$A$3:$M$489,7,0)</f>
        <v>N/A</v>
      </c>
      <c r="H90" s="11" t="str">
        <f>VLOOKUP(B90,'Plantilla publicacion'!$A$3:$M$489,8,0)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publicacion'!$A$3:$M$489,9,0)</f>
        <v>70</v>
      </c>
      <c r="J90" s="11" t="str">
        <f>VLOOKUP(B90,'Plantilla publicacion'!$A$3:$M$489,10,0)</f>
        <v>Porcentual</v>
      </c>
      <c r="K90" s="113" t="str">
        <f>VLOOKUP(B90,'Plantilla publicacion'!$A$3:$M$489,11,0)</f>
        <v>2025-08-01</v>
      </c>
      <c r="L90" s="113" t="str">
        <f>VLOOKUP(B90,'Plantilla publicacion'!$A$3:$M$489,12,0)</f>
        <v>2025-12-31</v>
      </c>
      <c r="M90" s="114"/>
      <c r="N90" s="147" t="str">
        <f>VLOOKUP(B90,'Plantilla publicacion'!$A$3:$M$489,13,0)</f>
        <v>2010-DIRECCION DE SIGNOS DISTINTIVOS</v>
      </c>
    </row>
    <row r="91" spans="1:14" s="12" customFormat="1" ht="39" hidden="1" thickBot="1" x14ac:dyDescent="0.3">
      <c r="A91" s="5" t="str">
        <f>VLOOKUP(B91,'Plantilla publicacion'!$A$3:$B$489,2,0)</f>
        <v>Producto</v>
      </c>
      <c r="B91" s="142" t="s">
        <v>936</v>
      </c>
      <c r="C91" s="220" t="str">
        <f>VLOOKUP(B91,'Plantilla publicacion'!$A$3:$R$489,17,0)</f>
        <v>PND - 5-31-5-b- Convergencia regional - Entidades públicas territoriales y nacionales fortalecidas / PES - Transformación Institucional</v>
      </c>
      <c r="D91" s="220" t="str">
        <f>VLOOKUP(B91,'Plantilla publicacion'!$A$3:$M$489,6,0)</f>
        <v>56-Fortalecer la gestión de la información, el conocimiento y la innovación para optimizar la capacidad institucional</v>
      </c>
      <c r="E91" s="220" t="str">
        <f>VLOOKUP(B91,'Plantilla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20" t="str">
        <f>VLOOKUP(B91,'Plantilla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20" t="str">
        <f>VLOOKUP(B91,'Plantilla publicacion'!$A$3:$M$489,7,0)</f>
        <v>C-3503-0200-0012-20104c</v>
      </c>
      <c r="H91" s="15" t="str">
        <f>VLOOKUP(B91,'Plantilla publicacion'!$A$3:$M$489,8,0)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publicacion'!$A$3:$M$489,9,0)</f>
        <v>2</v>
      </c>
      <c r="J91" s="15" t="str">
        <f>VLOOKUP(B91,'Plantilla publicacion'!$A$3:$M$489,10,0)</f>
        <v>Númerica</v>
      </c>
      <c r="K91" s="188" t="str">
        <f>VLOOKUP(B91,'Plantilla publicacion'!$A$3:$M$489,11,0)</f>
        <v>2025-02-03</v>
      </c>
      <c r="L91" s="188" t="str">
        <f>VLOOKUP(B91,'Plantilla publicacion'!$A$3:$M$489,12,0)</f>
        <v>2025-11-28</v>
      </c>
      <c r="M91" s="15">
        <f>IF(ISERROR(VLOOKUP(B91,'Plantilla publicacion'!$A$3:$P$489,16,0)),"NA",VLOOKUP(B91,'Plantilla publicacion'!$A$3:$P$489,16,0))</f>
        <v>0</v>
      </c>
      <c r="N91" s="143" t="str">
        <f>VLOOKUP(B91,'Plantilla publicacion'!$A$3:$M$489,13,0)</f>
        <v>7200-DIRECCION DE HABEAS DATA</v>
      </c>
    </row>
    <row r="92" spans="1:14" ht="26.25" hidden="1" thickBot="1" x14ac:dyDescent="0.3">
      <c r="A92" s="13" t="str">
        <f>VLOOKUP(B92,'Plantilla publicacion'!$A$3:$B$489,2,0)</f>
        <v>Actividad propia</v>
      </c>
      <c r="B92" s="105" t="s">
        <v>938</v>
      </c>
      <c r="C92" s="220"/>
      <c r="D92" s="220">
        <f>VLOOKUP(B92,'Plantilla publicacion'!$A$3:$M$489,6,0)</f>
        <v>0</v>
      </c>
      <c r="E92" s="220"/>
      <c r="F92" s="220"/>
      <c r="G92" s="220" t="str">
        <f>VLOOKUP(B92,'Plantilla publicacion'!$A$3:$M$489,7,0)</f>
        <v>N/A</v>
      </c>
      <c r="H92" s="6" t="str">
        <f>VLOOKUP(B92,'Plantilla publicacion'!$A$3:$M$489,8,0)</f>
        <v>Realizar mesas de trabajo entre la Dirección de Habeas Data y la Dirección de Investigaciones para determinar el enfoque de cada monitoreo (Listado asistencia /único entregable)</v>
      </c>
      <c r="I92" s="6">
        <f>VLOOKUP(B92,'Plantilla publicacion'!$A$3:$M$489,9,0)</f>
        <v>2</v>
      </c>
      <c r="J92" s="6" t="str">
        <f>VLOOKUP(B92,'Plantilla publicacion'!$A$3:$M$489,10,0)</f>
        <v>Númerica</v>
      </c>
      <c r="K92" s="7" t="str">
        <f>VLOOKUP(B92,'Plantilla publicacion'!$A$3:$M$489,11,0)</f>
        <v>2025-02-03</v>
      </c>
      <c r="L92" s="7" t="str">
        <f>VLOOKUP(B92,'Plantilla publicacion'!$A$3:$M$489,12,0)</f>
        <v>2025-07-04</v>
      </c>
      <c r="M92" s="58"/>
      <c r="N92" s="106" t="str">
        <f>VLOOKUP(B92,'Plantilla publicacion'!$A$3:$M$489,13,0)</f>
        <v>7200-DIRECCION DE HABEAS DATA</v>
      </c>
    </row>
    <row r="93" spans="1:14" ht="26.25" hidden="1" thickBot="1" x14ac:dyDescent="0.3">
      <c r="A93" s="13" t="str">
        <f>VLOOKUP(B93,'Plantilla publicacion'!$A$3:$B$489,2,0)</f>
        <v>Actividad propia</v>
      </c>
      <c r="B93" s="105" t="s">
        <v>940</v>
      </c>
      <c r="C93" s="220"/>
      <c r="D93" s="220">
        <f>VLOOKUP(B93,'Plantilla publicacion'!$A$3:$M$489,6,0)</f>
        <v>0</v>
      </c>
      <c r="E93" s="220"/>
      <c r="F93" s="220"/>
      <c r="G93" s="220" t="str">
        <f>VLOOKUP(B93,'Plantilla publicacion'!$A$3:$M$489,7,0)</f>
        <v>N/A</v>
      </c>
      <c r="H93" s="6" t="str">
        <f>VLOOKUP(B93,'Plantilla publicacion'!$A$3:$M$489,8,0)</f>
        <v>Realizar informe respecto de las órdenes impartidas, de la ley 1266 de 2008. (Documento respecto de la ley 1266 de 2008/único entregable)</v>
      </c>
      <c r="I93" s="6">
        <f>VLOOKUP(B93,'Plantilla publicacion'!$A$3:$M$489,9,0)</f>
        <v>1</v>
      </c>
      <c r="J93" s="6" t="str">
        <f>VLOOKUP(B93,'Plantilla publicacion'!$A$3:$M$489,10,0)</f>
        <v>Númerica</v>
      </c>
      <c r="K93" s="7" t="str">
        <f>VLOOKUP(B93,'Plantilla publicacion'!$A$3:$M$489,11,0)</f>
        <v>2025-03-04</v>
      </c>
      <c r="L93" s="7" t="str">
        <f>VLOOKUP(B93,'Plantilla publicacion'!$A$3:$M$489,12,0)</f>
        <v>2025-06-27</v>
      </c>
      <c r="M93" s="58"/>
      <c r="N93" s="106" t="str">
        <f>VLOOKUP(B93,'Plantilla publicacion'!$A$3:$M$489,13,0)</f>
        <v>7200-DIRECCION DE HABEAS DATA</v>
      </c>
    </row>
    <row r="94" spans="1:14" s="12" customFormat="1" ht="26.25" hidden="1" thickBot="1" x14ac:dyDescent="0.3">
      <c r="A94" s="13" t="str">
        <f>VLOOKUP(B94,'Plantilla publicacion'!$A$3:$B$489,2,0)</f>
        <v>Actividad propia</v>
      </c>
      <c r="B94" s="107" t="s">
        <v>942</v>
      </c>
      <c r="C94" s="221"/>
      <c r="D94" s="221">
        <f>VLOOKUP(B94,'Plantilla publicacion'!$A$3:$M$489,6,0)</f>
        <v>0</v>
      </c>
      <c r="E94" s="221"/>
      <c r="F94" s="221"/>
      <c r="G94" s="221" t="str">
        <f>VLOOKUP(B94,'Plantilla publicacion'!$A$3:$M$489,7,0)</f>
        <v>N/A</v>
      </c>
      <c r="H94" s="109" t="str">
        <f>VLOOKUP(B94,'Plantilla publicacion'!$A$3:$M$489,8,0)</f>
        <v>Realizar informe respecto de las órdenes impartidas, de la ley 1581 de 2012  (Documento respecto de la ley 1581 de 2012/único entregable)</v>
      </c>
      <c r="I94" s="109">
        <f>VLOOKUP(B94,'Plantilla publicacion'!$A$3:$M$489,9,0)</f>
        <v>1</v>
      </c>
      <c r="J94" s="109" t="str">
        <f>VLOOKUP(B94,'Plantilla publicacion'!$A$3:$M$489,10,0)</f>
        <v>Númerica</v>
      </c>
      <c r="K94" s="110" t="str">
        <f>VLOOKUP(B94,'Plantilla publicacion'!$A$3:$M$489,11,0)</f>
        <v>2025-07-01</v>
      </c>
      <c r="L94" s="110" t="str">
        <f>VLOOKUP(B94,'Plantilla publicacion'!$A$3:$M$489,12,0)</f>
        <v>2025-11-28</v>
      </c>
      <c r="M94" s="111"/>
      <c r="N94" s="112" t="str">
        <f>VLOOKUP(B94,'Plantilla publicacion'!$A$3:$M$489,13,0)</f>
        <v>7200-DIRECCION DE HABEAS DATA</v>
      </c>
    </row>
    <row r="95" spans="1:14" s="12" customFormat="1" ht="26.25" hidden="1" thickBot="1" x14ac:dyDescent="0.3">
      <c r="A95" s="5" t="str">
        <f>VLOOKUP(B95,'Plantilla publicacion'!$A$3:$B$489,2,0)</f>
        <v>Producto</v>
      </c>
      <c r="B95" s="15" t="s">
        <v>961</v>
      </c>
      <c r="C95" s="220" t="str">
        <f>VLOOKUP(B95,'Plantilla publicacion'!$A$3:$R$489,17,0)</f>
        <v>PND - 5-31-5-b- Convergencia regional - Entidades públicas territoriales y nacionales fortalecidas / PES - Transformación Institucional</v>
      </c>
      <c r="D95" s="220" t="str">
        <f>VLOOKUP(B95,'Plantilla publicacion'!$A$3:$M$489,6,0)</f>
        <v>81-Mejorar la oportunidad en la atención de trámites y servicios.</v>
      </c>
      <c r="E95" s="220" t="str">
        <f>VLOOKUP(B95,'Plantilla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20" t="str">
        <f>VLOOKUP(B95,'Plantilla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20" t="str">
        <f>VLOOKUP(B95,'Plantilla publicacion'!$A$3:$M$489,7,0)</f>
        <v>C-3599-0200-0005-53105b</v>
      </c>
      <c r="H95" s="15" t="str">
        <f>VLOOKUP(B95,'Plantilla publicacion'!$A$3:$M$489,8,0)</f>
        <v>Estrategia de Sinergia Interinstitucional para Jornadas Conjuntas de  Atención a la Ciudadanía, diseñada e implementada (Informe de actividades realizadas)</v>
      </c>
      <c r="I95" s="15">
        <f>VLOOKUP(B95,'Plantilla publicacion'!$A$3:$M$489,9,0)</f>
        <v>1</v>
      </c>
      <c r="J95" s="15" t="str">
        <f>VLOOKUP(B95,'Plantilla publicacion'!$A$3:$M$489,10,0)</f>
        <v>Númerica</v>
      </c>
      <c r="K95" s="188" t="str">
        <f>VLOOKUP(B95,'Plantilla publicacion'!$A$3:$M$489,11,0)</f>
        <v>2025-02-03</v>
      </c>
      <c r="L95" s="188" t="str">
        <f>VLOOKUP(B95,'Plantilla publicacion'!$A$3:$M$489,12,0)</f>
        <v>2025-12-31</v>
      </c>
      <c r="M95" s="15">
        <f>IF(ISERROR(VLOOKUP(B95,'Plantilla publicacion'!$A$3:$P$489,16,0)),"NA",VLOOKUP(B95,'Plantilla publicacion'!$A$3:$P$489,16,0))</f>
        <v>0</v>
      </c>
      <c r="N95" s="15" t="str">
        <f>VLOOKUP(B95,'Plantilla publicacion'!$A$3:$M$489,13,0)</f>
        <v>72-GRUPO DE TRABAJO DE ATENCION AL CIUDADANO</v>
      </c>
    </row>
    <row r="96" spans="1:14" ht="26.25" hidden="1" thickBot="1" x14ac:dyDescent="0.3">
      <c r="A96" s="13" t="str">
        <f>VLOOKUP(B96,'Plantilla publicacion'!$A$3:$B$489,2,0)</f>
        <v>Actividad propia</v>
      </c>
      <c r="B96" s="6" t="s">
        <v>963</v>
      </c>
      <c r="C96" s="220"/>
      <c r="D96" s="220">
        <f>VLOOKUP(B96,'Plantilla publicacion'!$A$3:$M$489,6,0)</f>
        <v>0</v>
      </c>
      <c r="E96" s="220"/>
      <c r="F96" s="220"/>
      <c r="G96" s="220" t="str">
        <f>VLOOKUP(B96,'Plantilla publicacion'!$A$3:$M$489,7,0)</f>
        <v>N/A</v>
      </c>
      <c r="H96" s="6" t="str">
        <f>VLOOKUP(B96,'Plantilla publicacion'!$A$3:$M$489,8,0)</f>
        <v>Diseñar la estrategia de sinergia con otras entidades que incluya plan de trabajo   (Documento estrategia (incluye plan de trabajo)</v>
      </c>
      <c r="I96" s="6">
        <f>VLOOKUP(B96,'Plantilla publicacion'!$A$3:$M$489,9,0)</f>
        <v>1</v>
      </c>
      <c r="J96" s="6" t="str">
        <f>VLOOKUP(B96,'Plantilla publicacion'!$A$3:$M$489,10,0)</f>
        <v>Númerica</v>
      </c>
      <c r="K96" s="7" t="str">
        <f>VLOOKUP(B96,'Plantilla publicacion'!$A$3:$M$489,11,0)</f>
        <v>2025-02-03</v>
      </c>
      <c r="L96" s="7" t="str">
        <f>VLOOKUP(B96,'Plantilla publicacion'!$A$3:$M$489,12,0)</f>
        <v>2025-03-31</v>
      </c>
      <c r="M96" s="58"/>
      <c r="N96" s="17" t="str">
        <f>VLOOKUP(B96,'Plantilla publicacion'!$A$3:$M$489,13,0)</f>
        <v>72-GRUPO DE TRABAJO DE ATENCION AL CIUDADANO</v>
      </c>
    </row>
    <row r="97" spans="1:14" s="12" customFormat="1" ht="26.25" hidden="1" thickBot="1" x14ac:dyDescent="0.3">
      <c r="A97" s="13" t="str">
        <f>VLOOKUP(B97,'Plantilla publicacion'!$A$3:$B$489,2,0)</f>
        <v>Actividad propia</v>
      </c>
      <c r="B97" s="6" t="s">
        <v>965</v>
      </c>
      <c r="C97" s="220"/>
      <c r="D97" s="220">
        <f>VLOOKUP(B97,'Plantilla publicacion'!$A$3:$M$489,6,0)</f>
        <v>0</v>
      </c>
      <c r="E97" s="220"/>
      <c r="F97" s="220"/>
      <c r="G97" s="220" t="str">
        <f>VLOOKUP(B97,'Plantilla publicacion'!$A$3:$M$489,7,0)</f>
        <v>N/A</v>
      </c>
      <c r="H97" s="6" t="str">
        <f>VLOOKUP(B97,'Plantilla publicacion'!$A$3:$M$489,8,0)</f>
        <v>Ejecutar el plan de trabajo de la estrategia de sinergia (Documento de seguimiento trimestral)</v>
      </c>
      <c r="I97" s="6">
        <f>VLOOKUP(B97,'Plantilla publicacion'!$A$3:$M$489,9,0)</f>
        <v>100</v>
      </c>
      <c r="J97" s="6" t="str">
        <f>VLOOKUP(B97,'Plantilla publicacion'!$A$3:$M$489,10,0)</f>
        <v>Porcentual</v>
      </c>
      <c r="K97" s="7" t="str">
        <f>VLOOKUP(B97,'Plantilla publicacion'!$A$3:$M$489,11,0)</f>
        <v>2025-04-01</v>
      </c>
      <c r="L97" s="7" t="str">
        <f>VLOOKUP(B97,'Plantilla publicacion'!$A$3:$M$489,12,0)</f>
        <v>2025-12-31</v>
      </c>
      <c r="M97" s="58"/>
      <c r="N97" s="17" t="str">
        <f>VLOOKUP(B97,'Plantilla publicacion'!$A$3:$M$489,13,0)</f>
        <v>72-GRUPO DE TRABAJO DE ATENCION AL CIUDADANO</v>
      </c>
    </row>
    <row r="98" spans="1:14" ht="26.25" hidden="1" thickBot="1" x14ac:dyDescent="0.3">
      <c r="A98" s="13" t="str">
        <f>VLOOKUP(B98,'Plantilla publicacion'!$A$3:$B$489,2,0)</f>
        <v>Actividad propia</v>
      </c>
      <c r="B98" s="11" t="s">
        <v>966</v>
      </c>
      <c r="C98" s="220"/>
      <c r="D98" s="220">
        <f>VLOOKUP(B98,'Plantilla publicacion'!$A$3:$M$489,6,0)</f>
        <v>0</v>
      </c>
      <c r="E98" s="220"/>
      <c r="F98" s="220"/>
      <c r="G98" s="220" t="str">
        <f>VLOOKUP(B98,'Plantilla publicacion'!$A$3:$M$489,7,0)</f>
        <v>N/A</v>
      </c>
      <c r="H98" s="11" t="str">
        <f>VLOOKUP(B98,'Plantilla publicacion'!$A$3:$M$489,8,0)</f>
        <v>Elaborar informe final de la estrategia (Informe elaborado)</v>
      </c>
      <c r="I98" s="11">
        <f>VLOOKUP(B98,'Plantilla publicacion'!$A$3:$M$489,9,0)</f>
        <v>1</v>
      </c>
      <c r="J98" s="11" t="str">
        <f>VLOOKUP(B98,'Plantilla publicacion'!$A$3:$M$489,10,0)</f>
        <v>Númerica</v>
      </c>
      <c r="K98" s="113" t="str">
        <f>VLOOKUP(B98,'Plantilla publicacion'!$A$3:$M$489,11,0)</f>
        <v>2025-12-01</v>
      </c>
      <c r="L98" s="113" t="str">
        <f>VLOOKUP(B98,'Plantilla publicacion'!$A$3:$M$489,12,0)</f>
        <v>2025-12-31</v>
      </c>
      <c r="M98" s="114"/>
      <c r="N98" s="115" t="str">
        <f>VLOOKUP(B98,'Plantilla publicacion'!$A$3:$M$489,13,0)</f>
        <v>72-GRUPO DE TRABAJO DE ATENCION AL CIUDADANO</v>
      </c>
    </row>
    <row r="99" spans="1:14" s="12" customFormat="1" ht="51" hidden="1" customHeight="1" x14ac:dyDescent="0.25">
      <c r="A99" s="144" t="str">
        <f>VLOOKUP(B99,'Plantilla publicacion'!$A$3:$B$489,2,0)</f>
        <v>Producto</v>
      </c>
      <c r="B99" s="103" t="s">
        <v>992</v>
      </c>
      <c r="C99" s="219" t="str">
        <f>VLOOKUP(B99,'Plantilla publicacion'!$A$3:$R$489,17,0)</f>
        <v>PND - 5-31-5-b- Convergencia regional - Entidades públicas territoriales y nacionales fortalecidas / PES - Transformación Institucional</v>
      </c>
      <c r="D99" s="219" t="str">
        <f>VLOOKUP(B99,'Plantilla publicacion'!$A$3:$M$489,6,0)</f>
        <v>56-Fortalecer la gestión de la información, el conocimiento y la innovación para optimizar la capacidad institucional</v>
      </c>
      <c r="E99" s="219" t="str">
        <f>VLOOKUP(B99,'Plantilla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2" t="str">
        <f>VLOOKUP(B99,'Plantilla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219" t="str">
        <f>VLOOKUP(B99,'Plantilla publicacion'!$A$3:$M$489,7,0)</f>
        <v>FUNCIONAMIENTO</v>
      </c>
      <c r="H99" s="103" t="str">
        <f>VLOOKUP(B99,'Plantilla publicacion'!$A$3:$M$489,8,0)</f>
        <v>Capacitaciones externas de acompañamiento a los operadores comunitarios respecto del Régimen diferencial de protección de usuarios, realizadas (Soportes de desarrollo de capacitaciones (Presentación  y/o listas asistencia  y/o fotos)</v>
      </c>
      <c r="I99" s="103">
        <f>VLOOKUP(B99,'Plantilla publicacion'!$A$3:$M$489,9,0)</f>
        <v>10</v>
      </c>
      <c r="J99" s="103" t="str">
        <f>VLOOKUP(B99,'Plantilla publicacion'!$A$3:$M$489,10,0)</f>
        <v>Númerica</v>
      </c>
      <c r="K99" s="189" t="str">
        <f>VLOOKUP(B99,'Plantilla publicacion'!$A$3:$M$489,11,0)</f>
        <v>2025-01-15</v>
      </c>
      <c r="L99" s="189" t="str">
        <f>VLOOKUP(B99,'Plantilla publicacion'!$A$3:$M$489,12,0)</f>
        <v>2025-12-15</v>
      </c>
      <c r="M99" s="103" t="str">
        <f>IF(ISERROR(VLOOKUP(B99,'Plantilla publicacion'!$A$3:$P$489,16,0)),"NA",VLOOKUP(B99,'Plantilla publicacion'!$A$3:$P$489,16,0))</f>
        <v>PND_8_Fortalecer las capacidades y conocimiento sobre derechos y deberes de las relaciones de consumo / PND_9_Ampliar los instrumentos de prevención</v>
      </c>
      <c r="N99" s="104" t="str">
        <f>VLOOKUP(B99,'Plantilla publicacion'!$A$3:$M$489,13,0)</f>
        <v>3200-DIRECCIÓN DE INVESTIGACIONES DE PROTECCIÓN DE USUARIOS DE SERVICIOS DE COMUNICACIONES</v>
      </c>
    </row>
    <row r="100" spans="1:14" ht="39" hidden="1" thickBot="1" x14ac:dyDescent="0.3">
      <c r="A100" s="145" t="str">
        <f>VLOOKUP(B100,'Plantilla publicacion'!$A$3:$B$489,2,0)</f>
        <v>Actividad propia</v>
      </c>
      <c r="B100" s="6" t="s">
        <v>995</v>
      </c>
      <c r="C100" s="220"/>
      <c r="D100" s="220">
        <f>VLOOKUP(B100,'Plantilla publicacion'!$A$3:$M$489,6,0)</f>
        <v>0</v>
      </c>
      <c r="E100" s="220"/>
      <c r="F100" s="100"/>
      <c r="G100" s="220" t="str">
        <f>VLOOKUP(B100,'Plantilla publicacion'!$A$3:$M$489,7,0)</f>
        <v>N/A</v>
      </c>
      <c r="H100" s="6" t="str">
        <f>VLOOKUP(B100,'Plantilla publicacion'!$A$3:$M$489,8,0)</f>
        <v>Definir el plan de trabajo de las capacitaciones a realizar (Temas y lugares donde se realizarán las capacitaciones) (Acta de reunión)</v>
      </c>
      <c r="I100" s="6">
        <f>VLOOKUP(B100,'Plantilla publicacion'!$A$3:$M$489,9,0)</f>
        <v>1</v>
      </c>
      <c r="J100" s="6" t="str">
        <f>VLOOKUP(B100,'Plantilla publicacion'!$A$3:$M$489,10,0)</f>
        <v>Númerica</v>
      </c>
      <c r="K100" s="7" t="str">
        <f>VLOOKUP(B100,'Plantilla publicacion'!$A$3:$M$489,11,0)</f>
        <v>2025-01-15</v>
      </c>
      <c r="L100" s="7" t="str">
        <f>VLOOKUP(B100,'Plantilla publicacion'!$A$3:$M$489,12,0)</f>
        <v>2025-02-14</v>
      </c>
      <c r="M100" s="58"/>
      <c r="N100" s="106" t="str">
        <f>VLOOKUP(B100,'Plantilla publicacion'!$A$3:$M$489,13,0)</f>
        <v>3200-DIRECCIÓN DE INVESTIGACIONES DE PROTECCIÓN DE USUARIOS DE SERVICIOS DE COMUNICACIONES</v>
      </c>
    </row>
    <row r="101" spans="1:14" ht="39" hidden="1" thickBot="1" x14ac:dyDescent="0.3">
      <c r="A101" s="146" t="str">
        <f>VLOOKUP(B101,'Plantilla publicacion'!$A$3:$B$489,2,0)</f>
        <v>Actividad propia</v>
      </c>
      <c r="B101" s="109" t="s">
        <v>997</v>
      </c>
      <c r="C101" s="221"/>
      <c r="D101" s="221">
        <f>VLOOKUP(B101,'Plantilla publicacion'!$A$3:$M$489,6,0)</f>
        <v>0</v>
      </c>
      <c r="E101" s="221"/>
      <c r="F101" s="108"/>
      <c r="G101" s="221" t="str">
        <f>VLOOKUP(B101,'Plantilla publicacion'!$A$3:$M$489,7,0)</f>
        <v>N/A</v>
      </c>
      <c r="H101" s="109" t="str">
        <f>VLOOKUP(B101,'Plantilla publicacion'!$A$3:$M$489,8,0)</f>
        <v>Realizar las jornadas de capacitación (Soportes de desarrollo de capacitaciones (Presentación  y/o listas asistencia  y/o fotos)</v>
      </c>
      <c r="I101" s="109">
        <f>VLOOKUP(B101,'Plantilla publicacion'!$A$3:$M$489,9,0)</f>
        <v>10</v>
      </c>
      <c r="J101" s="109" t="str">
        <f>VLOOKUP(B101,'Plantilla publicacion'!$A$3:$M$489,10,0)</f>
        <v>Númerica</v>
      </c>
      <c r="K101" s="110" t="str">
        <f>VLOOKUP(B101,'Plantilla publicacion'!$A$3:$M$489,11,0)</f>
        <v>2025-02-17</v>
      </c>
      <c r="L101" s="110" t="str">
        <f>VLOOKUP(B101,'Plantilla publicacion'!$A$3:$M$489,12,0)</f>
        <v>2025-12-15</v>
      </c>
      <c r="M101" s="111"/>
      <c r="N101" s="112" t="str">
        <f>VLOOKUP(B101,'Plantilla publicacion'!$A$3:$M$489,13,0)</f>
        <v>3200-DIRECCIÓN DE INVESTIGACIONES DE PROTECCIÓN DE USUARIOS DE SERVICIOS DE COMUNICACIONES</v>
      </c>
    </row>
    <row r="102" spans="1:14" s="12" customFormat="1" ht="39" hidden="1" thickBot="1" x14ac:dyDescent="0.3">
      <c r="A102" s="5" t="str">
        <f>VLOOKUP(B102,'Plantilla publicacion'!$A$3:$B$489,2,0)</f>
        <v>Producto</v>
      </c>
      <c r="B102" s="142" t="s">
        <v>998</v>
      </c>
      <c r="C102" s="220" t="str">
        <f>VLOOKUP(B102,'Plantilla publicacion'!$A$3:$R$489,17,0)</f>
        <v>PND - 5-31-5-b- Convergencia regional - Entidades públicas territoriales y nacionales fortalecidas / PES - Transformación Institucional</v>
      </c>
      <c r="D102" s="220" t="str">
        <f>VLOOKUP(B102,'Plantilla publicacion'!$A$3:$M$489,6,0)</f>
        <v>81-Mejorar la oportunidad en la atención de trámites y servicios.</v>
      </c>
      <c r="E102" s="220" t="str">
        <f>VLOOKUP(B102,'Plantilla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20" t="str">
        <f>VLOOKUP(B102,'Plantilla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20" t="str">
        <f>VLOOKUP(B102,'Plantilla publicacion'!$A$3:$M$489,7,0)</f>
        <v>FUNCIONAMIENTO</v>
      </c>
      <c r="H102" s="15" t="str">
        <f>VLOOKUP(B102,'Plantilla publicacion'!$A$3:$M$489,8,0)</f>
        <v>Recursos de reposición decididos en 6 meses o menos ( Listado definitivo realizado).</v>
      </c>
      <c r="I102" s="15">
        <f>VLOOKUP(B102,'Plantilla publicacion'!$A$3:$M$489,9,0)</f>
        <v>80</v>
      </c>
      <c r="J102" s="15" t="str">
        <f>VLOOKUP(B102,'Plantilla publicacion'!$A$3:$M$489,10,0)</f>
        <v>Porcentual</v>
      </c>
      <c r="K102" s="188" t="str">
        <f>VLOOKUP(B102,'Plantilla publicacion'!$A$3:$M$489,11,0)</f>
        <v>2025-01-02</v>
      </c>
      <c r="L102" s="188" t="str">
        <f>VLOOKUP(B102,'Plantilla publicacion'!$A$3:$M$489,12,0)</f>
        <v>2025-12-30</v>
      </c>
      <c r="M102" s="15">
        <f>IF(ISERROR(VLOOKUP(B102,'Plantilla publicacion'!$A$3:$P$489,16,0)),"NA",VLOOKUP(B102,'Plantilla publicacion'!$A$3:$P$489,16,0))</f>
        <v>0</v>
      </c>
      <c r="N102" s="143" t="str">
        <f>VLOOKUP(B102,'Plantilla publicacion'!$A$3:$M$489,13,0)</f>
        <v>3200-DIRECCIÓN DE INVESTIGACIONES DE PROTECCIÓN DE USUARIOS DE SERVICIOS DE COMUNICACIONES</v>
      </c>
    </row>
    <row r="103" spans="1:14" ht="39" hidden="1" thickBot="1" x14ac:dyDescent="0.3">
      <c r="A103" s="13" t="str">
        <f>VLOOKUP(B103,'Plantilla publicacion'!$A$3:$B$489,2,0)</f>
        <v>Actividad propia</v>
      </c>
      <c r="B103" s="105" t="s">
        <v>1000</v>
      </c>
      <c r="C103" s="220"/>
      <c r="D103" s="220">
        <f>VLOOKUP(B103,'Plantilla publicacion'!$A$3:$M$489,6,0)</f>
        <v>0</v>
      </c>
      <c r="E103" s="220"/>
      <c r="F103" s="220"/>
      <c r="G103" s="220" t="str">
        <f>VLOOKUP(B103,'Plantilla publicacion'!$A$3:$M$489,7,0)</f>
        <v>N/A</v>
      </c>
      <c r="H103" s="6" t="str">
        <f>VLOOKUP(B103,'Plantilla publicacion'!$A$3:$M$489,8,0)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publicacion'!$A$3:$M$489,9,0)</f>
        <v>1</v>
      </c>
      <c r="J103" s="6" t="str">
        <f>VLOOKUP(B103,'Plantilla publicacion'!$A$3:$M$489,10,0)</f>
        <v>Númerica</v>
      </c>
      <c r="K103" s="7" t="str">
        <f>VLOOKUP(B103,'Plantilla publicacion'!$A$3:$M$489,11,0)</f>
        <v>2025-01-02</v>
      </c>
      <c r="L103" s="7" t="str">
        <f>VLOOKUP(B103,'Plantilla publicacion'!$A$3:$M$489,12,0)</f>
        <v>2025-03-14</v>
      </c>
      <c r="M103" s="58"/>
      <c r="N103" s="106" t="str">
        <f>VLOOKUP(B103,'Plantilla publicacion'!$A$3:$M$489,13,0)</f>
        <v>3200-DIRECCIÓN DE INVESTIGACIONES DE PROTECCIÓN DE USUARIOS DE SERVICIOS DE COMUNICACIONES</v>
      </c>
    </row>
    <row r="104" spans="1:14" ht="39" hidden="1" thickBot="1" x14ac:dyDescent="0.3">
      <c r="A104" s="13" t="str">
        <f>VLOOKUP(B104,'Plantilla publicacion'!$A$3:$B$489,2,0)</f>
        <v>Actividad propia</v>
      </c>
      <c r="B104" s="105" t="s">
        <v>1002</v>
      </c>
      <c r="C104" s="220"/>
      <c r="D104" s="220">
        <f>VLOOKUP(B104,'Plantilla publicacion'!$A$3:$M$489,6,0)</f>
        <v>0</v>
      </c>
      <c r="E104" s="220"/>
      <c r="F104" s="220"/>
      <c r="G104" s="220" t="str">
        <f>VLOOKUP(B104,'Plantilla publicacion'!$A$3:$M$489,7,0)</f>
        <v>N/A</v>
      </c>
      <c r="H104" s="6" t="str">
        <f>VLOOKUP(B104,'Plantilla publicacion'!$A$3:$M$489,8,0)</f>
        <v>Actualizar periodicamente el listado, incorporando los recursos de reposición ingresados desde el 15 de enero hasta el 30 de junio de 2025.  (Listado)</v>
      </c>
      <c r="I104" s="6">
        <f>VLOOKUP(B104,'Plantilla publicacion'!$A$3:$M$489,9,0)</f>
        <v>1</v>
      </c>
      <c r="J104" s="6" t="str">
        <f>VLOOKUP(B104,'Plantilla publicacion'!$A$3:$M$489,10,0)</f>
        <v>Númerica</v>
      </c>
      <c r="K104" s="7" t="str">
        <f>VLOOKUP(B104,'Plantilla publicacion'!$A$3:$M$489,11,0)</f>
        <v>2025-01-02</v>
      </c>
      <c r="L104" s="7" t="str">
        <f>VLOOKUP(B104,'Plantilla publicacion'!$A$3:$M$489,12,0)</f>
        <v>2025-07-15</v>
      </c>
      <c r="M104" s="58"/>
      <c r="N104" s="106" t="str">
        <f>VLOOKUP(B104,'Plantilla publicacion'!$A$3:$M$489,13,0)</f>
        <v>3200-DIRECCIÓN DE INVESTIGACIONES DE PROTECCIÓN DE USUARIOS DE SERVICIOS DE COMUNICACIONES</v>
      </c>
    </row>
    <row r="105" spans="1:14" ht="39" hidden="1" thickBot="1" x14ac:dyDescent="0.3">
      <c r="A105" s="13" t="str">
        <f>VLOOKUP(B105,'Plantilla publicacion'!$A$3:$B$489,2,0)</f>
        <v>Actividad propia</v>
      </c>
      <c r="B105" s="107" t="s">
        <v>1003</v>
      </c>
      <c r="C105" s="221"/>
      <c r="D105" s="221">
        <f>VLOOKUP(B105,'Plantilla publicacion'!$A$3:$M$489,6,0)</f>
        <v>0</v>
      </c>
      <c r="E105" s="221"/>
      <c r="F105" s="221"/>
      <c r="G105" s="221" t="str">
        <f>VLOOKUP(B105,'Plantilla publicacion'!$A$3:$M$489,7,0)</f>
        <v>N/A</v>
      </c>
      <c r="H105" s="109" t="str">
        <f>VLOOKUP(B105,'Plantilla publicacion'!$A$3:$M$489,8,0)</f>
        <v>Resolver los recursos de reposición identificados en el inventario de la actividad anterior en 6 meses o menos (listado definitivo realizado)</v>
      </c>
      <c r="I105" s="109">
        <f>VLOOKUP(B105,'Plantilla publicacion'!$A$3:$M$489,9,0)</f>
        <v>80</v>
      </c>
      <c r="J105" s="109" t="str">
        <f>VLOOKUP(B105,'Plantilla publicacion'!$A$3:$M$489,10,0)</f>
        <v>Porcentual</v>
      </c>
      <c r="K105" s="110" t="str">
        <f>VLOOKUP(B105,'Plantilla publicacion'!$A$3:$M$489,11,0)</f>
        <v>2025-01-02</v>
      </c>
      <c r="L105" s="110" t="str">
        <f>VLOOKUP(B105,'Plantilla publicacion'!$A$3:$M$489,12,0)</f>
        <v>2025-12-30</v>
      </c>
      <c r="M105" s="111"/>
      <c r="N105" s="112" t="str">
        <f>VLOOKUP(B105,'Plantilla publicacion'!$A$3:$M$489,13,0)</f>
        <v>3200-DIRECCIÓN DE INVESTIGACIONES DE PROTECCIÓN DE USUARIOS DE SERVICIOS DE COMUNICACIONES</v>
      </c>
    </row>
    <row r="106" spans="1:14" s="12" customFormat="1" ht="51.75" hidden="1" thickBot="1" x14ac:dyDescent="0.3">
      <c r="A106" s="5" t="str">
        <f>VLOOKUP(B106,'Plantilla publicacion'!$A$3:$B$489,2,0)</f>
        <v>Producto</v>
      </c>
      <c r="B106" s="142" t="s">
        <v>1006</v>
      </c>
      <c r="C106" s="220" t="str">
        <f>VLOOKUP(B106,'Plantilla publicacion'!$A$3:$R$489,17,0)</f>
        <v>PND - 5-31-5-b- Convergencia regional - Entidades públicas territoriales y nacionales fortalecidas / PES - Transformación Institucional</v>
      </c>
      <c r="D106" s="220" t="str">
        <f>VLOOKUP(B106,'Plantilla publicacion'!$A$3:$M$489,6,0)</f>
        <v>81-Mejorar la oportunidad en la atención de trámites y servicios.</v>
      </c>
      <c r="E106" s="220" t="str">
        <f>VLOOKUP(B106,'Plantilla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20" t="str">
        <f>VLOOKUP(B106,'Plantilla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20" t="str">
        <f>VLOOKUP(B106,'Plantilla publicacion'!$A$3:$M$489,7,0)</f>
        <v>C-3503-0200-0014-20309b</v>
      </c>
      <c r="H106" s="15" t="str">
        <f>VLOOKUP(B106,'Plantilla publicacion'!$A$3:$M$489,8,0)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publicacion'!$A$3:$M$489,9,0)</f>
        <v>60</v>
      </c>
      <c r="J106" s="15" t="str">
        <f>VLOOKUP(B106,'Plantilla publicacion'!$A$3:$M$489,10,0)</f>
        <v>Porcentual</v>
      </c>
      <c r="K106" s="188" t="str">
        <f>VLOOKUP(B106,'Plantilla publicacion'!$A$3:$M$489,11,0)</f>
        <v>2025-01-02</v>
      </c>
      <c r="L106" s="188" t="str">
        <f>VLOOKUP(B106,'Plantilla publicacion'!$A$3:$M$489,12,0)</f>
        <v>2025-12-31</v>
      </c>
      <c r="M106" s="15">
        <f>IF(ISERROR(VLOOKUP(B106,'Plantilla publicacion'!$A$3:$P$489,16,0)),"NA",VLOOKUP(B106,'Plantilla publicacion'!$A$3:$P$489,16,0))</f>
        <v>0</v>
      </c>
      <c r="N106" s="143" t="str">
        <f>VLOOKUP(B106,'Plantilla publicacion'!$A$3:$M$489,13,0)</f>
        <v>2000-DESPACHO DEL SUPERINTENDENTE DELEGADO PARA LA PROPIEDAD INDUSTRIAL</v>
      </c>
    </row>
    <row r="107" spans="1:14" ht="51.75" hidden="1" thickBot="1" x14ac:dyDescent="0.3">
      <c r="A107" s="13" t="str">
        <f>VLOOKUP(B107,'Plantilla publicacion'!$A$3:$B$489,2,0)</f>
        <v>Actividad propia</v>
      </c>
      <c r="B107" s="107" t="s">
        <v>1008</v>
      </c>
      <c r="C107" s="221"/>
      <c r="D107" s="221">
        <f>VLOOKUP(B107,'Plantilla publicacion'!$A$3:$M$489,6,0)</f>
        <v>0</v>
      </c>
      <c r="E107" s="221"/>
      <c r="F107" s="221"/>
      <c r="G107" s="221" t="str">
        <f>VLOOKUP(B107,'Plantilla publicacion'!$A$3:$M$489,7,0)</f>
        <v>N/A</v>
      </c>
      <c r="H107" s="109" t="str">
        <f>VLOOKUP(B107,'Plantilla publicacion'!$A$3:$M$489,8,0)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9">
        <f>VLOOKUP(B107,'Plantilla publicacion'!$A$3:$M$489,9,0)</f>
        <v>60</v>
      </c>
      <c r="J107" s="109" t="str">
        <f>VLOOKUP(B107,'Plantilla publicacion'!$A$3:$M$489,10,0)</f>
        <v>Porcentual</v>
      </c>
      <c r="K107" s="110" t="str">
        <f>VLOOKUP(B107,'Plantilla publicacion'!$A$3:$M$489,11,0)</f>
        <v>2025-01-02</v>
      </c>
      <c r="L107" s="110" t="str">
        <f>VLOOKUP(B107,'Plantilla publicacion'!$A$3:$M$489,12,0)</f>
        <v>2025-12-31</v>
      </c>
      <c r="M107" s="111"/>
      <c r="N107" s="112" t="str">
        <f>VLOOKUP(B107,'Plantilla publicacion'!$A$3:$M$489,13,0)</f>
        <v>2000-DESPACHO DEL SUPERINTENDENTE DELEGADO PARA LA PROPIEDAD INDUSTRIAL</v>
      </c>
    </row>
    <row r="108" spans="1:14" s="12" customFormat="1" ht="64.5" hidden="1" thickBot="1" x14ac:dyDescent="0.3">
      <c r="A108" s="5" t="str">
        <f>VLOOKUP(B108,'Plantilla publicacion'!$A$3:$B$489,2,0)</f>
        <v>Producto</v>
      </c>
      <c r="B108" s="101" t="s">
        <v>1009</v>
      </c>
      <c r="C108" s="219" t="str">
        <f>VLOOKUP(B108,'Plantilla publicacion'!$A$3:$R$489,17,0)</f>
        <v>PND - 5-31-5-b- Convergencia regional - Entidades públicas territoriales y nacionales fortalecidas / PES - Transformación Institucional</v>
      </c>
      <c r="D108" s="219" t="str">
        <f>VLOOKUP(B108,'Plantilla publicacion'!$A$3:$M$489,6,0)</f>
        <v>56-Fortalecer la gestión de la información, el conocimiento y la innovación para optimizar la capacidad institucional</v>
      </c>
      <c r="E108" s="219" t="str">
        <f>VLOOKUP(B108,'Plantilla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219" t="str">
        <f>VLOOKUP(B108,'Plantilla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219" t="str">
        <f>VLOOKUP(B108,'Plantilla publicacion'!$A$3:$M$489,7,0)</f>
        <v>N/A</v>
      </c>
      <c r="H108" s="103" t="str">
        <f>VLOOKUP(B108,'Plantilla publicacion'!$A$3:$M$489,8,0)</f>
        <v>Protocolo para la promoción, sensibilización y orientación al ciudadano en temas de Propiedad Industrial, mediante comunicación clara, oportuna y veraz, socializado (Acta de socialización firmada)</v>
      </c>
      <c r="I108" s="103">
        <f>VLOOKUP(B108,'Plantilla publicacion'!$A$3:$M$489,9,0)</f>
        <v>1</v>
      </c>
      <c r="J108" s="103" t="str">
        <f>VLOOKUP(B108,'Plantilla publicacion'!$A$3:$M$489,10,0)</f>
        <v>Númerica</v>
      </c>
      <c r="K108" s="189" t="str">
        <f>VLOOKUP(B108,'Plantilla publicacion'!$A$3:$M$489,11,0)</f>
        <v>2025-03-03</v>
      </c>
      <c r="L108" s="189" t="str">
        <f>VLOOKUP(B108,'Plantilla publicacion'!$A$3:$M$489,12,0)</f>
        <v>2025-10-31</v>
      </c>
      <c r="M108" s="15">
        <f>IF(ISERROR(VLOOKUP(B108,'Plantilla publicacion'!$A$3:$P$489,16,0)),"NA",VLOOKUP(B108,'Plantilla publicacion'!$A$3:$P$489,16,0))</f>
        <v>0</v>
      </c>
      <c r="N108" s="104" t="str">
        <f>VLOOKUP(B108,'Plantilla publicacion'!$A$3:$M$489,13,0)</f>
        <v>2000-DESPACHO DEL SUPERINTENDENTE DELEGADO PARA LA PROPIEDAD INDUSTRIAL;
2023-GRUPO DE TRABAJO DE CENTRO DE INFORMACIÓN TECNOLÓGICA Y APOYO A LA GESTIÓN DE PROPIEDAD LA INDUSTRIAL</v>
      </c>
    </row>
    <row r="109" spans="1:14" s="12" customFormat="1" ht="39" hidden="1" thickBot="1" x14ac:dyDescent="0.3">
      <c r="A109" s="13" t="str">
        <f>VLOOKUP(B109,'Plantilla publicacion'!$A$3:$B$489,2,0)</f>
        <v>Actividad sin participaci�n</v>
      </c>
      <c r="B109" s="105" t="s">
        <v>1012</v>
      </c>
      <c r="C109" s="220"/>
      <c r="D109" s="220">
        <f>VLOOKUP(B109,'Plantilla publicacion'!$A$3:$M$489,6,0)</f>
        <v>0</v>
      </c>
      <c r="E109" s="220"/>
      <c r="F109" s="220"/>
      <c r="G109" s="220" t="str">
        <f>VLOOKUP(B109,'Plantilla publicacion'!$A$3:$M$489,7,0)</f>
        <v>N/A</v>
      </c>
      <c r="H109" s="6" t="str">
        <f>VLOOKUP(B109,'Plantilla publicacion'!$A$3:$M$489,8,0)</f>
        <v>Definir la estructura y contenido del protocolo (Estructura y contenido del Protocolo definida)</v>
      </c>
      <c r="I109" s="6">
        <f>VLOOKUP(B109,'Plantilla publicacion'!$A$3:$M$489,9,0)</f>
        <v>1</v>
      </c>
      <c r="J109" s="6" t="str">
        <f>VLOOKUP(B109,'Plantilla publicacion'!$A$3:$M$489,10,0)</f>
        <v>Númerica</v>
      </c>
      <c r="K109" s="7" t="str">
        <f>VLOOKUP(B109,'Plantilla publicacion'!$A$3:$M$489,11,0)</f>
        <v>2025-03-03</v>
      </c>
      <c r="L109" s="7" t="str">
        <f>VLOOKUP(B109,'Plantilla publicacion'!$A$3:$M$489,12,0)</f>
        <v>2025-03-31</v>
      </c>
      <c r="M109" s="58"/>
      <c r="N109" s="106" t="str">
        <f>VLOOKUP(B109,'Plantilla publicacion'!$A$3:$M$489,13,0)</f>
        <v>2023-GRUPO DE TRABAJO DE CENTRO DE INFORMACIÓN TECNOLÓGICA Y APOYO A LA GESTIÓN DE PROPIEDAD LA INDUSTRIAL</v>
      </c>
    </row>
    <row r="110" spans="1:14" ht="64.5" hidden="1" thickBot="1" x14ac:dyDescent="0.3">
      <c r="A110" s="13" t="str">
        <f>VLOOKUP(B110,'Plantilla publicacion'!$A$3:$B$489,2,0)</f>
        <v>Actividad propia</v>
      </c>
      <c r="B110" s="105" t="s">
        <v>1014</v>
      </c>
      <c r="C110" s="220"/>
      <c r="D110" s="220">
        <f>VLOOKUP(B110,'Plantilla publicacion'!$A$3:$M$489,6,0)</f>
        <v>0</v>
      </c>
      <c r="E110" s="220"/>
      <c r="F110" s="220"/>
      <c r="G110" s="220" t="str">
        <f>VLOOKUP(B110,'Plantilla publicacion'!$A$3:$M$489,7,0)</f>
        <v>N/A</v>
      </c>
      <c r="H110" s="6" t="str">
        <f>VLOOKUP(B110,'Plantilla publicacion'!$A$3:$M$489,8,0)</f>
        <v>Definir los lineamientos para la promoción,  sensibilización y orientación en temas de Propiedad Industrial que se desarrollarán en el protocolo (Lineamientos para la promoción definidos)</v>
      </c>
      <c r="I110" s="6">
        <f>VLOOKUP(B110,'Plantilla publicacion'!$A$3:$M$489,9,0)</f>
        <v>1</v>
      </c>
      <c r="J110" s="6" t="str">
        <f>VLOOKUP(B110,'Plantilla publicacion'!$A$3:$M$489,10,0)</f>
        <v>Númerica</v>
      </c>
      <c r="K110" s="7" t="str">
        <f>VLOOKUP(B110,'Plantilla publicacion'!$A$3:$M$489,11,0)</f>
        <v>2025-04-01</v>
      </c>
      <c r="L110" s="7" t="str">
        <f>VLOOKUP(B110,'Plantilla publicacion'!$A$3:$M$489,12,0)</f>
        <v>2025-05-30</v>
      </c>
      <c r="M110" s="58"/>
      <c r="N110" s="106" t="str">
        <f>VLOOKUP(B110,'Plantilla publicacion'!$A$3:$M$489,13,0)</f>
        <v>2000-DESPACHO DEL SUPERINTENDENTE DELEGADO PARA LA PROPIEDAD INDUSTRIAL;
2023-GRUPO DE TRABAJO DE CENTRO DE INFORMACIÓN TECNOLÓGICA Y APOYO A LA GESTIÓN DE PROPIEDAD LA INDUSTRIAL</v>
      </c>
    </row>
    <row r="111" spans="1:14" ht="39" hidden="1" thickBot="1" x14ac:dyDescent="0.3">
      <c r="A111" s="13" t="str">
        <f>VLOOKUP(B111,'Plantilla publicacion'!$A$3:$B$489,2,0)</f>
        <v>Actividad sin participaci�n</v>
      </c>
      <c r="B111" s="105" t="s">
        <v>1016</v>
      </c>
      <c r="C111" s="220"/>
      <c r="D111" s="220">
        <f>VLOOKUP(B111,'Plantilla publicacion'!$A$3:$M$489,6,0)</f>
        <v>0</v>
      </c>
      <c r="E111" s="220"/>
      <c r="F111" s="220"/>
      <c r="G111" s="220" t="str">
        <f>VLOOKUP(B111,'Plantilla publicacion'!$A$3:$M$489,7,0)</f>
        <v>N/A</v>
      </c>
      <c r="H111" s="6" t="str">
        <f>VLOOKUP(B111,'Plantilla publicacion'!$A$3:$M$489,8,0)</f>
        <v>Elaborar el protocolo para la promoción,  sensibilización y orientación en temas de Propiedad Industrial (Protocolo elaborado)</v>
      </c>
      <c r="I111" s="6">
        <f>VLOOKUP(B111,'Plantilla publicacion'!$A$3:$M$489,9,0)</f>
        <v>1</v>
      </c>
      <c r="J111" s="6" t="str">
        <f>VLOOKUP(B111,'Plantilla publicacion'!$A$3:$M$489,10,0)</f>
        <v>Númerica</v>
      </c>
      <c r="K111" s="7" t="str">
        <f>VLOOKUP(B111,'Plantilla publicacion'!$A$3:$M$489,11,0)</f>
        <v>2025-06-03</v>
      </c>
      <c r="L111" s="7" t="str">
        <f>VLOOKUP(B111,'Plantilla publicacion'!$A$3:$M$489,12,0)</f>
        <v>2025-08-29</v>
      </c>
      <c r="M111" s="58"/>
      <c r="N111" s="106" t="str">
        <f>VLOOKUP(B111,'Plantilla publicacion'!$A$3:$M$489,13,0)</f>
        <v>2023-GRUPO DE TRABAJO DE CENTRO DE INFORMACIÓN TECNOLÓGICA Y APOYO A LA GESTIÓN DE PROPIEDAD LA INDUSTRIAL</v>
      </c>
    </row>
    <row r="112" spans="1:14" ht="64.5" hidden="1" thickBot="1" x14ac:dyDescent="0.3">
      <c r="A112" s="13" t="str">
        <f>VLOOKUP(B112,'Plantilla publicacion'!$A$3:$B$489,2,0)</f>
        <v>Actividad propia</v>
      </c>
      <c r="B112" s="107" t="s">
        <v>1018</v>
      </c>
      <c r="C112" s="221"/>
      <c r="D112" s="221">
        <f>VLOOKUP(B112,'Plantilla publicacion'!$A$3:$M$489,6,0)</f>
        <v>0</v>
      </c>
      <c r="E112" s="221"/>
      <c r="F112" s="221"/>
      <c r="G112" s="221" t="str">
        <f>VLOOKUP(B112,'Plantilla publicacion'!$A$3:$M$489,7,0)</f>
        <v>N/A</v>
      </c>
      <c r="H112" s="109" t="str">
        <f>VLOOKUP(B112,'Plantilla publicacion'!$A$3:$M$489,8,0)</f>
        <v>Socializar a OSCAE y a la Red de Protección al Consumidor, el protocolo para la promoción,  sensibilización y orientación en temas de Propiedad Industrial (Acta de socialización firmada)</v>
      </c>
      <c r="I112" s="109">
        <f>VLOOKUP(B112,'Plantilla publicacion'!$A$3:$M$489,9,0)</f>
        <v>1</v>
      </c>
      <c r="J112" s="109" t="str">
        <f>VLOOKUP(B112,'Plantilla publicacion'!$A$3:$M$489,10,0)</f>
        <v>Númerica</v>
      </c>
      <c r="K112" s="110" t="str">
        <f>VLOOKUP(B112,'Plantilla publicacion'!$A$3:$M$489,11,0)</f>
        <v>2025-09-01</v>
      </c>
      <c r="L112" s="110" t="str">
        <f>VLOOKUP(B112,'Plantilla publicacion'!$A$3:$M$489,12,0)</f>
        <v>2025-10-31</v>
      </c>
      <c r="M112" s="111"/>
      <c r="N112" s="112" t="str">
        <f>VLOOKUP(B112,'Plantilla publicacion'!$A$3:$M$489,13,0)</f>
        <v>2000-DESPACHO DEL SUPERINTENDENTE DELEGADO PARA LA PROPIEDAD INDUSTRIAL;
2023-GRUPO DE TRABAJO DE CENTRO DE INFORMACIÓN TECNOLÓGICA Y APOYO A LA GESTIÓN DE PROPIEDAD LA INDUSTRIAL</v>
      </c>
    </row>
    <row r="113" spans="1:14" s="12" customFormat="1" ht="51.75" hidden="1" thickBot="1" x14ac:dyDescent="0.3">
      <c r="A113" s="5" t="str">
        <f>VLOOKUP(B113,'Plantilla publicacion'!$A$3:$B$489,2,0)</f>
        <v>Producto</v>
      </c>
      <c r="B113" s="15" t="s">
        <v>1055</v>
      </c>
      <c r="C113" s="220" t="str">
        <f>VLOOKUP(B113,'Plantilla publicacion'!$A$3:$R$489,17,0)</f>
        <v>PND - 5-31-5-b- Convergencia regional - Entidades públicas territoriales y nacionales fortalecidas / PES - Transformación Institucional</v>
      </c>
      <c r="D113" s="220" t="str">
        <f>VLOOKUP(B113,'Plantilla publicacion'!$A$3:$M$496,6,0)</f>
        <v>81-Mejorar la oportunidad en la atención de trámites y servicios.</v>
      </c>
      <c r="E113" s="220" t="str">
        <f>VLOOKUP(B113,'Plantilla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20" t="str">
        <f>VLOOKUP(B113,'Plantilla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20" t="str">
        <f>VLOOKUP(B113,'Plantilla publicacion'!$A$3:$M$496,7,0)</f>
        <v>C-3503-0200-0011-40401c</v>
      </c>
      <c r="H113" s="15" t="str">
        <f>VLOOKUP(B113,'Plantilla publicacion'!$A$3:$M$504,8,0)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publicacion'!$A$3:$M$504,9,0)</f>
        <v>100</v>
      </c>
      <c r="J113" s="15" t="str">
        <f>VLOOKUP(B113,'Plantilla publicacion'!$A$3:$M$504,10,0)</f>
        <v>Númerica</v>
      </c>
      <c r="K113" s="188" t="str">
        <f>VLOOKUP(B113,'Plantilla publicacion'!$A$3:$M$504,11,0)</f>
        <v>2025-01-20</v>
      </c>
      <c r="L113" s="188" t="str">
        <f>VLOOKUP(B113,'Plantilla publicacion'!$A$3:$M$504,12,0)</f>
        <v>2025-12-12</v>
      </c>
      <c r="M113" s="15">
        <f>IF(ISERROR(VLOOKUP(B113,'Plantilla publicacion'!$A$3:$P$489,16,0)),"NA",VLOOKUP(B113,'Plantilla publicacion'!$A$3:$P$489,16,0))</f>
        <v>0</v>
      </c>
      <c r="N113" s="15" t="str">
        <f>VLOOKUP(B113,'Plantilla publicacion'!$A$3:$M$504,13,0)</f>
        <v>4000-DESPACHO DEL SUPERINTENDENTE DELEGADO PARA ASUNTOS JURISDICCIONALES</v>
      </c>
    </row>
    <row r="114" spans="1:14" ht="54.75" hidden="1" customHeight="1" thickBot="1" x14ac:dyDescent="0.3">
      <c r="A114" s="13" t="str">
        <f>VLOOKUP(B114,'Plantilla publicacion'!$A$3:$B$489,2,0)</f>
        <v>Actividad propia</v>
      </c>
      <c r="B114" s="11" t="s">
        <v>1057</v>
      </c>
      <c r="C114" s="220"/>
      <c r="D114" s="220">
        <f>VLOOKUP(B114,'Plantilla publicacion'!$A$3:$M$489,6,0)</f>
        <v>0</v>
      </c>
      <c r="E114" s="220"/>
      <c r="F114" s="220"/>
      <c r="G114" s="220" t="str">
        <f>VLOOKUP(B114,'Plantilla publicacion'!$A$3:$M$489,7,0)</f>
        <v>N/A</v>
      </c>
      <c r="H114" s="11" t="str">
        <f>VLOOKUP(B114,'Plantilla publicacion'!$A$3:$M$504,8,0)</f>
        <v>Finalizar acciones de competencia desleal y propiedad industrial que hayan sido admitidas a 31 de diciembre de 2024. (Listado mensual en Excel de autos o sentencias finalizados)</v>
      </c>
      <c r="I114" s="11">
        <f>VLOOKUP(B114,'Plantilla publicacion'!$A$3:$M$504,9,0)</f>
        <v>100</v>
      </c>
      <c r="J114" s="11" t="str">
        <f>VLOOKUP(B114,'Plantilla publicacion'!$A$3:$M$504,10,0)</f>
        <v>Númerica</v>
      </c>
      <c r="K114" s="113" t="str">
        <f>VLOOKUP(B114,'Plantilla publicacion'!$A$3:$M$504,11,0)</f>
        <v>2025-01-20</v>
      </c>
      <c r="L114" s="113" t="str">
        <f>VLOOKUP(B114,'Plantilla publicacion'!$A$3:$M$504,12,0)</f>
        <v>2025-12-12</v>
      </c>
      <c r="M114" s="114"/>
      <c r="N114" s="115" t="str">
        <f>VLOOKUP(B114,'Plantilla publicacion'!$A$3:$M$504,13,0)</f>
        <v>4000-DESPACHO DEL SUPERINTENDENTE DELEGADO PARA ASUNTOS JURISDICCIONALES</v>
      </c>
    </row>
    <row r="115" spans="1:14" s="12" customFormat="1" ht="26.25" hidden="1" thickBot="1" x14ac:dyDescent="0.3">
      <c r="A115" s="5" t="str">
        <f>VLOOKUP(B115,'Plantilla publicacion'!$A$3:$B$489,2,0)</f>
        <v>Producto</v>
      </c>
      <c r="B115" s="101" t="s">
        <v>1058</v>
      </c>
      <c r="C115" s="219" t="str">
        <f>VLOOKUP(B115,'Plantilla publicacion'!$A$3:$R$489,17,0)</f>
        <v>PND - 5-31-5-b- Convergencia regional - Entidades públicas territoriales y nacionales fortalecidas / PES - Transformación Institucional</v>
      </c>
      <c r="D115" s="219" t="str">
        <f>VLOOKUP(B115,'Plantilla publicacion'!$A$3:$M$496,6,0)</f>
        <v>81-Mejorar la oportunidad en la atención de trámites y servicios.</v>
      </c>
      <c r="E115" s="219" t="str">
        <f>VLOOKUP(B115,'Plantilla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219" t="str">
        <f>VLOOKUP(B115,'Plantilla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219" t="str">
        <f>VLOOKUP(B115,'Plantilla publicacion'!$A$3:$M$496,7,0)</f>
        <v>C-3503-0200-0011-40401c</v>
      </c>
      <c r="H115" s="103" t="str">
        <f>VLOOKUP(B115,'Plantilla publicacion'!$A$3:$M$504,8,0)</f>
        <v>Demandas de protección al consumidor, en fase de calificación, gestionadas. (Informe consolidado/ único entregable)..</v>
      </c>
      <c r="I115" s="103">
        <f>VLOOKUP(B115,'Plantilla publicacion'!$A$3:$M$504,9,0)</f>
        <v>42000</v>
      </c>
      <c r="J115" s="103" t="str">
        <f>VLOOKUP(B115,'Plantilla publicacion'!$A$3:$M$504,10,0)</f>
        <v>Númerica</v>
      </c>
      <c r="K115" s="189" t="str">
        <f>VLOOKUP(B115,'Plantilla publicacion'!$A$3:$M$504,11,0)</f>
        <v>2025-01-20</v>
      </c>
      <c r="L115" s="189" t="str">
        <f>VLOOKUP(B115,'Plantilla publicacion'!$A$3:$M$504,12,0)</f>
        <v>2025-12-12</v>
      </c>
      <c r="M115" s="15">
        <f>IF(ISERROR(VLOOKUP(B115,'Plantilla publicacion'!$A$3:$P$489,16,0)),"NA",VLOOKUP(B115,'Plantilla publicacion'!$A$3:$P$489,16,0))</f>
        <v>0</v>
      </c>
      <c r="N115" s="104" t="str">
        <f>VLOOKUP(B115,'Plantilla publicacion'!$A$3:$M$504,13,0)</f>
        <v>4000-DESPACHO DEL SUPERINTENDENTE DELEGADO PARA ASUNTOS JURISDICCIONALES</v>
      </c>
    </row>
    <row r="116" spans="1:14" ht="54.75" hidden="1" customHeight="1" thickBot="1" x14ac:dyDescent="0.3">
      <c r="A116" s="13" t="str">
        <f>VLOOKUP(B116,'Plantilla publicacion'!$A$3:$B$489,2,0)</f>
        <v>Actividad propia</v>
      </c>
      <c r="B116" s="107" t="s">
        <v>1059</v>
      </c>
      <c r="C116" s="221"/>
      <c r="D116" s="221">
        <f>VLOOKUP(B116,'Plantilla publicacion'!$A$3:$M$489,6,0)</f>
        <v>0</v>
      </c>
      <c r="E116" s="221"/>
      <c r="F116" s="221"/>
      <c r="G116" s="221" t="str">
        <f>VLOOKUP(B116,'Plantilla publicacion'!$A$3:$M$489,7,0)</f>
        <v>N/A</v>
      </c>
      <c r="H116" s="109" t="str">
        <f>VLOOKUP(B116,'Plantilla publicacion'!$A$3:$M$504,8,0)</f>
        <v>Gestionar las demandas de protección al consumidor (Informe mensual consolidado/ único entregable)</v>
      </c>
      <c r="I116" s="109">
        <f>VLOOKUP(B116,'Plantilla publicacion'!$A$3:$M$504,9,0)</f>
        <v>42000</v>
      </c>
      <c r="J116" s="109" t="str">
        <f>VLOOKUP(B116,'Plantilla publicacion'!$A$3:$M$504,10,0)</f>
        <v>Númerica</v>
      </c>
      <c r="K116" s="110" t="str">
        <f>VLOOKUP(B116,'Plantilla publicacion'!$A$3:$M$504,11,0)</f>
        <v>2025-01-20</v>
      </c>
      <c r="L116" s="110" t="str">
        <f>VLOOKUP(B116,'Plantilla publicacion'!$A$3:$M$504,12,0)</f>
        <v>2025-12-12</v>
      </c>
      <c r="M116" s="111"/>
      <c r="N116" s="112" t="str">
        <f>VLOOKUP(B116,'Plantilla publicacion'!$A$3:$M$504,13,0)</f>
        <v>4000-DESPACHO DEL SUPERINTENDENTE DELEGADO PARA ASUNTOS JURISDICCIONALES</v>
      </c>
    </row>
    <row r="117" spans="1:14" s="12" customFormat="1" ht="39" hidden="1" thickBot="1" x14ac:dyDescent="0.3">
      <c r="A117" s="5" t="str">
        <f>VLOOKUP(B117,'Plantilla publicacion'!$A$3:$B$489,2,0)</f>
        <v>Producto</v>
      </c>
      <c r="B117" s="101" t="s">
        <v>1060</v>
      </c>
      <c r="C117" s="219" t="str">
        <f>VLOOKUP(B117,'Plantilla publicacion'!$A$3:$R$489,17,0)</f>
        <v>PND - 5-31-5-b- Convergencia regional - Entidades públicas territoriales y nacionales fortalecidas / PES - Transformación Institucional</v>
      </c>
      <c r="D117" s="219" t="str">
        <f>VLOOKUP(B117,'Plantilla publicacion'!$A$3:$M$496,6,0)</f>
        <v>81-Mejorar la oportunidad en la atención de trámites y servicios.</v>
      </c>
      <c r="E117" s="219" t="str">
        <f>VLOOKUP(B117,'Plantilla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219" t="str">
        <f>VLOOKUP(B117,'Plantilla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219" t="str">
        <f>VLOOKUP(B117,'Plantilla publicacion'!$A$3:$M$496,7,0)</f>
        <v>C-3503-0200-0011-40401c</v>
      </c>
      <c r="H117" s="103" t="str">
        <f>VLOOKUP(B117,'Plantilla publicacion'!$A$3:$M$504,8,0)</f>
        <v>Niveles de congestión de los procesos admitidos y pendientes de decisión a 31 de diciembre de 2024, en materia de Protección al Consumidor, reducidos. (Informe final que liste los autos o sentencias admitidos, finalizados)</v>
      </c>
      <c r="I117" s="103">
        <f>VLOOKUP(B117,'Plantilla publicacion'!$A$3:$M$504,9,0)</f>
        <v>20000</v>
      </c>
      <c r="J117" s="103" t="str">
        <f>VLOOKUP(B117,'Plantilla publicacion'!$A$3:$M$504,10,0)</f>
        <v>Númerica</v>
      </c>
      <c r="K117" s="189" t="str">
        <f>VLOOKUP(B117,'Plantilla publicacion'!$A$3:$M$504,11,0)</f>
        <v>2025-01-20</v>
      </c>
      <c r="L117" s="189" t="str">
        <f>VLOOKUP(B117,'Plantilla publicacion'!$A$3:$M$504,12,0)</f>
        <v>2025-12-12</v>
      </c>
      <c r="M117" s="15">
        <f>IF(ISERROR(VLOOKUP(B117,'Plantilla publicacion'!$A$3:$P$489,16,0)),"NA",VLOOKUP(B117,'Plantilla publicacion'!$A$3:$P$489,16,0))</f>
        <v>0</v>
      </c>
      <c r="N117" s="104" t="str">
        <f>VLOOKUP(B117,'Plantilla publicacion'!$A$3:$M$504,13,0)</f>
        <v>4000-DESPACHO DEL SUPERINTENDENTE DELEGADO PARA ASUNTOS JURISDICCIONALES</v>
      </c>
    </row>
    <row r="118" spans="1:14" ht="60.75" hidden="1" customHeight="1" thickBot="1" x14ac:dyDescent="0.3">
      <c r="A118" s="13" t="str">
        <f>VLOOKUP(B118,'Plantilla publicacion'!$A$3:$B$489,2,0)</f>
        <v>Actividad propia</v>
      </c>
      <c r="B118" s="107" t="s">
        <v>1062</v>
      </c>
      <c r="C118" s="221"/>
      <c r="D118" s="221">
        <f>VLOOKUP(B118,'Plantilla publicacion'!$A$3:$M$489,6,0)</f>
        <v>0</v>
      </c>
      <c r="E118" s="221"/>
      <c r="F118" s="221"/>
      <c r="G118" s="221" t="str">
        <f>VLOOKUP(B118,'Plantilla publicacion'!$A$3:$M$489,7,0)</f>
        <v>N/A</v>
      </c>
      <c r="H118" s="109" t="str">
        <f>VLOOKUP(B118,'Plantilla publicacion'!$A$3:$M$504,8,0)</f>
        <v>Finalizar las acciones de protección al consumidor admitidas y pendientes de decisión a 31 de diciembre de 2024. (Listado mensual en Excel de autos o sentencias finalizados)</v>
      </c>
      <c r="I118" s="109">
        <f>VLOOKUP(B118,'Plantilla publicacion'!$A$3:$M$504,9,0)</f>
        <v>20000</v>
      </c>
      <c r="J118" s="109" t="str">
        <f>VLOOKUP(B118,'Plantilla publicacion'!$A$3:$M$504,10,0)</f>
        <v>Númerica</v>
      </c>
      <c r="K118" s="110" t="str">
        <f>VLOOKUP(B118,'Plantilla publicacion'!$A$3:$M$504,11,0)</f>
        <v>2025-01-20</v>
      </c>
      <c r="L118" s="110" t="str">
        <f>VLOOKUP(B118,'Plantilla publicacion'!$A$3:$M$504,12,0)</f>
        <v>2025-12-12</v>
      </c>
      <c r="M118" s="111"/>
      <c r="N118" s="112" t="str">
        <f>VLOOKUP(B118,'Plantilla publicacion'!$A$3:$M$504,13,0)</f>
        <v>4000-DESPACHO DEL SUPERINTENDENTE DELEGADO PARA ASUNTOS JURISDICCIONALES</v>
      </c>
    </row>
    <row r="119" spans="1:14" s="12" customFormat="1" ht="51.75" hidden="1" thickBot="1" x14ac:dyDescent="0.3">
      <c r="A119" s="5" t="str">
        <f>VLOOKUP(B119,'Plantilla publicacion'!$A$3:$B$489,2,0)</f>
        <v>Producto</v>
      </c>
      <c r="B119" s="15" t="s">
        <v>1063</v>
      </c>
      <c r="C119" s="220" t="str">
        <f>VLOOKUP(B119,'Plantilla publicacion'!$A$3:$R$489,17,0)</f>
        <v>PND - 5-31-5-b- Convergencia regional - Entidades públicas territoriales y nacionales fortalecidas / PES - Transformación Institucional</v>
      </c>
      <c r="D119" s="220" t="str">
        <f>VLOOKUP(B119,'Plantilla publicacion'!$A$3:$M$496,6,0)</f>
        <v>81-Mejorar la oportunidad en la atención de trámites y servicios.</v>
      </c>
      <c r="E119" s="220" t="str">
        <f>VLOOKUP(B119,'Plantilla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20" t="str">
        <f>VLOOKUP(B119,'Plantilla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20" t="str">
        <f>VLOOKUP(B119,'Plantilla publicacion'!$A$3:$M$496,7,0)</f>
        <v>C-3503-0200-0011-40401c</v>
      </c>
      <c r="H119" s="15" t="str">
        <f>VLOOKUP(B119,'Plantilla publicacion'!$A$3:$M$504,8,0)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5">
        <f>VLOOKUP(B119,'Plantilla publicacion'!$A$3:$M$504,9,0)</f>
        <v>6430</v>
      </c>
      <c r="J119" s="15" t="str">
        <f>VLOOKUP(B119,'Plantilla publicacion'!$A$3:$M$504,10,0)</f>
        <v>Númerica</v>
      </c>
      <c r="K119" s="188" t="str">
        <f>VLOOKUP(B119,'Plantilla publicacion'!$A$3:$M$504,11,0)</f>
        <v>2025-01-20</v>
      </c>
      <c r="L119" s="188" t="str">
        <f>VLOOKUP(B119,'Plantilla publicacion'!$A$3:$M$504,12,0)</f>
        <v>2025-12-12</v>
      </c>
      <c r="M119" s="15">
        <f>IF(ISERROR(VLOOKUP(B119,'Plantilla publicacion'!$A$3:$P$489,16,0)),"NA",VLOOKUP(B119,'Plantilla publicacion'!$A$3:$P$489,16,0))</f>
        <v>0</v>
      </c>
      <c r="N119" s="15" t="str">
        <f>VLOOKUP(B119,'Plantilla publicacion'!$A$3:$M$504,13,0)</f>
        <v>4000-DESPACHO DEL SUPERINTENDENTE DELEGADO PARA ASUNTOS JURISDICCIONALES</v>
      </c>
    </row>
    <row r="120" spans="1:14" s="12" customFormat="1" ht="36.75" hidden="1" customHeight="1" x14ac:dyDescent="0.25">
      <c r="A120" s="5"/>
      <c r="B120" s="11" t="s">
        <v>1065</v>
      </c>
      <c r="C120" s="220"/>
      <c r="D120" s="220"/>
      <c r="E120" s="220"/>
      <c r="F120" s="220"/>
      <c r="G120" s="220"/>
      <c r="H120" s="11" t="str">
        <f>VLOOKUP(B120,'Plantilla publicacion'!$A$3:$M$504,8,0)</f>
        <v>Finalizar el trámite para la verificación del cumplimiento de las sentencias, transacciones y conciliaciones a favor del consumidor legalmente celebradas hasta el 31 de diciembre de 2023 (Listado en Excel mensual de finalización)</v>
      </c>
      <c r="I120" s="11">
        <f>VLOOKUP(B120,'Plantilla publicacion'!$A$3:$M$504,9,0)</f>
        <v>6430</v>
      </c>
      <c r="J120" s="11" t="str">
        <f>VLOOKUP(B120,'Plantilla publicacion'!$A$3:$M$504,10,0)</f>
        <v>Númerica</v>
      </c>
      <c r="K120" s="113" t="str">
        <f>VLOOKUP(B120,'Plantilla publicacion'!$A$3:$M$504,11,0)</f>
        <v>2025-01-20</v>
      </c>
      <c r="L120" s="113" t="str">
        <f>VLOOKUP(B120,'Plantilla publicacion'!$A$3:$M$504,12,0)</f>
        <v>2025-12-12</v>
      </c>
      <c r="M120" s="114"/>
      <c r="N120" s="115" t="str">
        <f>VLOOKUP(B120,'Plantilla publicacion'!$A$3:$M$504,13,0)</f>
        <v>4000-DESPACHO DEL SUPERINTENDENTE DELEGADO PARA ASUNTOS JURISDICCIONALES</v>
      </c>
    </row>
    <row r="121" spans="1:14" ht="54" hidden="1" customHeight="1" thickBot="1" x14ac:dyDescent="0.3">
      <c r="A121" s="13" t="str">
        <f>VLOOKUP(B121,'Plantilla publicacion'!$A$3:$B$489,2,0)</f>
        <v>Actividad propia</v>
      </c>
      <c r="B121" s="11" t="s">
        <v>1823</v>
      </c>
      <c r="C121" s="220"/>
      <c r="D121" s="220">
        <f>VLOOKUP(B121,'Plantilla publicacion'!$A$3:$M$489,6,0)</f>
        <v>0</v>
      </c>
      <c r="E121" s="220"/>
      <c r="F121" s="220"/>
      <c r="G121" s="220" t="str">
        <f>VLOOKUP(B121,'Plantilla publicacion'!$A$3:$M$489,7,0)</f>
        <v>N/A</v>
      </c>
      <c r="H121" s="11" t="str">
        <f>VLOOKUP(B121,'Plantilla publicacion'!$A$3:$M$504,8,0)</f>
        <v>Finalizar con archivo el trámite para la verificación del cumplimiento de los expedientes sin noticia de incumplimiento en relación con las sentencias, transacciones y conciliaciones respecto de las sociedades FAST COLOMBIA SAS y ULTRA AIR S.A.S proferidas a 31 de marzo de 2025 (Listado en excel mensual de finalización)</v>
      </c>
      <c r="I121" s="11">
        <f>VLOOKUP(B121,'Plantilla publicacion'!$A$3:$M$504,9,0)</f>
        <v>100</v>
      </c>
      <c r="J121" s="11" t="str">
        <f>VLOOKUP(B121,'Plantilla publicacion'!$A$3:$M$504,10,0)</f>
        <v>Porcentual</v>
      </c>
      <c r="K121" s="113" t="str">
        <f>VLOOKUP(B121,'Plantilla publicacion'!$A$3:$M$504,11,0)</f>
        <v>2025-05-02</v>
      </c>
      <c r="L121" s="113" t="str">
        <f>VLOOKUP(B121,'Plantilla publicacion'!$A$3:$M$504,12,0)</f>
        <v>2025-12-12</v>
      </c>
      <c r="M121" s="114"/>
      <c r="N121" s="115" t="str">
        <f>VLOOKUP(B121,'Plantilla publicacion'!$A$3:$M$504,13,0)</f>
        <v>4000-DESPACHO DEL SUPERINTENDENTE DELEGADO PARA ASUNTOS JURISDICCIONALES</v>
      </c>
    </row>
    <row r="122" spans="1:14" s="12" customFormat="1" ht="26.25" hidden="1" thickBot="1" x14ac:dyDescent="0.3">
      <c r="A122" s="5" t="str">
        <f>VLOOKUP(B122,'Plantilla publicacion'!$A$3:$B$489,2,0)</f>
        <v>Producto</v>
      </c>
      <c r="B122" s="101" t="s">
        <v>1066</v>
      </c>
      <c r="C122" s="219" t="str">
        <f>VLOOKUP(B122,'Plantilla publicacion'!$A$3:$R$489,17,0)</f>
        <v>PND - 5-31-5-b- Convergencia regional - Entidades públicas territoriales y nacionales fortalecidas / PES - Cierre de brechas territoriales</v>
      </c>
      <c r="D122" s="219" t="str">
        <f>VLOOKUP(B122,'Plantilla publicacion'!$A$3:$M$496,6,0)</f>
        <v>58-Promover el enfoque preventivo, diferencial y territorial en el que hacer misional de la entidad</v>
      </c>
      <c r="E122" s="219" t="str">
        <f>VLOOKUP(B122,'Plantilla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219" t="str">
        <f>VLOOKUP(B122,'Plantilla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219" t="str">
        <f>VLOOKUP(B122,'Plantilla publicacion'!$A$3:$M$496,7,0)</f>
        <v>C-3503-0200-0011-40401c</v>
      </c>
      <c r="H122" s="103" t="str">
        <f>VLOOKUP(B122,'Plantilla publicacion'!$A$3:$M$504,8,0)</f>
        <v>Presencia territorial de la SIC en materia de asuntos jursidiccionales, fortalecida. (Listados de asistencia por jornada)</v>
      </c>
      <c r="I122" s="103">
        <f>VLOOKUP(B122,'Plantilla publicacion'!$A$3:$M$504,9,0)</f>
        <v>6</v>
      </c>
      <c r="J122" s="103" t="str">
        <f>VLOOKUP(B122,'Plantilla publicacion'!$A$3:$M$504,10,0)</f>
        <v>Númerica</v>
      </c>
      <c r="K122" s="189" t="str">
        <f>VLOOKUP(B122,'Plantilla publicacion'!$A$3:$M$504,11,0)</f>
        <v>2025-02-03</v>
      </c>
      <c r="L122" s="189" t="str">
        <f>VLOOKUP(B122,'Plantilla publicacion'!$A$3:$M$504,12,0)</f>
        <v>2025-11-28</v>
      </c>
      <c r="M122" s="15">
        <f>IF(ISERROR(VLOOKUP(B122,'Plantilla publicacion'!$A$3:$P$489,16,0)),"NA",VLOOKUP(B122,'Plantilla publicacion'!$A$3:$P$489,16,0))</f>
        <v>0</v>
      </c>
      <c r="N122" s="104" t="str">
        <f>VLOOKUP(B122,'Plantilla publicacion'!$A$3:$M$504,13,0)</f>
        <v>4000-DESPACHO DEL SUPERINTENDENTE DELEGADO PARA ASUNTOS JURISDICCIONALES</v>
      </c>
    </row>
    <row r="123" spans="1:14" s="12" customFormat="1" ht="48" hidden="1" customHeight="1" x14ac:dyDescent="0.25">
      <c r="A123" s="13" t="str">
        <f>VLOOKUP(B123,'Plantilla publicacion'!$A$3:$B$489,2,0)</f>
        <v>Actividad propia</v>
      </c>
      <c r="B123" s="105" t="s">
        <v>1068</v>
      </c>
      <c r="C123" s="220"/>
      <c r="D123" s="220">
        <f>VLOOKUP(B123,'Plantilla publicacion'!$A$3:$M$489,6,0)</f>
        <v>0</v>
      </c>
      <c r="E123" s="220"/>
      <c r="F123" s="220"/>
      <c r="G123" s="220" t="str">
        <f>VLOOKUP(B123,'Plantilla publicacion'!$A$3:$M$489,7,0)</f>
        <v>N/A</v>
      </c>
      <c r="H123" s="6" t="str">
        <f>VLOOKUP(B123,'Plantilla publicacion'!$A$3:$M$504,8,0)</f>
        <v>Definir fechas de las jornadas de territorialización. (correo electrónico enviando con las fechas de las jornadas/único entregable)</v>
      </c>
      <c r="I123" s="6">
        <f>VLOOKUP(B123,'Plantilla publicacion'!$A$3:$M$504,9,0)</f>
        <v>1</v>
      </c>
      <c r="J123" s="6" t="str">
        <f>VLOOKUP(B123,'Plantilla publicacion'!$A$3:$M$504,10,0)</f>
        <v>Númerica</v>
      </c>
      <c r="K123" s="7" t="str">
        <f>VLOOKUP(B123,'Plantilla publicacion'!$A$3:$M$504,11,0)</f>
        <v>2025-02-03</v>
      </c>
      <c r="L123" s="7" t="str">
        <f>VLOOKUP(B123,'Plantilla publicacion'!$A$3:$M$504,12,0)</f>
        <v>2025-03-31</v>
      </c>
      <c r="M123" s="58"/>
      <c r="N123" s="106" t="str">
        <f>VLOOKUP(B123,'Plantilla publicacion'!$A$3:$M$504,13,0)</f>
        <v>4000-DESPACHO DEL SUPERINTENDENTE DELEGADO PARA ASUNTOS JURISDICCIONALES</v>
      </c>
    </row>
    <row r="124" spans="1:14" s="12" customFormat="1" ht="48" hidden="1" customHeight="1" thickBot="1" x14ac:dyDescent="0.3">
      <c r="A124" s="13" t="str">
        <f>VLOOKUP(B124,'Plantilla publicacion'!$A$3:$B$489,2,0)</f>
        <v>Actividad propia</v>
      </c>
      <c r="B124" s="107" t="s">
        <v>1070</v>
      </c>
      <c r="C124" s="221"/>
      <c r="D124" s="221">
        <f>VLOOKUP(B124,'Plantilla publicacion'!$A$3:$M$489,6,0)</f>
        <v>0</v>
      </c>
      <c r="E124" s="221"/>
      <c r="F124" s="221"/>
      <c r="G124" s="221" t="str">
        <f>VLOOKUP(B124,'Plantilla publicacion'!$A$3:$M$489,7,0)</f>
        <v>N/A</v>
      </c>
      <c r="H124" s="109" t="str">
        <f>VLOOKUP(B124,'Plantilla publicacion'!$A$3:$M$504,8,0)</f>
        <v>Realizar jornadas de territorialización, de acuerdo con el cronograma establecido. (Listados de asistencia por programa)</v>
      </c>
      <c r="I124" s="109">
        <f>VLOOKUP(B124,'Plantilla publicacion'!$A$3:$M$504,9,0)</f>
        <v>6</v>
      </c>
      <c r="J124" s="109" t="str">
        <f>VLOOKUP(B124,'Plantilla publicacion'!$A$3:$M$504,10,0)</f>
        <v>Númerica</v>
      </c>
      <c r="K124" s="110" t="str">
        <f>VLOOKUP(B124,'Plantilla publicacion'!$A$3:$M$504,11,0)</f>
        <v>2025-04-01</v>
      </c>
      <c r="L124" s="110" t="str">
        <f>VLOOKUP(B124,'Plantilla publicacion'!$A$3:$M$504,12,0)</f>
        <v>2025-11-28</v>
      </c>
      <c r="M124" s="111"/>
      <c r="N124" s="112" t="str">
        <f>VLOOKUP(B124,'Plantilla publicacion'!$A$3:$M$504,13,0)</f>
        <v>4000-DESPACHO DEL SUPERINTENDENTE DELEGADO PARA ASUNTOS JURISDICCIONALES</v>
      </c>
    </row>
    <row r="125" spans="1:14" s="12" customFormat="1" ht="51.75" hidden="1" thickBot="1" x14ac:dyDescent="0.3">
      <c r="A125" s="5" t="str">
        <f>VLOOKUP(B125,'Plantilla publicacion'!$A$3:$B$489,2,0)</f>
        <v>Producto</v>
      </c>
      <c r="B125" s="101" t="s">
        <v>1094</v>
      </c>
      <c r="C125" s="219" t="str">
        <f>VLOOKUP(B125,'Plantilla publicacion'!$A$3:$R$489,17,0)</f>
        <v>PND - 5-31-5-b- Convergencia regional - Entidades públicas territoriales y nacionales fortalecidas / PES - Transformación Institucional</v>
      </c>
      <c r="D125" s="219" t="str">
        <f>VLOOKUP(B125,'Plantilla publicacion'!$A$3:$M$496,6,0)</f>
        <v>56-Fortalecer la gestión de la información, el conocimiento y la innovación para optimizar la capacidad institucional</v>
      </c>
      <c r="E125" s="219" t="str">
        <f>VLOOKUP(B125,'Plantilla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219" t="str">
        <f>VLOOKUP(B125,'Plantilla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219" t="str">
        <f>VLOOKUP(B125,'Plantilla publicacion'!$A$3:$M$496,7,0)</f>
        <v>C-3503-0200-0011-40401c</v>
      </c>
      <c r="H125" s="103" t="str">
        <f>VLOOKUP(B125,'Plantilla publicacion'!$A$3:$M$504,8,0)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3">
        <f>VLOOKUP(B125,'Plantilla publicacion'!$A$3:$M$504,9,0)</f>
        <v>1</v>
      </c>
      <c r="J125" s="103" t="str">
        <f>VLOOKUP(B125,'Plantilla publicacion'!$A$3:$M$504,10,0)</f>
        <v>Númerica</v>
      </c>
      <c r="K125" s="189" t="str">
        <f>VLOOKUP(B125,'Plantilla publicacion'!$A$3:$M$504,11,0)</f>
        <v>2025-02-03</v>
      </c>
      <c r="L125" s="189" t="str">
        <f>VLOOKUP(B125,'Plantilla publicacion'!$A$3:$M$504,12,0)</f>
        <v>2025-12-12</v>
      </c>
      <c r="M125" s="15">
        <f>IF(ISERROR(VLOOKUP(B125,'Plantilla publicacion'!$A$3:$P$489,16,0)),"NA",VLOOKUP(B125,'Plantilla publicacion'!$A$3:$P$489,16,0))</f>
        <v>0</v>
      </c>
      <c r="N125" s="104" t="str">
        <f>VLOOKUP(B125,'Plantilla publicacion'!$A$3:$M$504,13,0)</f>
        <v>4000-DESPACHO DEL SUPERINTENDENTE DELEGADO PARA ASUNTOS JURISDICCIONALES</v>
      </c>
    </row>
    <row r="126" spans="1:14" s="12" customFormat="1" ht="51.75" hidden="1" thickBot="1" x14ac:dyDescent="0.3">
      <c r="A126" s="13" t="str">
        <f>VLOOKUP(B126,'Plantilla publicacion'!$A$3:$B$489,2,0)</f>
        <v>Actividad propia</v>
      </c>
      <c r="B126" s="107" t="s">
        <v>1096</v>
      </c>
      <c r="C126" s="221"/>
      <c r="D126" s="221">
        <f>VLOOKUP(B126,'Plantilla publicacion'!$A$3:$M$489,6,0)</f>
        <v>0</v>
      </c>
      <c r="E126" s="221"/>
      <c r="F126" s="221"/>
      <c r="G126" s="221" t="str">
        <f>VLOOKUP(B126,'Plantilla publicacion'!$A$3:$M$489,7,0)</f>
        <v>N/A</v>
      </c>
      <c r="H126" s="109" t="str">
        <f>VLOOKUP(B126,'Plantilla publicacion'!$A$3:$M$504,8,0)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9">
        <f>VLOOKUP(B126,'Plantilla publicacion'!$A$3:$M$504,9,0)</f>
        <v>1</v>
      </c>
      <c r="J126" s="109" t="str">
        <f>VLOOKUP(B126,'Plantilla publicacion'!$A$3:$M$504,10,0)</f>
        <v>Númerica</v>
      </c>
      <c r="K126" s="110" t="str">
        <f>VLOOKUP(B126,'Plantilla publicacion'!$A$3:$M$504,11,0)</f>
        <v>2025-02-03</v>
      </c>
      <c r="L126" s="110" t="str">
        <f>VLOOKUP(B126,'Plantilla publicacion'!$A$3:$M$504,12,0)</f>
        <v>2025-12-12</v>
      </c>
      <c r="M126" s="111"/>
      <c r="N126" s="112" t="str">
        <f>VLOOKUP(B126,'Plantilla publicacion'!$A$3:$M$504,13,0)</f>
        <v>4000-DESPACHO DEL SUPERINTENDENTE DELEGADO PARA ASUNTOS JURISDICCIONALES</v>
      </c>
    </row>
    <row r="127" spans="1:14" s="12" customFormat="1" ht="77.25" hidden="1" thickBot="1" x14ac:dyDescent="0.3">
      <c r="A127" s="5" t="str">
        <f>VLOOKUP(B127,'Plantilla publicacion'!$A$3:$B$489,2,0)</f>
        <v>Producto</v>
      </c>
      <c r="B127" s="15" t="s">
        <v>1178</v>
      </c>
      <c r="C127" s="220" t="str">
        <f>VLOOKUP(B127,'Plantilla publicacion'!$A$3:$R$489,17,0)</f>
        <v>PND - 4-04-1-c- Transformación productiva, internacionalización y acción climática - Políticas de competencia, consumidor e infraestructura de la calidad modernas / PES - Transformación Institucional</v>
      </c>
      <c r="D127" s="220" t="str">
        <f>VLOOKUP(B127,'Plantilla publicacion'!$A$3:$M$489,6,0)</f>
        <v>58-Promover el enfoque preventivo, diferencial y territorial en el que hacer misional de la entidad</v>
      </c>
      <c r="E127" s="220" t="str">
        <f>VLOOKUP(B127,'Plantilla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7" s="220" t="str">
        <f>VLOOKUP(B127,'Plantilla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7" s="220" t="str">
        <f>VLOOKUP(B127,'Plantilla publicacion'!$A$3:$M$489,7,0)</f>
        <v>N/A</v>
      </c>
      <c r="H127" s="15" t="str">
        <f>VLOOKUP(B127,'Plantilla publicacion'!$A$3:$M$489,8,0)</f>
        <v>Matriz de riesgos de colusión en contratación pública y formulación de mecanismos para reducir dichos riesgos, elaborada y socializada (Matrices guía para identificar riesgos entregada)</v>
      </c>
      <c r="I127" s="15">
        <f>VLOOKUP(B127,'Plantilla publicacion'!$A$3:$M$489,9,0)</f>
        <v>1</v>
      </c>
      <c r="J127" s="15" t="str">
        <f>VLOOKUP(B127,'Plantilla publicacion'!$A$3:$M$489,10,0)</f>
        <v>Númerica</v>
      </c>
      <c r="K127" s="188" t="str">
        <f>VLOOKUP(B127,'Plantilla publicacion'!$A$3:$M$489,11,0)</f>
        <v>2025-01-20</v>
      </c>
      <c r="L127" s="188" t="str">
        <f>VLOOKUP(B127,'Plantilla publicacion'!$A$3:$M$489,12,0)</f>
        <v>2025-12-12</v>
      </c>
      <c r="M127" s="15" t="str">
        <f>IF(ISERROR(VLOOKUP(B127,'Plantilla publicacion'!$A$3:$P$489,16,0)),"NA",VLOOKUP(B127,'Plantilla publicacion'!$A$3:$P$489,16,0))</f>
        <v>PND 9_Ampliar los instrumentos de prevención / PND 16_Construir mecanismos de autorregulación que fortalezcan la protección de la competencia / PND 17_Sensibilizar en estos aspectos a los empresarios que utilizan plataformas digitales para sus nichos de mercado.</v>
      </c>
      <c r="N127" s="15" t="str">
        <f>VLOOKUP(B127,'Plantilla publicacion'!$A$3:$M$489,13,0)</f>
        <v>1000-DESPACHO DEL SUPERINTENDENTE DELEGADO PARA LA PROTECCIÓN DE LA COMPETENCIA</v>
      </c>
    </row>
    <row r="128" spans="1:14" ht="39" hidden="1" thickBot="1" x14ac:dyDescent="0.3">
      <c r="A128" s="13" t="str">
        <f>VLOOKUP(B128,'Plantilla publicacion'!$A$3:$B$489,2,0)</f>
        <v>Actividad propia</v>
      </c>
      <c r="B128" s="6" t="s">
        <v>1180</v>
      </c>
      <c r="C128" s="220"/>
      <c r="D128" s="220">
        <f>VLOOKUP(B128,'Plantilla publicacion'!$A$3:$M$489,6,0)</f>
        <v>0</v>
      </c>
      <c r="E128" s="220"/>
      <c r="F128" s="220"/>
      <c r="G128" s="220" t="str">
        <f>VLOOKUP(B128,'Plantilla publicacion'!$A$3:$M$489,7,0)</f>
        <v>N/A</v>
      </c>
      <c r="H128" s="6" t="str">
        <f>VLOOKUP(B128,'Plantilla publicacion'!$A$3:$M$489,8,0)</f>
        <v>Diseñar la matriz de riesgos de colusión en contratación pública a partir de la identificación y análisis de los riesgos de colusión en contratación pública (Documento con la identificación de riesgos)</v>
      </c>
      <c r="I128" s="6">
        <f>VLOOKUP(B128,'Plantilla publicacion'!$A$3:$M$489,9,0)</f>
        <v>1</v>
      </c>
      <c r="J128" s="6" t="str">
        <f>VLOOKUP(B128,'Plantilla publicacion'!$A$3:$M$489,10,0)</f>
        <v>Númerica</v>
      </c>
      <c r="K128" s="7" t="str">
        <f>VLOOKUP(B128,'Plantilla publicacion'!$A$3:$M$489,11,0)</f>
        <v>2025-01-20</v>
      </c>
      <c r="L128" s="7" t="str">
        <f>VLOOKUP(B128,'Plantilla publicacion'!$A$3:$M$489,12,0)</f>
        <v>2025-06-27</v>
      </c>
      <c r="M128" s="58"/>
      <c r="N128" s="17" t="str">
        <f>VLOOKUP(B128,'Plantilla publicacion'!$A$3:$M$489,13,0)</f>
        <v>1000-DESPACHO DEL SUPERINTENDENTE DELEGADO PARA LA PROTECCIÓN DE LA COMPETENCIA</v>
      </c>
    </row>
    <row r="129" spans="1:14" ht="26.25" hidden="1" thickBot="1" x14ac:dyDescent="0.3">
      <c r="A129" s="13" t="str">
        <f>VLOOKUP(B129,'Plantilla publicacion'!$A$3:$B$489,2,0)</f>
        <v>Actividad propia</v>
      </c>
      <c r="B129" s="11" t="s">
        <v>1182</v>
      </c>
      <c r="C129" s="220"/>
      <c r="D129" s="220">
        <f>VLOOKUP(B129,'Plantilla publicacion'!$A$3:$M$489,6,0)</f>
        <v>0</v>
      </c>
      <c r="E129" s="220"/>
      <c r="F129" s="220"/>
      <c r="G129" s="220" t="str">
        <f>VLOOKUP(B129,'Plantilla publicacion'!$A$3:$M$489,7,0)</f>
        <v>N/A</v>
      </c>
      <c r="H129" s="11" t="str">
        <f>VLOOKUP(B129,'Plantilla publicacion'!$A$3:$M$489,8,0)</f>
        <v>Socializar la matriz con los grupos de valor externos (Soportes de la socialización de la matriz con las entidades)</v>
      </c>
      <c r="I129" s="11">
        <f>VLOOKUP(B129,'Plantilla publicacion'!$A$3:$M$489,9,0)</f>
        <v>1</v>
      </c>
      <c r="J129" s="11" t="str">
        <f>VLOOKUP(B129,'Plantilla publicacion'!$A$3:$M$489,10,0)</f>
        <v>Númerica</v>
      </c>
      <c r="K129" s="113" t="str">
        <f>VLOOKUP(B129,'Plantilla publicacion'!$A$3:$M$489,11,0)</f>
        <v>2025-07-01</v>
      </c>
      <c r="L129" s="113" t="str">
        <f>VLOOKUP(B129,'Plantilla publicacion'!$A$3:$M$489,12,0)</f>
        <v>2025-12-12</v>
      </c>
      <c r="M129" s="114"/>
      <c r="N129" s="115" t="str">
        <f>VLOOKUP(B129,'Plantilla publicacion'!$A$3:$M$489,13,0)</f>
        <v>1000-DESPACHO DEL SUPERINTENDENTE DELEGADO PARA LA PROTECCIÓN DE LA COMPETENCIA</v>
      </c>
    </row>
    <row r="130" spans="1:14" s="12" customFormat="1" ht="26.25" hidden="1" thickBot="1" x14ac:dyDescent="0.3">
      <c r="A130" s="5" t="str">
        <f>VLOOKUP(B130,'Plantilla publicacion'!$A$3:$B$489,2,0)</f>
        <v>Producto</v>
      </c>
      <c r="B130" s="101" t="s">
        <v>1193</v>
      </c>
      <c r="C130" s="219" t="str">
        <f>VLOOKUP(B130,'Plantilla publicacion'!$A$3:$R$489,17,0)</f>
        <v>PND - 2-03-9-b- Seguridad humana y justicia social - Aprovechamiento de la propiedad intelectual / PES - Reindustrialización</v>
      </c>
      <c r="D130" s="219" t="str">
        <f>VLOOKUP(B130,'Plantilla publicacion'!$A$3:$M$489,6,0)</f>
        <v>58-Promover el enfoque preventivo, diferencial y territorial en el que hacer misional de la entidad</v>
      </c>
      <c r="E130" s="219" t="str">
        <f>VLOOKUP(B130,'Plantilla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219" t="str">
        <f>VLOOKUP(B130,'Plantilla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219" t="str">
        <f>VLOOKUP(B130,'Plantilla publicacion'!$A$3:$M$489,7,0)</f>
        <v>C-3599-0200-0005-53105b</v>
      </c>
      <c r="H130" s="103" t="str">
        <f>VLOOKUP(B130,'Plantilla publicacion'!$A$3:$M$489,8,0)</f>
        <v>Jornadas de Capacitación bajo la Estrategia Marcas de Paz, realizadas.
 (Informe consolidado de la ejecución de las jornadas)</v>
      </c>
      <c r="I130" s="103">
        <f>VLOOKUP(B130,'Plantilla publicacion'!$A$3:$M$489,9,0)</f>
        <v>100</v>
      </c>
      <c r="J130" s="103" t="str">
        <f>VLOOKUP(B130,'Plantilla publicacion'!$A$3:$M$489,10,0)</f>
        <v>Porcentual</v>
      </c>
      <c r="K130" s="189" t="str">
        <f>VLOOKUP(B130,'Plantilla publicacion'!$A$3:$M$489,11,0)</f>
        <v>2025-02-03</v>
      </c>
      <c r="L130" s="189" t="str">
        <f>VLOOKUP(B130,'Plantilla publicacion'!$A$3:$M$489,12,0)</f>
        <v>2025-12-19</v>
      </c>
      <c r="M130" s="15">
        <f>IF(ISERROR(VLOOKUP(B130,'Plantilla publicacion'!$A$3:$P$489,16,0)),"NA",VLOOKUP(B130,'Plantilla publicacion'!$A$3:$P$489,16,0))</f>
        <v>0</v>
      </c>
      <c r="N130" s="104" t="str">
        <f>VLOOKUP(B130,'Plantilla publicacion'!$A$3:$M$489,13,0)</f>
        <v>71-GRUPO DE TRABAJO DE FORMACION</v>
      </c>
    </row>
    <row r="131" spans="1:14" ht="39" hidden="1" thickBot="1" x14ac:dyDescent="0.3">
      <c r="A131" s="13" t="str">
        <f>VLOOKUP(B131,'Plantilla publicacion'!$A$3:$B$489,2,0)</f>
        <v>Actividad propia</v>
      </c>
      <c r="B131" s="105" t="s">
        <v>1195</v>
      </c>
      <c r="C131" s="220"/>
      <c r="D131" s="220">
        <f>VLOOKUP(B131,'Plantilla publicacion'!$A$3:$M$489,6,0)</f>
        <v>0</v>
      </c>
      <c r="E131" s="220"/>
      <c r="F131" s="220"/>
      <c r="G131" s="220" t="str">
        <f>VLOOKUP(B131,'Plantilla publicacion'!$A$3:$M$489,7,0)</f>
        <v>N/A</v>
      </c>
      <c r="H131" s="6" t="str">
        <f>VLOOKUP(B131,'Plantilla publicacion'!$A$3:$M$489,8,0)</f>
        <v>Definir, en coordinación con el Despacho de la Superintendente de PI, el contenido temático que será abordado en las jornadas de capacitación y los aportes a la proyección mensual del número de jornadas a realizar. (Documento con las definiciones)</v>
      </c>
      <c r="I131" s="6">
        <f>VLOOKUP(B131,'Plantilla publicacion'!$A$3:$M$489,9,0)</f>
        <v>1</v>
      </c>
      <c r="J131" s="6" t="str">
        <f>VLOOKUP(B131,'Plantilla publicacion'!$A$3:$M$489,10,0)</f>
        <v>Númerica</v>
      </c>
      <c r="K131" s="7" t="str">
        <f>VLOOKUP(B131,'Plantilla publicacion'!$A$3:$M$489,11,0)</f>
        <v>2025-02-03</v>
      </c>
      <c r="L131" s="7" t="str">
        <f>VLOOKUP(B131,'Plantilla publicacion'!$A$3:$M$489,12,0)</f>
        <v>2025-03-28</v>
      </c>
      <c r="M131" s="58"/>
      <c r="N131" s="106" t="str">
        <f>VLOOKUP(B131,'Plantilla publicacion'!$A$3:$M$489,13,0)</f>
        <v>71-GRUPO DE TRABAJO DE FORMACION</v>
      </c>
    </row>
    <row r="132" spans="1:14" ht="15.75" hidden="1" thickBot="1" x14ac:dyDescent="0.3">
      <c r="A132" s="13" t="str">
        <f>VLOOKUP(B132,'Plantilla publicacion'!$A$3:$B$489,2,0)</f>
        <v>Actividad propia</v>
      </c>
      <c r="B132" s="105" t="s">
        <v>1197</v>
      </c>
      <c r="C132" s="220"/>
      <c r="D132" s="220">
        <f>VLOOKUP(B132,'Plantilla publicacion'!$A$3:$M$489,6,0)</f>
        <v>0</v>
      </c>
      <c r="E132" s="220"/>
      <c r="F132" s="220"/>
      <c r="G132" s="220" t="str">
        <f>VLOOKUP(B132,'Plantilla publicacion'!$A$3:$M$489,7,0)</f>
        <v>N/A</v>
      </c>
      <c r="H132" s="6" t="str">
        <f>VLOOKUP(B132,'Plantilla publicacion'!$A$3:$M$489,8,0)</f>
        <v>Realizar las jornadas de capacitación. (Matriz de gestión de jornadas realizadas)</v>
      </c>
      <c r="I132" s="6">
        <f>VLOOKUP(B132,'Plantilla publicacion'!$A$3:$M$489,9,0)</f>
        <v>30</v>
      </c>
      <c r="J132" s="6" t="str">
        <f>VLOOKUP(B132,'Plantilla publicacion'!$A$3:$M$489,10,0)</f>
        <v>Númerica</v>
      </c>
      <c r="K132" s="7" t="str">
        <f>VLOOKUP(B132,'Plantilla publicacion'!$A$3:$M$489,11,0)</f>
        <v>2025-04-01</v>
      </c>
      <c r="L132" s="7" t="str">
        <f>VLOOKUP(B132,'Plantilla publicacion'!$A$3:$M$489,12,0)</f>
        <v>2025-12-05</v>
      </c>
      <c r="M132" s="58"/>
      <c r="N132" s="106" t="str">
        <f>VLOOKUP(B132,'Plantilla publicacion'!$A$3:$M$489,13,0)</f>
        <v>71-GRUPO DE TRABAJO DE FORMACION</v>
      </c>
    </row>
    <row r="133" spans="1:14" ht="15.75" hidden="1" thickBot="1" x14ac:dyDescent="0.3">
      <c r="A133" s="13" t="str">
        <f>VLOOKUP(B133,'Plantilla publicacion'!$A$3:$B$489,2,0)</f>
        <v>Actividad propia</v>
      </c>
      <c r="B133" s="107" t="s">
        <v>1198</v>
      </c>
      <c r="C133" s="221"/>
      <c r="D133" s="221">
        <f>VLOOKUP(B133,'Plantilla publicacion'!$A$3:$M$489,6,0)</f>
        <v>0</v>
      </c>
      <c r="E133" s="221"/>
      <c r="F133" s="221"/>
      <c r="G133" s="221" t="str">
        <f>VLOOKUP(B133,'Plantilla publicacion'!$A$3:$M$489,7,0)</f>
        <v>N/A</v>
      </c>
      <c r="H133" s="109" t="str">
        <f>VLOOKUP(B133,'Plantilla publicacion'!$A$3:$M$489,8,0)</f>
        <v>Elaborar informes trimestrales de las jornadas de capacitación realizadas. (Informe)</v>
      </c>
      <c r="I133" s="109">
        <f>VLOOKUP(B133,'Plantilla publicacion'!$A$3:$M$489,9,0)</f>
        <v>3</v>
      </c>
      <c r="J133" s="109" t="str">
        <f>VLOOKUP(B133,'Plantilla publicacion'!$A$3:$M$489,10,0)</f>
        <v>Númerica</v>
      </c>
      <c r="K133" s="110" t="str">
        <f>VLOOKUP(B133,'Plantilla publicacion'!$A$3:$M$489,11,0)</f>
        <v>2025-04-01</v>
      </c>
      <c r="L133" s="110" t="str">
        <f>VLOOKUP(B133,'Plantilla publicacion'!$A$3:$M$489,12,0)</f>
        <v>2025-12-19</v>
      </c>
      <c r="M133" s="111"/>
      <c r="N133" s="112" t="str">
        <f>VLOOKUP(B133,'Plantilla publicacion'!$A$3:$M$489,13,0)</f>
        <v>71-GRUPO DE TRABAJO DE FORMACION</v>
      </c>
    </row>
    <row r="134" spans="1:14" s="12" customFormat="1" ht="26.25" hidden="1" thickBot="1" x14ac:dyDescent="0.3">
      <c r="A134" s="5" t="str">
        <f>VLOOKUP(B134,'Plantilla publicacion'!$A$3:$B$489,2,0)</f>
        <v>Producto</v>
      </c>
      <c r="B134" s="15" t="s">
        <v>1207</v>
      </c>
      <c r="C134" s="220" t="str">
        <f>VLOOKUP(B134,'Plantilla publicacion'!$A$3:$R$489,17,0)</f>
        <v>PND - 5-31-5-d- Convergencia regional - Gobierno digital para la gente / PES - Transformación Institucional</v>
      </c>
      <c r="D134" s="220" t="str">
        <f>VLOOKUP(B134,'Plantilla publicacion'!$A$3:$M$489,6,0)</f>
        <v>62-Fortalecer la infraestructura, uso y aprovechamiento de las tecnologías de la información, para optimizar la capacidad institucional</v>
      </c>
      <c r="E134" s="220" t="str">
        <f>VLOOKUP(B134,'Plantilla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4" s="220" t="str">
        <f>VLOOKUP(B134,'Plantilla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4" s="220" t="str">
        <f>VLOOKUP(B134,'Plantilla publicacion'!$A$3:$M$489,7,0)</f>
        <v>C-3599-0200-0005-53105b</v>
      </c>
      <c r="H134" s="15" t="str">
        <f>VLOOKUP(B134,'Plantilla publicacion'!$A$3:$M$489,8,0)</f>
        <v>Plataforma del Campus virtual accesible conforme a los estándares WCAG 2.1 nivel AA implementada (Informe consolidado de la implementación)</v>
      </c>
      <c r="I134" s="15">
        <f>VLOOKUP(B134,'Plantilla publicacion'!$A$3:$M$489,9,0)</f>
        <v>100</v>
      </c>
      <c r="J134" s="15" t="str">
        <f>VLOOKUP(B134,'Plantilla publicacion'!$A$3:$M$489,10,0)</f>
        <v>Porcentual</v>
      </c>
      <c r="K134" s="188" t="str">
        <f>VLOOKUP(B134,'Plantilla publicacion'!$A$3:$M$489,11,0)</f>
        <v>2025-02-17</v>
      </c>
      <c r="L134" s="188" t="str">
        <f>VLOOKUP(B134,'Plantilla publicacion'!$A$3:$M$489,12,0)</f>
        <v>2025-12-12</v>
      </c>
      <c r="M134" s="15">
        <f>IF(ISERROR(VLOOKUP(B134,'Plantilla publicacion'!$A$3:$P$489,16,0)),"NA",VLOOKUP(B134,'Plantilla publicacion'!$A$3:$P$489,16,0))</f>
        <v>0</v>
      </c>
      <c r="N134" s="15" t="str">
        <f>VLOOKUP(B134,'Plantilla publicacion'!$A$3:$M$489,13,0)</f>
        <v>71-GRUPO DE TRABAJO DE FORMACION</v>
      </c>
    </row>
    <row r="135" spans="1:14" s="12" customFormat="1" ht="26.25" hidden="1" thickBot="1" x14ac:dyDescent="0.3">
      <c r="A135" s="13" t="str">
        <f>VLOOKUP(B135,'Plantilla publicacion'!$A$3:$B$489,2,0)</f>
        <v>Actividad propia</v>
      </c>
      <c r="B135" s="6" t="s">
        <v>1208</v>
      </c>
      <c r="C135" s="220"/>
      <c r="D135" s="220">
        <f>VLOOKUP(B135,'Plantilla publicacion'!$A$3:$M$489,6,0)</f>
        <v>0</v>
      </c>
      <c r="E135" s="220"/>
      <c r="F135" s="220"/>
      <c r="G135" s="220" t="str">
        <f>VLOOKUP(B135,'Plantilla publicacion'!$A$3:$M$489,7,0)</f>
        <v>N/A</v>
      </c>
      <c r="H135" s="6" t="str">
        <f>VLOOKUP(B135,'Plantilla publicacion'!$A$3:$M$489,8,0)</f>
        <v>Elaborar un diagnóstico de los aspectos que requieren ser implementados en accesibilidad de la plataforma del campus virtual. (Informe de diagnóstico).</v>
      </c>
      <c r="I135" s="6">
        <f>VLOOKUP(B135,'Plantilla publicacion'!$A$3:$M$489,9,0)</f>
        <v>1</v>
      </c>
      <c r="J135" s="6" t="str">
        <f>VLOOKUP(B135,'Plantilla publicacion'!$A$3:$M$489,10,0)</f>
        <v>Númerica</v>
      </c>
      <c r="K135" s="7" t="str">
        <f>VLOOKUP(B135,'Plantilla publicacion'!$A$3:$M$489,11,0)</f>
        <v>2025-02-17</v>
      </c>
      <c r="L135" s="7" t="str">
        <f>VLOOKUP(B135,'Plantilla publicacion'!$A$3:$M$489,12,0)</f>
        <v>2025-07-15</v>
      </c>
      <c r="M135" s="58"/>
      <c r="N135" s="17" t="str">
        <f>VLOOKUP(B135,'Plantilla publicacion'!$A$3:$M$489,13,0)</f>
        <v>71-GRUPO DE TRABAJO DE FORMACION</v>
      </c>
    </row>
    <row r="136" spans="1:14" s="12" customFormat="1" ht="26.25" hidden="1" thickBot="1" x14ac:dyDescent="0.3">
      <c r="A136" s="13" t="str">
        <f>VLOOKUP(B136,'Plantilla publicacion'!$A$3:$B$489,2,0)</f>
        <v>Actividad propia</v>
      </c>
      <c r="B136" s="6" t="s">
        <v>1209</v>
      </c>
      <c r="C136" s="220"/>
      <c r="D136" s="220">
        <f>VLOOKUP(B136,'Plantilla publicacion'!$A$3:$M$489,6,0)</f>
        <v>0</v>
      </c>
      <c r="E136" s="220"/>
      <c r="F136" s="220"/>
      <c r="G136" s="220" t="str">
        <f>VLOOKUP(B136,'Plantilla publicacion'!$A$3:$M$489,7,0)</f>
        <v>N/A</v>
      </c>
      <c r="H136" s="6" t="str">
        <f>VLOOKUP(B136,'Plantilla publicacion'!$A$3:$M$489,8,0)</f>
        <v>Elaborar un plan de trabajo para la implementación de accesibilidad del campus virtual. (Plan de trabajo).</v>
      </c>
      <c r="I136" s="6">
        <f>VLOOKUP(B136,'Plantilla publicacion'!$A$3:$M$489,9,0)</f>
        <v>1</v>
      </c>
      <c r="J136" s="6" t="str">
        <f>VLOOKUP(B136,'Plantilla publicacion'!$A$3:$M$489,10,0)</f>
        <v>Númerica</v>
      </c>
      <c r="K136" s="7" t="str">
        <f>VLOOKUP(B136,'Plantilla publicacion'!$A$3:$M$489,11,0)</f>
        <v>2025-03-17</v>
      </c>
      <c r="L136" s="7" t="str">
        <f>VLOOKUP(B136,'Plantilla publicacion'!$A$3:$M$489,12,0)</f>
        <v>2025-07-31</v>
      </c>
      <c r="M136" s="58"/>
      <c r="N136" s="17" t="str">
        <f>VLOOKUP(B136,'Plantilla publicacion'!$A$3:$M$489,13,0)</f>
        <v>71-GRUPO DE TRABAJO DE FORMACION</v>
      </c>
    </row>
    <row r="137" spans="1:14" s="12" customFormat="1" ht="26.25" hidden="1" thickBot="1" x14ac:dyDescent="0.3">
      <c r="A137" s="13" t="str">
        <f>VLOOKUP(B137,'Plantilla publicacion'!$A$3:$B$489,2,0)</f>
        <v>Actividad propia</v>
      </c>
      <c r="B137" s="6" t="s">
        <v>1210</v>
      </c>
      <c r="C137" s="220"/>
      <c r="D137" s="220">
        <f>VLOOKUP(B137,'Plantilla publicacion'!$A$3:$M$489,6,0)</f>
        <v>0</v>
      </c>
      <c r="E137" s="220"/>
      <c r="F137" s="220"/>
      <c r="G137" s="220" t="str">
        <f>VLOOKUP(B137,'Plantilla publicacion'!$A$3:$M$489,7,0)</f>
        <v>N/A</v>
      </c>
      <c r="H137" s="6" t="str">
        <f>VLOOKUP(B137,'Plantilla publicacion'!$A$3:$M$489,8,0)</f>
        <v>Ejecutar el plan de trabajo  para la implementación de accesibilidad de la plataforma del campus virtual. (Reporte de avance de la ejecución del plan de trabajo).</v>
      </c>
      <c r="I137" s="6">
        <f>VLOOKUP(B137,'Plantilla publicacion'!$A$3:$M$489,9,0)</f>
        <v>100</v>
      </c>
      <c r="J137" s="6" t="str">
        <f>VLOOKUP(B137,'Plantilla publicacion'!$A$3:$M$489,10,0)</f>
        <v>Porcentual</v>
      </c>
      <c r="K137" s="7" t="str">
        <f>VLOOKUP(B137,'Plantilla publicacion'!$A$3:$M$489,11,0)</f>
        <v>2025-04-01</v>
      </c>
      <c r="L137" s="7" t="str">
        <f>VLOOKUP(B137,'Plantilla publicacion'!$A$3:$M$489,12,0)</f>
        <v>2025-12-05</v>
      </c>
      <c r="M137" s="58"/>
      <c r="N137" s="17" t="str">
        <f>VLOOKUP(B137,'Plantilla publicacion'!$A$3:$M$489,13,0)</f>
        <v>71-GRUPO DE TRABAJO DE FORMACION</v>
      </c>
    </row>
    <row r="138" spans="1:14" ht="26.25" hidden="1" thickBot="1" x14ac:dyDescent="0.3">
      <c r="A138" s="13" t="str">
        <f>VLOOKUP(B138,'Plantilla publicacion'!$A$3:$B$489,2,0)</f>
        <v>Actividad propia</v>
      </c>
      <c r="B138" s="11" t="s">
        <v>1211</v>
      </c>
      <c r="C138" s="220"/>
      <c r="D138" s="220">
        <f>VLOOKUP(B138,'Plantilla publicacion'!$A$3:$M$489,6,0)</f>
        <v>0</v>
      </c>
      <c r="E138" s="220"/>
      <c r="F138" s="220"/>
      <c r="G138" s="220" t="str">
        <f>VLOOKUP(B138,'Plantilla publicacion'!$A$3:$M$489,7,0)</f>
        <v>N/A</v>
      </c>
      <c r="H138" s="11" t="str">
        <f>VLOOKUP(B138,'Plantilla publicacion'!$A$3:$M$489,8,0)</f>
        <v>Elaborar informe de resultados de la accesibilidad de la plataforma del campus virtual. (Informe consolidado de la  accesibilidad)</v>
      </c>
      <c r="I138" s="11">
        <f>VLOOKUP(B138,'Plantilla publicacion'!$A$3:$M$489,9,0)</f>
        <v>1</v>
      </c>
      <c r="J138" s="11" t="str">
        <f>VLOOKUP(B138,'Plantilla publicacion'!$A$3:$M$489,10,0)</f>
        <v>Númerica</v>
      </c>
      <c r="K138" s="113" t="str">
        <f>VLOOKUP(B138,'Plantilla publicacion'!$A$3:$M$489,11,0)</f>
        <v>2025-12-01</v>
      </c>
      <c r="L138" s="113" t="str">
        <f>VLOOKUP(B138,'Plantilla publicacion'!$A$3:$M$489,12,0)</f>
        <v>2025-12-12</v>
      </c>
      <c r="M138" s="114"/>
      <c r="N138" s="115" t="str">
        <f>VLOOKUP(B138,'Plantilla publicacion'!$A$3:$M$489,13,0)</f>
        <v>71-GRUPO DE TRABAJO DE FORMACION</v>
      </c>
    </row>
    <row r="139" spans="1:14" s="12" customFormat="1" ht="51.75" hidden="1" thickBot="1" x14ac:dyDescent="0.3">
      <c r="A139" s="5" t="str">
        <f>VLOOKUP(B139,'Plantilla publicacion'!$A$3:$B$489,2,0)</f>
        <v>Producto</v>
      </c>
      <c r="B139" s="101" t="s">
        <v>1212</v>
      </c>
      <c r="C139" s="219" t="str">
        <f>VLOOKUP(B139,'Plantilla publicacion'!$A$3:$R$489,17,0)</f>
        <v>PND - 4-04-1-c- Transformación productiva, internacionalización y acción climática - Políticas de competencia, consumidor e infraestructura de la calidad modernas / PES - Reindustrialización</v>
      </c>
      <c r="D139" s="219" t="str">
        <f>VLOOKUP(B139,'Plantilla publicacion'!$A$3:$M$489,6,0)</f>
        <v>58-Promover el enfoque preventivo, diferencial y territorial en el que hacer misional de la entidad</v>
      </c>
      <c r="E139" s="219" t="str">
        <f>VLOOKUP(B139,'Plantilla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9" s="219" t="str">
        <f>VLOOKUP(B139,'Plantilla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9" s="219" t="str">
        <f>VLOOKUP(B139,'Plantilla publicacion'!$A$3:$M$489,7,0)</f>
        <v>C-3599-0200-0005-53105b</v>
      </c>
      <c r="H139" s="103" t="str">
        <f>VLOOKUP(B139,'Plantilla publicacion'!$A$3:$M$489,8,0)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39" s="103">
        <f>VLOOKUP(B139,'Plantilla publicacion'!$A$3:$M$489,9,0)</f>
        <v>290</v>
      </c>
      <c r="J139" s="103" t="str">
        <f>VLOOKUP(B139,'Plantilla publicacion'!$A$3:$M$489,10,0)</f>
        <v>Númerica</v>
      </c>
      <c r="K139" s="189" t="str">
        <f>VLOOKUP(B139,'Plantilla publicacion'!$A$3:$M$489,11,0)</f>
        <v>2025-03-01</v>
      </c>
      <c r="L139" s="189" t="str">
        <f>VLOOKUP(B139,'Plantilla publicacion'!$A$3:$M$489,12,0)</f>
        <v>2025-12-12</v>
      </c>
      <c r="M139" s="15" t="str">
        <f>IF(ISERROR(VLOOKUP(B139,'Plantilla publicacion'!$A$3:$P$489,16,0)),"NA",VLOOKUP(B139,'Plantilla publicacion'!$A$3:$P$489,16,0))</f>
        <v>PES_20230188 / PEI_21</v>
      </c>
      <c r="N139" s="104" t="str">
        <f>VLOOKUP(B139,'Plantilla publicacion'!$A$3:$M$489,13,0)</f>
        <v>71-GRUPO DE TRABAJO DE FORMACION</v>
      </c>
    </row>
    <row r="140" spans="1:14" s="12" customFormat="1" ht="51.75" hidden="1" thickBot="1" x14ac:dyDescent="0.3">
      <c r="A140" s="13" t="str">
        <f>VLOOKUP(B140,'Plantilla publicacion'!$A$3:$B$489,2,0)</f>
        <v>Actividad propia</v>
      </c>
      <c r="B140" s="105" t="s">
        <v>1213</v>
      </c>
      <c r="C140" s="220"/>
      <c r="D140" s="220">
        <f>VLOOKUP(B140,'Plantilla publicacion'!$A$3:$M$489,6,0)</f>
        <v>0</v>
      </c>
      <c r="E140" s="220"/>
      <c r="F140" s="220"/>
      <c r="G140" s="220" t="str">
        <f>VLOOKUP(B140,'Plantilla publicacion'!$A$3:$M$489,7,0)</f>
        <v>N/A</v>
      </c>
      <c r="H140" s="6" t="str">
        <f>VLOOKUP(B140,'Plantilla publicacion'!$A$3:$M$489,8,0)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0" s="6">
        <f>VLOOKUP(B140,'Plantilla publicacion'!$A$3:$M$489,9,0)</f>
        <v>290</v>
      </c>
      <c r="J140" s="6" t="str">
        <f>VLOOKUP(B140,'Plantilla publicacion'!$A$3:$M$489,10,0)</f>
        <v>Númerica</v>
      </c>
      <c r="K140" s="7" t="str">
        <f>VLOOKUP(B140,'Plantilla publicacion'!$A$3:$M$489,11,0)</f>
        <v>2025-03-01</v>
      </c>
      <c r="L140" s="7" t="str">
        <f>VLOOKUP(B140,'Plantilla publicacion'!$A$3:$M$489,12,0)</f>
        <v>2025-12-12</v>
      </c>
      <c r="M140" s="58"/>
      <c r="N140" s="106" t="str">
        <f>VLOOKUP(B140,'Plantilla publicacion'!$A$3:$M$489,13,0)</f>
        <v>71-GRUPO DE TRABAJO DE FORMACION</v>
      </c>
    </row>
    <row r="141" spans="1:14" s="12" customFormat="1" ht="39" hidden="1" thickBot="1" x14ac:dyDescent="0.3">
      <c r="A141" s="13" t="str">
        <f>VLOOKUP(B141,'Plantilla publicacion'!$A$3:$B$489,2,0)</f>
        <v>Actividad propia</v>
      </c>
      <c r="B141" s="107" t="s">
        <v>1214</v>
      </c>
      <c r="C141" s="221"/>
      <c r="D141" s="221">
        <f>VLOOKUP(B141,'Plantilla publicacion'!$A$3:$M$489,6,0)</f>
        <v>0</v>
      </c>
      <c r="E141" s="221"/>
      <c r="F141" s="221"/>
      <c r="G141" s="221" t="str">
        <f>VLOOKUP(B141,'Plantilla publicacion'!$A$3:$M$489,7,0)</f>
        <v>N/A</v>
      </c>
      <c r="H141" s="109" t="str">
        <f>VLOOKUP(B141,'Plantilla publicacion'!$A$3:$M$489,8,0)</f>
        <v>Elaborar informe final de las Jornadas de Formación (Capacitaciones, Sensibilizaciones, Jornada de Información) en Metrología Legal y Reglamentos Técnicos. (Informe final con resultados de la actividad, elaborado).</v>
      </c>
      <c r="I141" s="109">
        <f>VLOOKUP(B141,'Plantilla publicacion'!$A$3:$M$489,9,0)</f>
        <v>1</v>
      </c>
      <c r="J141" s="109" t="str">
        <f>VLOOKUP(B141,'Plantilla publicacion'!$A$3:$M$489,10,0)</f>
        <v>Númerica</v>
      </c>
      <c r="K141" s="110" t="str">
        <f>VLOOKUP(B141,'Plantilla publicacion'!$A$3:$M$489,11,0)</f>
        <v>2025-12-01</v>
      </c>
      <c r="L141" s="110" t="str">
        <f>VLOOKUP(B141,'Plantilla publicacion'!$A$3:$M$489,12,0)</f>
        <v>2025-12-12</v>
      </c>
      <c r="M141" s="111"/>
      <c r="N141" s="112" t="str">
        <f>VLOOKUP(B141,'Plantilla publicacion'!$A$3:$M$489,13,0)</f>
        <v>71-GRUPO DE TRABAJO DE FORMACION</v>
      </c>
    </row>
    <row r="142" spans="1:14" s="12" customFormat="1" ht="39" hidden="1" thickBot="1" x14ac:dyDescent="0.3">
      <c r="A142" s="5" t="str">
        <f>VLOOKUP(B142,'Plantilla publicacion'!$A$3:$B$489,2,0)</f>
        <v>Producto</v>
      </c>
      <c r="B142" s="15" t="s">
        <v>1232</v>
      </c>
      <c r="C142" s="220" t="str">
        <f>VLOOKUP(B142,'Plantilla publicacion'!$A$3:$R$489,17,0)</f>
        <v>PND - 4-04-1-c- Transformación productiva, internacionalización y acción climática - Políticas de competencia, consumidor e infraestructura de la calidad modernas / PES - Reindustrialización</v>
      </c>
      <c r="D142" s="220" t="str">
        <f>VLOOKUP(B142,'Plantilla publicacion'!$A$3:$M$489,6,0)</f>
        <v>58-Promover el enfoque preventivo, diferencial y territorial en el que hacer misional de la entidad</v>
      </c>
      <c r="E142" s="220" t="str">
        <f>VLOOKUP(B142,'Plantilla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220" t="str">
        <f>VLOOKUP(B142,'Plantilla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220" t="str">
        <f>VLOOKUP(B142,'Plantilla publicacion'!$A$3:$M$489,7,0)</f>
        <v>C-3503-0200-0016-40401c</v>
      </c>
      <c r="H142" s="15" t="str">
        <f>VLOOKUP(B142,'Plantilla publicacion'!$A$3:$M$489,8,0)</f>
        <v>Campañas de control preventivo en los sectores eléctrico, seguridad vial, hogar y construcción e hidrocarburos, realizadas</v>
      </c>
      <c r="I142" s="15">
        <f>VLOOKUP(B142,'Plantilla publicacion'!$A$3:$M$489,9,0)</f>
        <v>4</v>
      </c>
      <c r="J142" s="15" t="str">
        <f>VLOOKUP(B142,'Plantilla publicacion'!$A$3:$M$489,10,0)</f>
        <v>Númerica</v>
      </c>
      <c r="K142" s="188" t="str">
        <f>VLOOKUP(B142,'Plantilla publicacion'!$A$3:$M$489,11,0)</f>
        <v>2025-01-13</v>
      </c>
      <c r="L142" s="188" t="str">
        <f>VLOOKUP(B142,'Plantilla publicacion'!$A$3:$M$489,12,0)</f>
        <v>2025-12-31</v>
      </c>
      <c r="M142" s="15" t="str">
        <f>IF(ISERROR(VLOOKUP(B142,'Plantilla publicacion'!$A$3:$P$489,16,0)),"NA",VLOOKUP(B142,'Plantilla publicacion'!$A$3:$P$489,16,0))</f>
        <v>PND_10_Fortalecer las actividades de inspección, vigilancia y control</v>
      </c>
      <c r="N142" s="15" t="str">
        <f>VLOOKUP(B142,'Plantilla publicacion'!$A$3:$M$489,13,0)</f>
        <v>6000-DESPACHO DEL SUPERINTENDENTE DELEGADO PARA EL CONTROL Y VERIFICACIÓN DE REGLAMENTOS TÉCNICOS Y METROLOGÍA LEGAL</v>
      </c>
    </row>
    <row r="143" spans="1:14" s="12" customFormat="1" ht="51.75" hidden="1" thickBot="1" x14ac:dyDescent="0.3">
      <c r="A143" s="13" t="str">
        <f>VLOOKUP(B143,'Plantilla publicacion'!$A$3:$B$489,2,0)</f>
        <v>Actividad propia</v>
      </c>
      <c r="B143" s="6" t="s">
        <v>1234</v>
      </c>
      <c r="C143" s="220"/>
      <c r="D143" s="220">
        <f>VLOOKUP(B143,'Plantilla publicacion'!$A$3:$M$489,6,0)</f>
        <v>0</v>
      </c>
      <c r="E143" s="220"/>
      <c r="F143" s="220"/>
      <c r="G143" s="220" t="str">
        <f>VLOOKUP(B143,'Plantilla publicacion'!$A$3:$M$489,7,0)</f>
        <v>N/A</v>
      </c>
      <c r="H143" s="6" t="str">
        <f>VLOOKUP(B143,'Plantilla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3" s="6">
        <f>VLOOKUP(B143,'Plantilla publicacion'!$A$3:$M$489,9,0)</f>
        <v>1</v>
      </c>
      <c r="J143" s="6" t="str">
        <f>VLOOKUP(B143,'Plantilla publicacion'!$A$3:$M$489,10,0)</f>
        <v>Númerica</v>
      </c>
      <c r="K143" s="7" t="str">
        <f>VLOOKUP(B143,'Plantilla publicacion'!$A$3:$M$489,11,0)</f>
        <v>2025-01-13</v>
      </c>
      <c r="L143" s="7" t="str">
        <f>VLOOKUP(B143,'Plantilla publicacion'!$A$3:$M$489,12,0)</f>
        <v>2025-08-28</v>
      </c>
      <c r="M143" s="58"/>
      <c r="N143" s="17" t="str">
        <f>VLOOKUP(B143,'Plantilla publicacion'!$A$3:$M$489,13,0)</f>
        <v>6000-DESPACHO DEL SUPERINTENDENTE DELEGADO PARA EL CONTROL Y VERIFICACIÓN DE REGLAMENTOS TÉCNICOS Y METROLOGÍA LEGAL</v>
      </c>
    </row>
    <row r="144" spans="1:14" s="12" customFormat="1" ht="39" hidden="1" thickBot="1" x14ac:dyDescent="0.3">
      <c r="A144" s="13" t="str">
        <f>VLOOKUP(B144,'Plantilla publicacion'!$A$3:$B$489,2,0)</f>
        <v>Actividad propia</v>
      </c>
      <c r="B144" s="6" t="s">
        <v>1236</v>
      </c>
      <c r="C144" s="220"/>
      <c r="D144" s="220">
        <f>VLOOKUP(B144,'Plantilla publicacion'!$A$3:$M$489,6,0)</f>
        <v>0</v>
      </c>
      <c r="E144" s="220"/>
      <c r="F144" s="220"/>
      <c r="G144" s="220" t="str">
        <f>VLOOKUP(B144,'Plantilla publicacion'!$A$3:$M$489,7,0)</f>
        <v>N/A</v>
      </c>
      <c r="H144" s="6" t="str">
        <f>VLOOKUP(B144,'Plantilla publicacion'!$A$3:$M$489,8,0)</f>
        <v>Establecer el cronograma de visitas y requerimientos de cada una de las campañas en los sectores definidos (Cronograma)</v>
      </c>
      <c r="I144" s="6">
        <f>VLOOKUP(B144,'Plantilla publicacion'!$A$3:$M$489,9,0)</f>
        <v>1</v>
      </c>
      <c r="J144" s="6" t="str">
        <f>VLOOKUP(B144,'Plantilla publicacion'!$A$3:$M$489,10,0)</f>
        <v>Númerica</v>
      </c>
      <c r="K144" s="7" t="str">
        <f>VLOOKUP(B144,'Plantilla publicacion'!$A$3:$M$489,11,0)</f>
        <v>2025-01-13</v>
      </c>
      <c r="L144" s="7" t="str">
        <f>VLOOKUP(B144,'Plantilla publicacion'!$A$3:$M$489,12,0)</f>
        <v>2025-12-31</v>
      </c>
      <c r="M144" s="58"/>
      <c r="N144" s="17" t="str">
        <f>VLOOKUP(B144,'Plantilla publicacion'!$A$3:$M$489,13,0)</f>
        <v>6000-DESPACHO DEL SUPERINTENDENTE DELEGADO PARA EL CONTROL Y VERIFICACIÓN DE REGLAMENTOS TÉCNICOS Y METROLOGÍA LEGAL</v>
      </c>
    </row>
    <row r="145" spans="1:14" s="12" customFormat="1" ht="39" hidden="1" thickBot="1" x14ac:dyDescent="0.3">
      <c r="A145" s="13" t="str">
        <f>VLOOKUP(B145,'Plantilla publicacion'!$A$3:$B$489,2,0)</f>
        <v>Actividad propia</v>
      </c>
      <c r="B145" s="6" t="s">
        <v>1238</v>
      </c>
      <c r="C145" s="220"/>
      <c r="D145" s="220">
        <f>VLOOKUP(B145,'Plantilla publicacion'!$A$3:$M$489,6,0)</f>
        <v>0</v>
      </c>
      <c r="E145" s="220"/>
      <c r="F145" s="220"/>
      <c r="G145" s="220" t="str">
        <f>VLOOKUP(B145,'Plantilla publicacion'!$A$3:$M$489,7,0)</f>
        <v>N/A</v>
      </c>
      <c r="H145" s="6" t="str">
        <f>VLOOKUP(B145,'Plantilla publicacion'!$A$3:$M$489,8,0)</f>
        <v>Ejecutar el cronograma de visitas y requerimientos (Seguimiento al cronograma y evidencias de ejecución)</v>
      </c>
      <c r="I145" s="6">
        <f>VLOOKUP(B145,'Plantilla publicacion'!$A$3:$M$489,9,0)</f>
        <v>100</v>
      </c>
      <c r="J145" s="6" t="str">
        <f>VLOOKUP(B145,'Plantilla publicacion'!$A$3:$M$489,10,0)</f>
        <v>Porcentual</v>
      </c>
      <c r="K145" s="7" t="str">
        <f>VLOOKUP(B145,'Plantilla publicacion'!$A$3:$M$489,11,0)</f>
        <v>2025-01-13</v>
      </c>
      <c r="L145" s="7" t="str">
        <f>VLOOKUP(B145,'Plantilla publicacion'!$A$3:$M$489,12,0)</f>
        <v>2025-12-31</v>
      </c>
      <c r="M145" s="58"/>
      <c r="N145" s="17" t="str">
        <f>VLOOKUP(B145,'Plantilla publicacion'!$A$3:$M$489,13,0)</f>
        <v>6000-DESPACHO DEL SUPERINTENDENTE DELEGADO PARA EL CONTROL Y VERIFICACIÓN DE REGLAMENTOS TÉCNICOS Y METROLOGÍA LEGAL</v>
      </c>
    </row>
    <row r="146" spans="1:14" s="12" customFormat="1" ht="39" hidden="1" thickBot="1" x14ac:dyDescent="0.3">
      <c r="A146" s="13" t="str">
        <f>VLOOKUP(B146,'Plantilla publicacion'!$A$3:$B$489,2,0)</f>
        <v>Actividad propia</v>
      </c>
      <c r="B146" s="11" t="s">
        <v>1240</v>
      </c>
      <c r="C146" s="220"/>
      <c r="D146" s="220">
        <f>VLOOKUP(B146,'Plantilla publicacion'!$A$3:$M$489,6,0)</f>
        <v>0</v>
      </c>
      <c r="E146" s="220"/>
      <c r="F146" s="220"/>
      <c r="G146" s="220" t="str">
        <f>VLOOKUP(B146,'Plantilla publicacion'!$A$3:$M$489,7,0)</f>
        <v>N/A</v>
      </c>
      <c r="H146" s="11" t="str">
        <f>VLOOKUP(B146,'Plantilla publicacion'!$A$3:$M$489,8,0)</f>
        <v>Evaluar el resultado de las campañas (Informe de resultados de la campaña)</v>
      </c>
      <c r="I146" s="11">
        <f>VLOOKUP(B146,'Plantilla publicacion'!$A$3:$M$489,9,0)</f>
        <v>1</v>
      </c>
      <c r="J146" s="11" t="str">
        <f>VLOOKUP(B146,'Plantilla publicacion'!$A$3:$M$489,10,0)</f>
        <v>Númerica</v>
      </c>
      <c r="K146" s="113" t="str">
        <f>VLOOKUP(B146,'Plantilla publicacion'!$A$3:$M$489,11,0)</f>
        <v>2025-01-13</v>
      </c>
      <c r="L146" s="113" t="str">
        <f>VLOOKUP(B146,'Plantilla publicacion'!$A$3:$M$489,12,0)</f>
        <v>2025-12-31</v>
      </c>
      <c r="M146" s="114"/>
      <c r="N146" s="115" t="str">
        <f>VLOOKUP(B146,'Plantilla publicacion'!$A$3:$M$489,13,0)</f>
        <v>6000-DESPACHO DEL SUPERINTENDENTE DELEGADO PARA EL CONTROL Y VERIFICACIÓN DE REGLAMENTOS TÉCNICOS Y METROLOGÍA LEGAL</v>
      </c>
    </row>
    <row r="147" spans="1:14" s="12" customFormat="1" ht="63.75" hidden="1" customHeight="1" x14ac:dyDescent="0.25">
      <c r="A147" s="5" t="str">
        <f>VLOOKUP(B147,'Plantilla publicacion'!$A$3:$B$489,2,0)</f>
        <v>Producto</v>
      </c>
      <c r="B147" s="101" t="s">
        <v>1242</v>
      </c>
      <c r="C147" s="219" t="str">
        <f>VLOOKUP(B147,'Plantilla publicacion'!$A$3:$R$489,17,0)</f>
        <v>PND - 4-04-1-c- Transformación productiva, internacionalización y acción climática - Políticas de competencia, consumidor e infraestructura de la calidad modernas / PES - Reindustrialización</v>
      </c>
      <c r="D147" s="219" t="str">
        <f>VLOOKUP(B147,'Plantilla publicacion'!$A$3:$M$489,6,0)</f>
        <v>58-Promover el enfoque preventivo, diferencial y territorial en el que hacer misional de la entidad</v>
      </c>
      <c r="E147" s="219" t="str">
        <f>VLOOKUP(B147,'Plantilla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7" s="219" t="str">
        <f>VLOOKUP(B147,'Plantilla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7" s="219" t="str">
        <f>VLOOKUP(B147,'Plantilla publicacion'!$A$3:$M$489,7,0)</f>
        <v>C-3503-0200-0016-40401c</v>
      </c>
      <c r="H147" s="103" t="str">
        <f>VLOOKUP(B147,'Plantilla publicacion'!$A$3:$M$489,8,0)</f>
        <v>Campañas de control preventivo en surtidores de combustibles, balanzas, preempacados y alcoholímetros, realizadas</v>
      </c>
      <c r="I147" s="103">
        <f>VLOOKUP(B147,'Plantilla publicacion'!$A$3:$M$489,9,0)</f>
        <v>4</v>
      </c>
      <c r="J147" s="103" t="str">
        <f>VLOOKUP(B147,'Plantilla publicacion'!$A$3:$M$489,10,0)</f>
        <v>Númerica</v>
      </c>
      <c r="K147" s="189" t="str">
        <f>VLOOKUP(B147,'Plantilla publicacion'!$A$3:$M$489,11,0)</f>
        <v>2025-01-13</v>
      </c>
      <c r="L147" s="189" t="str">
        <f>VLOOKUP(B147,'Plantilla publicacion'!$A$3:$M$489,12,0)</f>
        <v>2025-12-31</v>
      </c>
      <c r="M147" s="15" t="str">
        <f>IF(ISERROR(VLOOKUP(B147,'Plantilla publicacion'!$A$3:$P$489,16,0)),"NA",VLOOKUP(B147,'Plantilla publicacion'!$A$3:$P$489,16,0))</f>
        <v>PND_10_Fortalecer las actividades de inspección, vigilancia y control</v>
      </c>
      <c r="N147" s="104" t="str">
        <f>VLOOKUP(B147,'Plantilla publicacion'!$A$3:$M$489,13,0)</f>
        <v>6000-DESPACHO DEL SUPERINTENDENTE DELEGADO PARA EL CONTROL Y VERIFICACIÓN DE REGLAMENTOS TÉCNICOS Y METROLOGÍA LEGAL</v>
      </c>
    </row>
    <row r="148" spans="1:14" ht="51.75" hidden="1" thickBot="1" x14ac:dyDescent="0.3">
      <c r="A148" s="13" t="str">
        <f>VLOOKUP(B148,'Plantilla publicacion'!$A$3:$B$489,2,0)</f>
        <v>Actividad propia</v>
      </c>
      <c r="B148" s="105" t="s">
        <v>1243</v>
      </c>
      <c r="C148" s="220"/>
      <c r="D148" s="220">
        <f>VLOOKUP(B148,'Plantilla publicacion'!$A$3:$M$489,6,0)</f>
        <v>0</v>
      </c>
      <c r="E148" s="220"/>
      <c r="F148" s="220"/>
      <c r="G148" s="220" t="str">
        <f>VLOOKUP(B148,'Plantilla publicacion'!$A$3:$M$489,7,0)</f>
        <v>N/A</v>
      </c>
      <c r="H148" s="6" t="str">
        <f>VLOOKUP(B148,'Plantilla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8" s="6">
        <f>VLOOKUP(B148,'Plantilla publicacion'!$A$3:$M$489,9,0)</f>
        <v>1</v>
      </c>
      <c r="J148" s="6" t="str">
        <f>VLOOKUP(B148,'Plantilla publicacion'!$A$3:$M$489,10,0)</f>
        <v>Númerica</v>
      </c>
      <c r="K148" s="7" t="str">
        <f>VLOOKUP(B148,'Plantilla publicacion'!$A$3:$M$489,11,0)</f>
        <v>2025-01-13</v>
      </c>
      <c r="L148" s="7" t="str">
        <f>VLOOKUP(B148,'Plantilla publicacion'!$A$3:$M$489,12,0)</f>
        <v>2025-08-28</v>
      </c>
      <c r="M148" s="58"/>
      <c r="N148" s="106" t="str">
        <f>VLOOKUP(B148,'Plantilla publicacion'!$A$3:$M$489,13,0)</f>
        <v>6000-DESPACHO DEL SUPERINTENDENTE DELEGADO PARA EL CONTROL Y VERIFICACIÓN DE REGLAMENTOS TÉCNICOS Y METROLOGÍA LEGAL</v>
      </c>
    </row>
    <row r="149" spans="1:14" ht="39" hidden="1" thickBot="1" x14ac:dyDescent="0.3">
      <c r="A149" s="13" t="str">
        <f>VLOOKUP(B149,'Plantilla publicacion'!$A$3:$B$489,2,0)</f>
        <v>Actividad propia</v>
      </c>
      <c r="B149" s="105" t="s">
        <v>1244</v>
      </c>
      <c r="C149" s="220"/>
      <c r="D149" s="220">
        <f>VLOOKUP(B149,'Plantilla publicacion'!$A$3:$M$489,6,0)</f>
        <v>0</v>
      </c>
      <c r="E149" s="220"/>
      <c r="F149" s="220"/>
      <c r="G149" s="220" t="str">
        <f>VLOOKUP(B149,'Plantilla publicacion'!$A$3:$M$489,7,0)</f>
        <v>N/A</v>
      </c>
      <c r="H149" s="6" t="str">
        <f>VLOOKUP(B149,'Plantilla publicacion'!$A$3:$M$489,8,0)</f>
        <v>Establecer el cronograma de visitas y requerimientos de cada una de las campañas en los sectores definidos (Cronograma)</v>
      </c>
      <c r="I149" s="6">
        <f>VLOOKUP(B149,'Plantilla publicacion'!$A$3:$M$489,9,0)</f>
        <v>1</v>
      </c>
      <c r="J149" s="6" t="str">
        <f>VLOOKUP(B149,'Plantilla publicacion'!$A$3:$M$489,10,0)</f>
        <v>Númerica</v>
      </c>
      <c r="K149" s="7" t="str">
        <f>VLOOKUP(B149,'Plantilla publicacion'!$A$3:$M$489,11,0)</f>
        <v>2025-01-13</v>
      </c>
      <c r="L149" s="7" t="str">
        <f>VLOOKUP(B149,'Plantilla publicacion'!$A$3:$M$489,12,0)</f>
        <v>2025-12-31</v>
      </c>
      <c r="M149" s="58"/>
      <c r="N149" s="106" t="str">
        <f>VLOOKUP(B149,'Plantilla publicacion'!$A$3:$M$489,13,0)</f>
        <v>6000-DESPACHO DEL SUPERINTENDENTE DELEGADO PARA EL CONTROL Y VERIFICACIÓN DE REGLAMENTOS TÉCNICOS Y METROLOGÍA LEGAL</v>
      </c>
    </row>
    <row r="150" spans="1:14" ht="39" hidden="1" thickBot="1" x14ac:dyDescent="0.3">
      <c r="A150" s="13" t="str">
        <f>VLOOKUP(B150,'Plantilla publicacion'!$A$3:$B$489,2,0)</f>
        <v>Actividad propia</v>
      </c>
      <c r="B150" s="105" t="s">
        <v>1245</v>
      </c>
      <c r="C150" s="220"/>
      <c r="D150" s="220">
        <f>VLOOKUP(B150,'Plantilla publicacion'!$A$3:$M$489,6,0)</f>
        <v>0</v>
      </c>
      <c r="E150" s="220"/>
      <c r="F150" s="220"/>
      <c r="G150" s="220" t="str">
        <f>VLOOKUP(B150,'Plantilla publicacion'!$A$3:$M$489,7,0)</f>
        <v>N/A</v>
      </c>
      <c r="H150" s="6" t="str">
        <f>VLOOKUP(B150,'Plantilla publicacion'!$A$3:$M$489,8,0)</f>
        <v>Ejecutar el cronograma de visitas y requerimientos (Seguimiento al cronograma y evidencias de ejecución)</v>
      </c>
      <c r="I150" s="6">
        <f>VLOOKUP(B150,'Plantilla publicacion'!$A$3:$M$489,9,0)</f>
        <v>100</v>
      </c>
      <c r="J150" s="6" t="str">
        <f>VLOOKUP(B150,'Plantilla publicacion'!$A$3:$M$489,10,0)</f>
        <v>Porcentual</v>
      </c>
      <c r="K150" s="7" t="str">
        <f>VLOOKUP(B150,'Plantilla publicacion'!$A$3:$M$489,11,0)</f>
        <v>2025-01-13</v>
      </c>
      <c r="L150" s="7" t="str">
        <f>VLOOKUP(B150,'Plantilla publicacion'!$A$3:$M$489,12,0)</f>
        <v>2025-12-31</v>
      </c>
      <c r="M150" s="58"/>
      <c r="N150" s="106" t="str">
        <f>VLOOKUP(B150,'Plantilla publicacion'!$A$3:$M$489,13,0)</f>
        <v>6000-DESPACHO DEL SUPERINTENDENTE DELEGADO PARA EL CONTROL Y VERIFICACIÓN DE REGLAMENTOS TÉCNICOS Y METROLOGÍA LEGAL</v>
      </c>
    </row>
    <row r="151" spans="1:14" ht="39" hidden="1" thickBot="1" x14ac:dyDescent="0.3">
      <c r="A151" s="13" t="str">
        <f>VLOOKUP(B151,'Plantilla publicacion'!$A$3:$B$489,2,0)</f>
        <v>Actividad propia</v>
      </c>
      <c r="B151" s="107" t="s">
        <v>1246</v>
      </c>
      <c r="C151" s="221"/>
      <c r="D151" s="221">
        <f>VLOOKUP(B151,'Plantilla publicacion'!$A$3:$M$489,6,0)</f>
        <v>0</v>
      </c>
      <c r="E151" s="221"/>
      <c r="F151" s="221"/>
      <c r="G151" s="221" t="str">
        <f>VLOOKUP(B151,'Plantilla publicacion'!$A$3:$M$489,7,0)</f>
        <v>N/A</v>
      </c>
      <c r="H151" s="109" t="str">
        <f>VLOOKUP(B151,'Plantilla publicacion'!$A$3:$M$489,8,0)</f>
        <v>Evaluar el resultado de las campañas (Informe de resultados de la campaña)</v>
      </c>
      <c r="I151" s="109">
        <f>VLOOKUP(B151,'Plantilla publicacion'!$A$3:$M$489,9,0)</f>
        <v>1</v>
      </c>
      <c r="J151" s="109" t="str">
        <f>VLOOKUP(B151,'Plantilla publicacion'!$A$3:$M$489,10,0)</f>
        <v>Númerica</v>
      </c>
      <c r="K151" s="110" t="str">
        <f>VLOOKUP(B151,'Plantilla publicacion'!$A$3:$M$489,11,0)</f>
        <v>2025-01-13</v>
      </c>
      <c r="L151" s="110" t="str">
        <f>VLOOKUP(B151,'Plantilla publicacion'!$A$3:$M$489,12,0)</f>
        <v>2025-12-31</v>
      </c>
      <c r="M151" s="111"/>
      <c r="N151" s="112" t="str">
        <f>VLOOKUP(B151,'Plantilla publicacion'!$A$3:$M$489,13,0)</f>
        <v>6000-DESPACHO DEL SUPERINTENDENTE DELEGADO PARA EL CONTROL Y VERIFICACIÓN DE REGLAMENTOS TÉCNICOS Y METROLOGÍA LEGAL</v>
      </c>
    </row>
    <row r="152" spans="1:14" s="12" customFormat="1" ht="39" hidden="1" thickBot="1" x14ac:dyDescent="0.3">
      <c r="A152" s="5" t="str">
        <f>VLOOKUP(B152,'Plantilla publicacion'!$A$3:$B$489,2,0)</f>
        <v>Producto</v>
      </c>
      <c r="B152" s="15" t="s">
        <v>1247</v>
      </c>
      <c r="C152" s="220" t="str">
        <f>VLOOKUP(B152,'Plantilla publicacion'!$A$3:$R$489,17,0)</f>
        <v>PND - 4-04-1-c- Transformación productiva, internacionalización y acción climática - Políticas de competencia, consumidor e infraestructura de la calidad modernas / PES - Reindustrialización</v>
      </c>
      <c r="D152" s="220" t="str">
        <f>VLOOKUP(B152,'Plantilla publicacion'!$A$3:$M$489,6,0)</f>
        <v>58-Promover el enfoque preventivo, diferencial y territorial en el que hacer misional de la entidad</v>
      </c>
      <c r="E152" s="220" t="str">
        <f>VLOOKUP(B152,'Plantilla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2" s="220" t="str">
        <f>VLOOKUP(B152,'Plantilla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2" s="220" t="str">
        <f>VLOOKUP(B152,'Plantilla publicacion'!$A$3:$M$489,7,0)</f>
        <v>C-3503-0200-0016-40401c</v>
      </c>
      <c r="H152" s="15" t="str">
        <f>VLOOKUP(B152,'Plantilla publicacion'!$A$3:$M$489,8,0)</f>
        <v>Campañas de control preventivo en control de precios de combustibles, medicamentos y leche cruda, realizadas</v>
      </c>
      <c r="I152" s="15">
        <f>VLOOKUP(B152,'Plantilla publicacion'!$A$3:$M$489,9,0)</f>
        <v>4</v>
      </c>
      <c r="J152" s="15" t="str">
        <f>VLOOKUP(B152,'Plantilla publicacion'!$A$3:$M$489,10,0)</f>
        <v>Númerica</v>
      </c>
      <c r="K152" s="188" t="str">
        <f>VLOOKUP(B152,'Plantilla publicacion'!$A$3:$M$489,11,0)</f>
        <v>2025-01-13</v>
      </c>
      <c r="L152" s="188" t="str">
        <f>VLOOKUP(B152,'Plantilla publicacion'!$A$3:$M$489,12,0)</f>
        <v>2025-12-31</v>
      </c>
      <c r="M152" s="103" t="str">
        <f>IF(ISERROR(VLOOKUP(B152,'Plantilla publicacion'!$A$3:$P$489,16,0)),"NA",VLOOKUP(B152,'Plantilla publicacion'!$A$3:$P$489,16,0))</f>
        <v>PND_10_Fortalecer las actividades de inspección, vigilancia y control</v>
      </c>
      <c r="N152" s="15" t="str">
        <f>VLOOKUP(B152,'Plantilla publicacion'!$A$3:$M$489,13,0)</f>
        <v>6000-DESPACHO DEL SUPERINTENDENTE DELEGADO PARA EL CONTROL Y VERIFICACIÓN DE REGLAMENTOS TÉCNICOS Y METROLOGÍA LEGAL</v>
      </c>
    </row>
    <row r="153" spans="1:14" ht="51.75" hidden="1" thickBot="1" x14ac:dyDescent="0.3">
      <c r="A153" s="13" t="str">
        <f>VLOOKUP(B153,'Plantilla publicacion'!$A$3:$B$489,2,0)</f>
        <v>Actividad propia</v>
      </c>
      <c r="B153" s="6" t="s">
        <v>1248</v>
      </c>
      <c r="C153" s="220"/>
      <c r="D153" s="220">
        <f>VLOOKUP(B153,'Plantilla publicacion'!$A$3:$M$489,6,0)</f>
        <v>0</v>
      </c>
      <c r="E153" s="220"/>
      <c r="F153" s="220"/>
      <c r="G153" s="220" t="str">
        <f>VLOOKUP(B153,'Plantilla publicacion'!$A$3:$M$489,7,0)</f>
        <v>N/A</v>
      </c>
      <c r="H153" s="6" t="str">
        <f>VLOOKUP(B153,'Plantilla publicacion'!$A$3:$M$489,8,0)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3" s="6">
        <f>VLOOKUP(B153,'Plantilla publicacion'!$A$3:$M$489,9,0)</f>
        <v>1</v>
      </c>
      <c r="J153" s="6" t="str">
        <f>VLOOKUP(B153,'Plantilla publicacion'!$A$3:$M$489,10,0)</f>
        <v>Númerica</v>
      </c>
      <c r="K153" s="7" t="str">
        <f>VLOOKUP(B153,'Plantilla publicacion'!$A$3:$M$489,11,0)</f>
        <v>2025-01-13</v>
      </c>
      <c r="L153" s="7" t="str">
        <f>VLOOKUP(B153,'Plantilla publicacion'!$A$3:$M$489,12,0)</f>
        <v>2025-08-28</v>
      </c>
      <c r="M153" s="58"/>
      <c r="N153" s="17" t="str">
        <f>VLOOKUP(B153,'Plantilla publicacion'!$A$3:$M$489,13,0)</f>
        <v>6000-DESPACHO DEL SUPERINTENDENTE DELEGADO PARA EL CONTROL Y VERIFICACIÓN DE REGLAMENTOS TÉCNICOS Y METROLOGÍA LEGAL</v>
      </c>
    </row>
    <row r="154" spans="1:14" s="12" customFormat="1" ht="39" hidden="1" thickBot="1" x14ac:dyDescent="0.3">
      <c r="A154" s="13" t="str">
        <f>VLOOKUP(B154,'Plantilla publicacion'!$A$3:$B$489,2,0)</f>
        <v>Actividad propia</v>
      </c>
      <c r="B154" s="6" t="s">
        <v>1249</v>
      </c>
      <c r="C154" s="220"/>
      <c r="D154" s="220">
        <f>VLOOKUP(B154,'Plantilla publicacion'!$A$3:$M$489,6,0)</f>
        <v>0</v>
      </c>
      <c r="E154" s="220"/>
      <c r="F154" s="220"/>
      <c r="G154" s="220" t="str">
        <f>VLOOKUP(B154,'Plantilla publicacion'!$A$3:$M$489,7,0)</f>
        <v>N/A</v>
      </c>
      <c r="H154" s="6" t="str">
        <f>VLOOKUP(B154,'Plantilla publicacion'!$A$3:$M$489,8,0)</f>
        <v>Establecer el cronograma de visitas y requerimientos de cada una de las campañas en los sectores definidos (Cronograma)</v>
      </c>
      <c r="I154" s="6">
        <f>VLOOKUP(B154,'Plantilla publicacion'!$A$3:$M$489,9,0)</f>
        <v>1</v>
      </c>
      <c r="J154" s="6" t="str">
        <f>VLOOKUP(B154,'Plantilla publicacion'!$A$3:$M$489,10,0)</f>
        <v>Númerica</v>
      </c>
      <c r="K154" s="7" t="str">
        <f>VLOOKUP(B154,'Plantilla publicacion'!$A$3:$M$489,11,0)</f>
        <v>2025-01-13</v>
      </c>
      <c r="L154" s="7" t="str">
        <f>VLOOKUP(B154,'Plantilla publicacion'!$A$3:$M$489,12,0)</f>
        <v>2025-12-31</v>
      </c>
      <c r="M154" s="58"/>
      <c r="N154" s="17" t="str">
        <f>VLOOKUP(B154,'Plantilla publicacion'!$A$3:$M$489,13,0)</f>
        <v>6000-DESPACHO DEL SUPERINTENDENTE DELEGADO PARA EL CONTROL Y VERIFICACIÓN DE REGLAMENTOS TÉCNICOS Y METROLOGÍA LEGAL</v>
      </c>
    </row>
    <row r="155" spans="1:14" s="12" customFormat="1" ht="39" hidden="1" thickBot="1" x14ac:dyDescent="0.3">
      <c r="A155" s="13" t="str">
        <f>VLOOKUP(B155,'Plantilla publicacion'!$A$3:$B$489,2,0)</f>
        <v>Actividad propia</v>
      </c>
      <c r="B155" s="6" t="s">
        <v>1250</v>
      </c>
      <c r="C155" s="220"/>
      <c r="D155" s="220">
        <f>VLOOKUP(B155,'Plantilla publicacion'!$A$3:$M$489,6,0)</f>
        <v>0</v>
      </c>
      <c r="E155" s="220"/>
      <c r="F155" s="220"/>
      <c r="G155" s="220" t="str">
        <f>VLOOKUP(B155,'Plantilla publicacion'!$A$3:$M$489,7,0)</f>
        <v>N/A</v>
      </c>
      <c r="H155" s="6" t="str">
        <f>VLOOKUP(B155,'Plantilla publicacion'!$A$3:$M$489,8,0)</f>
        <v>Ejecutar el cronograma de visitas y requerimientos (Seguimiento al cronograma y evidencias de ejecución)</v>
      </c>
      <c r="I155" s="6">
        <f>VLOOKUP(B155,'Plantilla publicacion'!$A$3:$M$489,9,0)</f>
        <v>100</v>
      </c>
      <c r="J155" s="6" t="str">
        <f>VLOOKUP(B155,'Plantilla publicacion'!$A$3:$M$489,10,0)</f>
        <v>Porcentual</v>
      </c>
      <c r="K155" s="7" t="str">
        <f>VLOOKUP(B155,'Plantilla publicacion'!$A$3:$M$489,11,0)</f>
        <v>2025-01-13</v>
      </c>
      <c r="L155" s="7" t="str">
        <f>VLOOKUP(B155,'Plantilla publicacion'!$A$3:$M$489,12,0)</f>
        <v>2025-12-31</v>
      </c>
      <c r="M155" s="58"/>
      <c r="N155" s="17" t="str">
        <f>VLOOKUP(B155,'Plantilla publicacion'!$A$3:$M$489,13,0)</f>
        <v>6000-DESPACHO DEL SUPERINTENDENTE DELEGADO PARA EL CONTROL Y VERIFICACIÓN DE REGLAMENTOS TÉCNICOS Y METROLOGÍA LEGAL</v>
      </c>
    </row>
    <row r="156" spans="1:14" s="12" customFormat="1" ht="39" hidden="1" thickBot="1" x14ac:dyDescent="0.3">
      <c r="A156" s="13" t="str">
        <f>VLOOKUP(B156,'Plantilla publicacion'!$A$3:$B$489,2,0)</f>
        <v>Actividad propia</v>
      </c>
      <c r="B156" s="11" t="s">
        <v>1251</v>
      </c>
      <c r="C156" s="220"/>
      <c r="D156" s="220">
        <f>VLOOKUP(B156,'Plantilla publicacion'!$A$3:$M$489,6,0)</f>
        <v>0</v>
      </c>
      <c r="E156" s="220"/>
      <c r="F156" s="220"/>
      <c r="G156" s="220" t="str">
        <f>VLOOKUP(B156,'Plantilla publicacion'!$A$3:$M$489,7,0)</f>
        <v>N/A</v>
      </c>
      <c r="H156" s="11" t="str">
        <f>VLOOKUP(B156,'Plantilla publicacion'!$A$3:$M$489,8,0)</f>
        <v>Evaluar el resultado de las campañas (Informe de resultados de la campaña)</v>
      </c>
      <c r="I156" s="11">
        <f>VLOOKUP(B156,'Plantilla publicacion'!$A$3:$M$489,9,0)</f>
        <v>1</v>
      </c>
      <c r="J156" s="11" t="str">
        <f>VLOOKUP(B156,'Plantilla publicacion'!$A$3:$M$489,10,0)</f>
        <v>Númerica</v>
      </c>
      <c r="K156" s="113" t="str">
        <f>VLOOKUP(B156,'Plantilla publicacion'!$A$3:$M$489,11,0)</f>
        <v>2025-01-13</v>
      </c>
      <c r="L156" s="113" t="str">
        <f>VLOOKUP(B156,'Plantilla publicacion'!$A$3:$M$489,12,0)</f>
        <v>2025-12-31</v>
      </c>
      <c r="M156" s="114"/>
      <c r="N156" s="115" t="str">
        <f>VLOOKUP(B156,'Plantilla publicacion'!$A$3:$M$489,13,0)</f>
        <v>6000-DESPACHO DEL SUPERINTENDENTE DELEGADO PARA EL CONTROL Y VERIFICACIÓN DE REGLAMENTOS TÉCNICOS Y METROLOGÍA LEGAL</v>
      </c>
    </row>
    <row r="157" spans="1:14" s="12" customFormat="1" ht="51.75" hidden="1" thickBot="1" x14ac:dyDescent="0.3">
      <c r="A157" s="5" t="str">
        <f>VLOOKUP(B157,'Plantilla publicacion'!$A$3:$B$489,2,0)</f>
        <v>Producto</v>
      </c>
      <c r="B157" s="101" t="s">
        <v>1294</v>
      </c>
      <c r="C157" s="219" t="str">
        <f>VLOOKUP(B157,'Plantilla publicacion'!$A$3:$R$489,17,0)</f>
        <v>PND - 5-31-5-b- Convergencia regional - Entidades públicas territoriales y nacionales fortalecidas / PES - Cierre de brechas territoriales</v>
      </c>
      <c r="D157" s="219" t="str">
        <f>VLOOKUP(B157,'Plantilla publicacion'!$A$3:$M$489,6,0)</f>
        <v>58-Promover el enfoque preventivo, diferencial y territorial en el que hacer misional de la entidad</v>
      </c>
      <c r="E157" s="219" t="str">
        <f>VLOOKUP(B157,'Plantilla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7" s="219" t="str">
        <f>VLOOKUP(B157,'Plantilla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7" s="219" t="str">
        <f>VLOOKUP(B157,'Plantilla publicacion'!$A$3:$M$489,7,0)</f>
        <v>C-3503-0200-0009-40401c</v>
      </c>
      <c r="H157" s="103" t="str">
        <f>VLOOKUP(B157,'Plantilla publicacion'!$A$3:$M$489,8,0)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57" s="103">
        <f>VLOOKUP(B157,'Plantilla publicacion'!$A$3:$M$489,9,0)</f>
        <v>100</v>
      </c>
      <c r="J157" s="103" t="str">
        <f>VLOOKUP(B157,'Plantilla publicacion'!$A$3:$M$489,10,0)</f>
        <v>Porcentual</v>
      </c>
      <c r="K157" s="189" t="str">
        <f>VLOOKUP(B157,'Plantilla publicacion'!$A$3:$M$489,11,0)</f>
        <v>2025-01-13</v>
      </c>
      <c r="L157" s="189" t="str">
        <f>VLOOKUP(B157,'Plantilla publicacion'!$A$3:$M$489,12,0)</f>
        <v>2025-12-31</v>
      </c>
      <c r="M157" s="103" t="str">
        <f>IF(ISERROR(VLOOKUP(B157,'Plantilla publicacion'!$A$3:$P$489,16,0)),"NA",VLOOKUP(B157,'Plantilla publicacion'!$A$3:$P$489,16,0))</f>
        <v>PND_8_Fortalecer las capacidades y conocimiento sobre derechos y deberes de las relaciones de consumo</v>
      </c>
      <c r="N157" s="104" t="str">
        <f>VLOOKUP(B157,'Plantilla publicacion'!$A$3:$M$489,13,0)</f>
        <v>3000-DESPACHO DEL SUPERINTENDENTE DELEGADO PARA LA PROTECCIÓN DEL CONSUMIDOR;
3003-GRUPO DE TRABAJO DE APOYO A LA RED NACIONAL DE PROTECCIÓN  AL CONSUMIDOR</v>
      </c>
    </row>
    <row r="158" spans="1:14" ht="26.25" hidden="1" thickBot="1" x14ac:dyDescent="0.3">
      <c r="A158" s="13" t="str">
        <f>VLOOKUP(B158,'Plantilla publicacion'!$A$3:$B$489,2,0)</f>
        <v>Actividad propia</v>
      </c>
      <c r="B158" s="105" t="s">
        <v>1297</v>
      </c>
      <c r="C158" s="220"/>
      <c r="D158" s="220">
        <f>VLOOKUP(B158,'Plantilla publicacion'!$A$3:$M$489,6,0)</f>
        <v>0</v>
      </c>
      <c r="E158" s="220"/>
      <c r="F158" s="220"/>
      <c r="G158" s="220" t="str">
        <f>VLOOKUP(B158,'Plantilla publicacion'!$A$3:$M$489,7,0)</f>
        <v>N/A</v>
      </c>
      <c r="H158" s="6" t="str">
        <f>VLOOKUP(B158,'Plantilla publicacion'!$A$3:$M$489,8,0)</f>
        <v>Definir el Plan de difusión (incluye actividades, responsables, fechas y las metas de atenciones, divulgaciones, capacitaciones, sensibilizaciones y campañas .) (Documento Plan de difusión)</v>
      </c>
      <c r="I158" s="6">
        <f>VLOOKUP(B158,'Plantilla publicacion'!$A$3:$M$489,9,0)</f>
        <v>1</v>
      </c>
      <c r="J158" s="6" t="str">
        <f>VLOOKUP(B158,'Plantilla publicacion'!$A$3:$M$489,10,0)</f>
        <v>Númerica</v>
      </c>
      <c r="K158" s="7" t="str">
        <f>VLOOKUP(B158,'Plantilla publicacion'!$A$3:$M$489,11,0)</f>
        <v>2025-01-13</v>
      </c>
      <c r="L158" s="7" t="str">
        <f>VLOOKUP(B158,'Plantilla publicacion'!$A$3:$M$489,12,0)</f>
        <v>2025-02-03</v>
      </c>
      <c r="M158" s="58"/>
      <c r="N158" s="106" t="str">
        <f>VLOOKUP(B158,'Plantilla publicacion'!$A$3:$M$489,13,0)</f>
        <v>3003-GRUPO DE TRABAJO DE APOYO A LA RED NACIONAL DE PROTECCIÓN  AL CONSUMIDOR</v>
      </c>
    </row>
    <row r="159" spans="1:14" ht="26.25" hidden="1" thickBot="1" x14ac:dyDescent="0.3">
      <c r="A159" s="13" t="str">
        <f>VLOOKUP(B159,'Plantilla publicacion'!$A$3:$B$489,2,0)</f>
        <v>Actividad sin participaci�n</v>
      </c>
      <c r="B159" s="105" t="s">
        <v>1299</v>
      </c>
      <c r="C159" s="220"/>
      <c r="D159" s="220">
        <f>VLOOKUP(B159,'Plantilla publicacion'!$A$3:$M$489,6,0)</f>
        <v>0</v>
      </c>
      <c r="E159" s="220"/>
      <c r="F159" s="220"/>
      <c r="G159" s="220" t="str">
        <f>VLOOKUP(B159,'Plantilla publicacion'!$A$3:$M$489,7,0)</f>
        <v>N/A</v>
      </c>
      <c r="H159" s="6" t="str">
        <f>VLOOKUP(B159,'Plantilla publicacion'!$A$3:$M$489,8,0)</f>
        <v>Aprobar el Plan de difusión (Plan Estratégico y Cronograma aprobado por el Coordinador de la RNPC Y/o otras áreas participantes de requerirse.)</v>
      </c>
      <c r="I159" s="6">
        <f>VLOOKUP(B159,'Plantilla publicacion'!$A$3:$M$489,9,0)</f>
        <v>1</v>
      </c>
      <c r="J159" s="6" t="str">
        <f>VLOOKUP(B159,'Plantilla publicacion'!$A$3:$M$489,10,0)</f>
        <v>Númerica</v>
      </c>
      <c r="K159" s="7" t="str">
        <f>VLOOKUP(B159,'Plantilla publicacion'!$A$3:$M$489,11,0)</f>
        <v>2025-02-03</v>
      </c>
      <c r="L159" s="7" t="str">
        <f>VLOOKUP(B159,'Plantilla publicacion'!$A$3:$M$489,12,0)</f>
        <v>2025-02-28</v>
      </c>
      <c r="M159" s="58"/>
      <c r="N159" s="106" t="str">
        <f>VLOOKUP(B159,'Plantilla publicacion'!$A$3:$M$489,13,0)</f>
        <v>3000-DESPACHO DEL SUPERINTENDENTE DELEGADO PARA LA PROTECCIÓN DEL CONSUMIDOR</v>
      </c>
    </row>
    <row r="160" spans="1:14" ht="26.25" hidden="1" thickBot="1" x14ac:dyDescent="0.3">
      <c r="A160" s="13" t="str">
        <f>VLOOKUP(B160,'Plantilla publicacion'!$A$3:$B$489,2,0)</f>
        <v>Actividad propia</v>
      </c>
      <c r="B160" s="107" t="s">
        <v>1302</v>
      </c>
      <c r="C160" s="221"/>
      <c r="D160" s="221">
        <f>VLOOKUP(B160,'Plantilla publicacion'!$A$3:$M$489,6,0)</f>
        <v>0</v>
      </c>
      <c r="E160" s="221"/>
      <c r="F160" s="221"/>
      <c r="G160" s="221" t="str">
        <f>VLOOKUP(B160,'Plantilla publicacion'!$A$3:$M$489,7,0)</f>
        <v>N/A</v>
      </c>
      <c r="H160" s="109" t="str">
        <f>VLOOKUP(B160,'Plantilla publicacion'!$A$3:$M$489,8,0)</f>
        <v>Ejecutar el Plan de difusión  (Seguimiento trimestral plan y evidencias de ejecución)</v>
      </c>
      <c r="I160" s="109">
        <f>VLOOKUP(B160,'Plantilla publicacion'!$A$3:$M$489,9,0)</f>
        <v>100</v>
      </c>
      <c r="J160" s="109" t="str">
        <f>VLOOKUP(B160,'Plantilla publicacion'!$A$3:$M$489,10,0)</f>
        <v>Porcentual</v>
      </c>
      <c r="K160" s="110" t="str">
        <f>VLOOKUP(B160,'Plantilla publicacion'!$A$3:$M$489,11,0)</f>
        <v>2025-02-03</v>
      </c>
      <c r="L160" s="110" t="str">
        <f>VLOOKUP(B160,'Plantilla publicacion'!$A$3:$M$489,12,0)</f>
        <v>2025-12-31</v>
      </c>
      <c r="M160" s="111"/>
      <c r="N160" s="112" t="str">
        <f>VLOOKUP(B160,'Plantilla publicacion'!$A$3:$M$489,13,0)</f>
        <v>3003-GRUPO DE TRABAJO DE APOYO A LA RED NACIONAL DE PROTECCIÓN  AL CONSUMIDOR</v>
      </c>
    </row>
    <row r="161" spans="1:14" s="12" customFormat="1" ht="26.25" hidden="1" thickBot="1" x14ac:dyDescent="0.3">
      <c r="A161" s="5" t="str">
        <f>VLOOKUP(B161,'Plantilla publicacion'!$A$3:$B$489,2,0)</f>
        <v>Producto</v>
      </c>
      <c r="B161" s="101" t="s">
        <v>1303</v>
      </c>
      <c r="C161" s="219" t="str">
        <f>VLOOKUP(B161,'Plantilla publicacion'!$A$3:$R$489,17,0)</f>
        <v>PND - 5-31-5-b- Convergencia regional - Entidades públicas territoriales y nacionales fortalecidas / PES - Transformación Institucional</v>
      </c>
      <c r="D161" s="219" t="str">
        <f>VLOOKUP(B161,'Plantilla publicacion'!$A$3:$M$489,6,0)</f>
        <v>81-Mejorar la oportunidad en la atención de trámites y servicios.</v>
      </c>
      <c r="E161" s="219" t="str">
        <f>VLOOKUP(B161,'Plantilla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1" s="219" t="str">
        <f>VLOOKUP(B161,'Plantilla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1" s="219" t="str">
        <f>VLOOKUP(B161,'Plantilla publicacion'!$A$3:$M$489,7,0)</f>
        <v>C-3503-0200-0009-40401c</v>
      </c>
      <c r="H161" s="103" t="str">
        <f>VLOOKUP(B161,'Plantilla publicacion'!$A$3:$M$489,8,0)</f>
        <v>Arreglos Directos desarrollados a través de las atenciones de las Casas y Rutas del Consumidor, realizados. (Informe final)</v>
      </c>
      <c r="I161" s="103">
        <f>VLOOKUP(B161,'Plantilla publicacion'!$A$3:$M$489,9,0)</f>
        <v>40</v>
      </c>
      <c r="J161" s="103" t="str">
        <f>VLOOKUP(B161,'Plantilla publicacion'!$A$3:$M$489,10,0)</f>
        <v>Porcentual</v>
      </c>
      <c r="K161" s="189" t="str">
        <f>VLOOKUP(B161,'Plantilla publicacion'!$A$3:$M$489,11,0)</f>
        <v>2025-02-03</v>
      </c>
      <c r="L161" s="189" t="str">
        <f>VLOOKUP(B161,'Plantilla publicacion'!$A$3:$M$489,12,0)</f>
        <v>2025-12-31</v>
      </c>
      <c r="M161" s="103">
        <f>IF(ISERROR(VLOOKUP(B161,'Plantilla publicacion'!$A$3:$P$489,16,0)),"NA",VLOOKUP(B161,'Plantilla publicacion'!$A$3:$P$489,16,0))</f>
        <v>0</v>
      </c>
      <c r="N161" s="104" t="str">
        <f>VLOOKUP(B161,'Plantilla publicacion'!$A$3:$M$489,13,0)</f>
        <v>3003-GRUPO DE TRABAJO DE APOYO A LA RED NACIONAL DE PROTECCIÓN  AL CONSUMIDOR</v>
      </c>
    </row>
    <row r="162" spans="1:14" ht="26.25" hidden="1" thickBot="1" x14ac:dyDescent="0.3">
      <c r="A162" s="13" t="str">
        <f>VLOOKUP(B162,'Plantilla publicacion'!$A$3:$B$489,2,0)</f>
        <v>Actividad propia</v>
      </c>
      <c r="B162" s="105" t="s">
        <v>1305</v>
      </c>
      <c r="C162" s="220"/>
      <c r="D162" s="220">
        <f>VLOOKUP(B162,'Plantilla publicacion'!$A$3:$M$489,6,0)</f>
        <v>0</v>
      </c>
      <c r="E162" s="220"/>
      <c r="F162" s="220"/>
      <c r="G162" s="220" t="str">
        <f>VLOOKUP(B162,'Plantilla publicacion'!$A$3:$M$489,7,0)</f>
        <v>N/A</v>
      </c>
      <c r="H162" s="6" t="str">
        <f>VLOOKUP(B162,'Plantilla publicacion'!$A$3:$M$489,8,0)</f>
        <v>Realizar invitaciones de servicio arreglo directo (Informe trimestral acumulado) (Informe elaborado de las invitaciones servicio arreglo directo)</v>
      </c>
      <c r="I162" s="6">
        <f>VLOOKUP(B162,'Plantilla publicacion'!$A$3:$M$489,9,0)</f>
        <v>4000</v>
      </c>
      <c r="J162" s="6" t="str">
        <f>VLOOKUP(B162,'Plantilla publicacion'!$A$3:$M$489,10,0)</f>
        <v>Númerica</v>
      </c>
      <c r="K162" s="7" t="str">
        <f>VLOOKUP(B162,'Plantilla publicacion'!$A$3:$M$489,11,0)</f>
        <v>2025-02-03</v>
      </c>
      <c r="L162" s="7" t="str">
        <f>VLOOKUP(B162,'Plantilla publicacion'!$A$3:$M$489,12,0)</f>
        <v>2025-12-31</v>
      </c>
      <c r="M162" s="58"/>
      <c r="N162" s="106" t="str">
        <f>VLOOKUP(B162,'Plantilla publicacion'!$A$3:$M$489,13,0)</f>
        <v>3003-GRUPO DE TRABAJO DE APOYO A LA RED NACIONAL DE PROTECCIÓN  AL CONSUMIDOR</v>
      </c>
    </row>
    <row r="163" spans="1:14" ht="26.25" hidden="1" thickBot="1" x14ac:dyDescent="0.3">
      <c r="A163" s="13" t="str">
        <f>VLOOKUP(B163,'Plantilla publicacion'!$A$3:$B$489,2,0)</f>
        <v>Actividad propia</v>
      </c>
      <c r="B163" s="105" t="s">
        <v>1307</v>
      </c>
      <c r="C163" s="220"/>
      <c r="D163" s="220">
        <f>VLOOKUP(B163,'Plantilla publicacion'!$A$3:$M$489,6,0)</f>
        <v>0</v>
      </c>
      <c r="E163" s="220"/>
      <c r="F163" s="220"/>
      <c r="G163" s="220" t="str">
        <f>VLOOKUP(B163,'Plantilla publicacion'!$A$3:$M$489,7,0)</f>
        <v>N/A</v>
      </c>
      <c r="H163" s="6" t="str">
        <f>VLOOKUP(B163,'Plantilla publicacion'!$A$3:$M$489,8,0)</f>
        <v>Realizar Jornada Nacional de las soluciones en materia de protección al consumidor  (Informe jornada Nacional de las soluciones en materia de protección al consumidor)</v>
      </c>
      <c r="I163" s="6">
        <f>VLOOKUP(B163,'Plantilla publicacion'!$A$3:$M$489,9,0)</f>
        <v>4</v>
      </c>
      <c r="J163" s="6" t="str">
        <f>VLOOKUP(B163,'Plantilla publicacion'!$A$3:$M$489,10,0)</f>
        <v>Númerica</v>
      </c>
      <c r="K163" s="7" t="str">
        <f>VLOOKUP(B163,'Plantilla publicacion'!$A$3:$M$489,11,0)</f>
        <v>2025-02-03</v>
      </c>
      <c r="L163" s="7" t="str">
        <f>VLOOKUP(B163,'Plantilla publicacion'!$A$3:$M$489,12,0)</f>
        <v>2025-12-31</v>
      </c>
      <c r="M163" s="58"/>
      <c r="N163" s="106" t="str">
        <f>VLOOKUP(B163,'Plantilla publicacion'!$A$3:$M$489,13,0)</f>
        <v>3003-GRUPO DE TRABAJO DE APOYO A LA RED NACIONAL DE PROTECCIÓN  AL CONSUMIDOR</v>
      </c>
    </row>
    <row r="164" spans="1:14" ht="26.25" hidden="1" thickBot="1" x14ac:dyDescent="0.3">
      <c r="A164" s="13" t="str">
        <f>VLOOKUP(B164,'Plantilla publicacion'!$A$3:$B$489,2,0)</f>
        <v>Actividad propia</v>
      </c>
      <c r="B164" s="107" t="s">
        <v>1309</v>
      </c>
      <c r="C164" s="221"/>
      <c r="D164" s="221">
        <f>VLOOKUP(B164,'Plantilla publicacion'!$A$3:$M$489,6,0)</f>
        <v>0</v>
      </c>
      <c r="E164" s="221"/>
      <c r="F164" s="221"/>
      <c r="G164" s="221" t="str">
        <f>VLOOKUP(B164,'Plantilla publicacion'!$A$3:$M$489,7,0)</f>
        <v>N/A</v>
      </c>
      <c r="H164" s="109" t="str">
        <f>VLOOKUP(B164,'Plantilla publicacion'!$A$3:$M$489,8,0)</f>
        <v>Realizar encuentros de arreglo directo (Informe arreglos directos realizados)</v>
      </c>
      <c r="I164" s="109">
        <f>VLOOKUP(B164,'Plantilla publicacion'!$A$3:$M$489,9,0)</f>
        <v>1600</v>
      </c>
      <c r="J164" s="109" t="str">
        <f>VLOOKUP(B164,'Plantilla publicacion'!$A$3:$M$489,10,0)</f>
        <v>Númerica</v>
      </c>
      <c r="K164" s="110" t="str">
        <f>VLOOKUP(B164,'Plantilla publicacion'!$A$3:$M$489,11,0)</f>
        <v>2025-02-03</v>
      </c>
      <c r="L164" s="110" t="str">
        <f>VLOOKUP(B164,'Plantilla publicacion'!$A$3:$M$489,12,0)</f>
        <v>2025-12-31</v>
      </c>
      <c r="M164" s="111"/>
      <c r="N164" s="112" t="str">
        <f>VLOOKUP(B164,'Plantilla publicacion'!$A$3:$M$489,13,0)</f>
        <v>3003-GRUPO DE TRABAJO DE APOYO A LA RED NACIONAL DE PROTECCIÓN  AL CONSUMIDOR</v>
      </c>
    </row>
    <row r="165" spans="1:14" s="12" customFormat="1" ht="64.5" hidden="1" thickBot="1" x14ac:dyDescent="0.3">
      <c r="A165" s="5" t="str">
        <f>VLOOKUP(B165,'Plantilla publicacion'!$A$3:$B$489,2,0)</f>
        <v>Producto</v>
      </c>
      <c r="B165" s="15" t="s">
        <v>1316</v>
      </c>
      <c r="C165" s="220" t="str">
        <f>VLOOKUP(B165,'Plantilla publicacion'!$A$3:$R$489,17,0)</f>
        <v>PND - 4-04-1-c- Transformación productiva, internacionalización y acción climática - Políticas de competencia, consumidor e infraestructura de la calidad modernas / PES - Internacionalización</v>
      </c>
      <c r="D165" s="220" t="str">
        <f>VLOOKUP(B165,'Plantilla publicacion'!$A$3:$M$489,6,0)</f>
        <v>59-Generar sinergias con agentes nacionales e internacionales que permitan potenciar las capacidades de la SIC.</v>
      </c>
      <c r="E165" s="220" t="str">
        <f>VLOOKUP(B165,'Plantilla publicacion'!$A$3:$P$489,15,0)</f>
        <v>63 - 1-Generación de oportunidades de cooperación y fortalecimiento de existentes con grupos de interés y de valor.-5-Direccionamiento de la oferta institucional con productos y/o servicios con enfoque preventivo, diferencial y territorial.</v>
      </c>
      <c r="F165" s="220" t="str">
        <f>VLOOKUP(B165,'Plantilla publicacion'!$A$3:$P$489,15,0)</f>
        <v>63 - 1-Generación de oportunidades de cooperación y fortalecimiento de existentes con grupos de interés y de valor.-5-Direccionamiento de la oferta institucional con productos y/o servicios con enfoque preventivo, diferencial y territorial.</v>
      </c>
      <c r="G165" s="220" t="str">
        <f>VLOOKUP(B165,'Plantilla publicacion'!$A$3:$M$489,7,0)</f>
        <v>C-3503-0200-0009-40401c</v>
      </c>
      <c r="H165" s="15" t="str">
        <f>VLOOKUP(B165,'Plantilla publicacion'!$A$3:$M$489,8,0)</f>
        <v>Cobertura departamental de la Red Nacional de Protección al Consumidor, a través de las Casas de Consumidor de Bienes y Servicios, ampliada (Informe final)</v>
      </c>
      <c r="I165" s="15">
        <f>VLOOKUP(B165,'Plantilla publicacion'!$A$3:$M$489,9,0)</f>
        <v>5</v>
      </c>
      <c r="J165" s="15" t="str">
        <f>VLOOKUP(B165,'Plantilla publicacion'!$A$3:$M$489,10,0)</f>
        <v>Númerica</v>
      </c>
      <c r="K165" s="188" t="str">
        <f>VLOOKUP(B165,'Plantilla publicacion'!$A$3:$M$489,11,0)</f>
        <v>2025-02-03</v>
      </c>
      <c r="L165" s="188" t="str">
        <f>VLOOKUP(B165,'Plantilla publicacion'!$A$3:$M$489,12,0)</f>
        <v>2025-12-19</v>
      </c>
      <c r="M165" s="103" t="str">
        <f>IF(ISERROR(VLOOKUP(B165,'Plantilla publicacion'!$A$3:$P$489,16,0)),"NA",VLOOKUP(B165,'Plantilla publicacion'!$A$3:$P$489,16,0))</f>
        <v xml:space="preserve">PND_8_Fortalecer las capacidades y conocimiento sobre derechos y deberes de las relaciones de consumo </v>
      </c>
      <c r="N165" s="15" t="str">
        <f>VLOOKUP(B165,'Plantilla publicacion'!$A$3:$M$489,13,0)</f>
        <v>142-GRUPO DE TRABAJO DE SERVICIOS ADMINISTRATIVOS Y RECURSOS FÍSICOS;
3003-GRUPO DE TRABAJO DE APOYO A LA RED NACIONAL DE PROTECCIÓN  AL CONSUMIDOR;
73-GRUPO DE TRABAJO DE COMUNICACION</v>
      </c>
    </row>
    <row r="166" spans="1:14" ht="39" hidden="1" thickBot="1" x14ac:dyDescent="0.3">
      <c r="A166" s="13" t="str">
        <f>VLOOKUP(B166,'Plantilla publicacion'!$A$3:$B$489,2,0)</f>
        <v>Actividad propia</v>
      </c>
      <c r="B166" s="6" t="s">
        <v>1318</v>
      </c>
      <c r="C166" s="220"/>
      <c r="D166" s="220">
        <f>VLOOKUP(B166,'Plantilla publicacion'!$A$3:$M$489,6,0)</f>
        <v>0</v>
      </c>
      <c r="E166" s="220"/>
      <c r="F166" s="220"/>
      <c r="G166" s="220" t="str">
        <f>VLOOKUP(B166,'Plantilla publicacion'!$A$3:$M$489,7,0)</f>
        <v>N/A</v>
      </c>
      <c r="H166" s="6" t="str">
        <f>VLOOKUP(B166,'Plantilla publicacion'!$A$3:$M$489,8,0)</f>
        <v>Gestionar y firmar los convenios interadministrativos con las entidades del orden nacional y/o alcaldías para la apertura de nuevas CCBS (Informe convenios interadministrativos con las entidades del orden nacional y/o alcaldías para la apertura de nuevas CCBS)</v>
      </c>
      <c r="I166" s="6">
        <f>VLOOKUP(B166,'Plantilla publicacion'!$A$3:$M$489,9,0)</f>
        <v>5</v>
      </c>
      <c r="J166" s="6" t="str">
        <f>VLOOKUP(B166,'Plantilla publicacion'!$A$3:$M$489,10,0)</f>
        <v>Númerica</v>
      </c>
      <c r="K166" s="7" t="str">
        <f>VLOOKUP(B166,'Plantilla publicacion'!$A$3:$M$489,11,0)</f>
        <v>2025-02-03</v>
      </c>
      <c r="L166" s="7" t="str">
        <f>VLOOKUP(B166,'Plantilla publicacion'!$A$3:$M$489,12,0)</f>
        <v>2025-12-19</v>
      </c>
      <c r="M166" s="58"/>
      <c r="N166" s="17" t="str">
        <f>VLOOKUP(B166,'Plantilla publicacion'!$A$3:$M$489,13,0)</f>
        <v>3003-GRUPO DE TRABAJO DE APOYO A LA RED NACIONAL DE PROTECCIÓN  AL CONSUMIDOR</v>
      </c>
    </row>
    <row r="167" spans="1:14" ht="51.75" hidden="1" thickBot="1" x14ac:dyDescent="0.3">
      <c r="A167" s="13" t="str">
        <f>VLOOKUP(B167,'Plantilla publicacion'!$A$3:$B$489,2,0)</f>
        <v>Actividad propia</v>
      </c>
      <c r="B167" s="6" t="s">
        <v>1320</v>
      </c>
      <c r="C167" s="220"/>
      <c r="D167" s="220">
        <f>VLOOKUP(B167,'Plantilla publicacion'!$A$3:$M$489,6,0)</f>
        <v>0</v>
      </c>
      <c r="E167" s="220"/>
      <c r="F167" s="220"/>
      <c r="G167" s="220" t="str">
        <f>VLOOKUP(B167,'Plantilla publicacion'!$A$3:$M$489,7,0)</f>
        <v>N/A</v>
      </c>
      <c r="H167" s="6" t="str">
        <f>VLOOKUP(B167,'Plantilla publicacion'!$A$3:$M$489,8,0)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67" s="6">
        <f>VLOOKUP(B167,'Plantilla publicacion'!$A$3:$M$489,9,0)</f>
        <v>5</v>
      </c>
      <c r="J167" s="6" t="str">
        <f>VLOOKUP(B167,'Plantilla publicacion'!$A$3:$M$489,10,0)</f>
        <v>Númerica</v>
      </c>
      <c r="K167" s="7" t="str">
        <f>VLOOKUP(B167,'Plantilla publicacion'!$A$3:$M$489,11,0)</f>
        <v>2025-02-03</v>
      </c>
      <c r="L167" s="7" t="str">
        <f>VLOOKUP(B167,'Plantilla publicacion'!$A$3:$M$489,12,0)</f>
        <v>2025-12-19</v>
      </c>
      <c r="M167" s="58"/>
      <c r="N167" s="17" t="str">
        <f>VLOOKUP(B167,'Plantilla publicacion'!$A$3:$M$489,13,0)</f>
        <v>142-GRUPO DE TRABAJO DE SERVICIOS ADMINISTRATIVOS Y RECURSOS FÍSICOS;
3003-GRUPO DE TRABAJO DE APOYO A LA RED NACIONAL DE PROTECCIÓN  AL CONSUMIDOR</v>
      </c>
    </row>
    <row r="168" spans="1:14" ht="39" hidden="1" thickBot="1" x14ac:dyDescent="0.3">
      <c r="A168" s="13" t="str">
        <f>VLOOKUP(B168,'Plantilla publicacion'!$A$3:$B$489,2,0)</f>
        <v>Actividad propia</v>
      </c>
      <c r="B168" s="11" t="s">
        <v>1323</v>
      </c>
      <c r="C168" s="220"/>
      <c r="D168" s="220">
        <f>VLOOKUP(B168,'Plantilla publicacion'!$A$3:$M$489,6,0)</f>
        <v>0</v>
      </c>
      <c r="E168" s="220"/>
      <c r="F168" s="220"/>
      <c r="G168" s="220" t="str">
        <f>VLOOKUP(B168,'Plantilla publicacion'!$A$3:$M$489,7,0)</f>
        <v>N/A</v>
      </c>
      <c r="H168" s="11" t="str">
        <f>VLOOKUP(B168,'Plantilla publicacion'!$A$3:$M$489,8,0)</f>
        <v>Realizar la inauguración y poner en operacion las Casas del Consumidor de Bienes y Servicios en el territorio nacional (Informe por CCBS aperturada) (Informe por CCBS apertura da y puesta en operación)</v>
      </c>
      <c r="I168" s="11">
        <f>VLOOKUP(B168,'Plantilla publicacion'!$A$3:$M$489,9,0)</f>
        <v>5</v>
      </c>
      <c r="J168" s="11" t="str">
        <f>VLOOKUP(B168,'Plantilla publicacion'!$A$3:$M$489,10,0)</f>
        <v>Númerica</v>
      </c>
      <c r="K168" s="113" t="str">
        <f>VLOOKUP(B168,'Plantilla publicacion'!$A$3:$M$489,11,0)</f>
        <v>2025-02-03</v>
      </c>
      <c r="L168" s="113" t="str">
        <f>VLOOKUP(B168,'Plantilla publicacion'!$A$3:$M$489,12,0)</f>
        <v>2025-12-19</v>
      </c>
      <c r="M168" s="114"/>
      <c r="N168" s="115" t="str">
        <f>VLOOKUP(B168,'Plantilla publicacion'!$A$3:$M$489,13,0)</f>
        <v>3003-GRUPO DE TRABAJO DE APOYO A LA RED NACIONAL DE PROTECCIÓN  AL CONSUMIDOR;
73-GRUPO DE TRABAJO DE COMUNICACION</v>
      </c>
    </row>
    <row r="169" spans="1:14" s="12" customFormat="1" ht="39" hidden="1" thickBot="1" x14ac:dyDescent="0.3">
      <c r="A169" s="5" t="str">
        <f>VLOOKUP(B169,'Plantilla publicacion'!$A$3:$B$489,2,0)</f>
        <v>Producto</v>
      </c>
      <c r="B169" s="101" t="s">
        <v>1350</v>
      </c>
      <c r="C169" s="219" t="str">
        <f>VLOOKUP(B169,'Plantilla publicacion'!$A$3:$R$489,17,0)</f>
        <v>PND - 5-31-5-b- Convergencia regional - Entidades públicas territoriales y nacionales fortalecidas / PES - Cierre de brechas territoriales</v>
      </c>
      <c r="D169" s="219" t="str">
        <f>VLOOKUP(B169,'Plantilla publicacion'!$A$3:$M$489,6,0)</f>
        <v>58-Promover el enfoque preventivo, diferencial y territorial en el que hacer misional de la entidad</v>
      </c>
      <c r="E169" s="219" t="str">
        <f>VLOOKUP(B169,'Plantilla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9" s="219" t="str">
        <f>VLOOKUP(B169,'Plantilla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9" s="219" t="str">
        <f>VLOOKUP(B169,'Plantilla publicacion'!$A$3:$M$489,7,0)</f>
        <v>N/A</v>
      </c>
      <c r="H169" s="103" t="str">
        <f>VLOOKUP(B169,'Plantilla publicacion'!$A$3:$M$489,8,0)</f>
        <v>Plan de difusión para que el consumidor conozca sus derechos "ABC  de atención a los usuarios SIC / Supersolidaria, ejecutado Imágenes (fotografía o captura de pantalla) de la difusión realizada</v>
      </c>
      <c r="I169" s="103">
        <f>VLOOKUP(B169,'Plantilla publicacion'!$A$3:$M$489,9,0)</f>
        <v>1</v>
      </c>
      <c r="J169" s="103" t="str">
        <f>VLOOKUP(B169,'Plantilla publicacion'!$A$3:$M$489,10,0)</f>
        <v>Númerica</v>
      </c>
      <c r="K169" s="189" t="str">
        <f>VLOOKUP(B169,'Plantilla publicacion'!$A$3:$M$489,11,0)</f>
        <v>2025-01-15</v>
      </c>
      <c r="L169" s="189" t="str">
        <f>VLOOKUP(B169,'Plantilla publicacion'!$A$3:$M$489,12,0)</f>
        <v>2025-12-30</v>
      </c>
      <c r="M169" s="103" t="str">
        <f>IF(ISERROR(VLOOKUP(B169,'Plantilla publicacion'!$A$3:$P$489,16,0)),"NA",VLOOKUP(B169,'Plantilla publicacion'!$A$3:$P$489,16,0))</f>
        <v xml:space="preserve">PND_8_Fortalecer las capacidades y conocimiento sobre derechos y deberes de las relaciones de consumo </v>
      </c>
      <c r="N169" s="104" t="str">
        <f>VLOOKUP(B169,'Plantilla publicacion'!$A$3:$M$489,13,0)</f>
        <v>3000-DESPACHO DEL SUPERINTENDENTE DELEGADO PARA LA PROTECCIÓN DEL CONSUMIDOR;
73-GRUPO DE TRABAJO DE COMUNICACION</v>
      </c>
    </row>
    <row r="170" spans="1:14" ht="26.25" hidden="1" thickBot="1" x14ac:dyDescent="0.3">
      <c r="A170" s="13" t="str">
        <f>VLOOKUP(B170,'Plantilla publicacion'!$A$3:$B$489,2,0)</f>
        <v>Actividad propia</v>
      </c>
      <c r="B170" s="105" t="s">
        <v>1353</v>
      </c>
      <c r="C170" s="220"/>
      <c r="D170" s="220">
        <f>VLOOKUP(B170,'Plantilla publicacion'!$A$3:$M$489,6,0)</f>
        <v>0</v>
      </c>
      <c r="E170" s="220"/>
      <c r="F170" s="220"/>
      <c r="G170" s="220" t="str">
        <f>VLOOKUP(B170,'Plantilla publicacion'!$A$3:$M$489,7,0)</f>
        <v>N/A</v>
      </c>
      <c r="H170" s="6" t="str">
        <f>VLOOKUP(B170,'Plantilla publicacion'!$A$3:$M$489,8,0)</f>
        <v>Aprobar el documento final que se va a difundir a los consumidores (Documento final aprobado)</v>
      </c>
      <c r="I170" s="6">
        <f>VLOOKUP(B170,'Plantilla publicacion'!$A$3:$M$489,9,0)</f>
        <v>1</v>
      </c>
      <c r="J170" s="6" t="str">
        <f>VLOOKUP(B170,'Plantilla publicacion'!$A$3:$M$489,10,0)</f>
        <v>Númerica</v>
      </c>
      <c r="K170" s="7" t="str">
        <f>VLOOKUP(B170,'Plantilla publicacion'!$A$3:$M$489,11,0)</f>
        <v>2025-01-15</v>
      </c>
      <c r="L170" s="7" t="str">
        <f>VLOOKUP(B170,'Plantilla publicacion'!$A$3:$M$489,12,0)</f>
        <v>2025-07-01</v>
      </c>
      <c r="M170" s="58"/>
      <c r="N170" s="106" t="str">
        <f>VLOOKUP(B170,'Plantilla publicacion'!$A$3:$M$489,13,0)</f>
        <v>3000-DESPACHO DEL SUPERINTENDENTE DELEGADO PARA LA PROTECCIÓN DEL CONSUMIDOR</v>
      </c>
    </row>
    <row r="171" spans="1:14" ht="26.25" hidden="1" thickBot="1" x14ac:dyDescent="0.3">
      <c r="A171" s="13" t="str">
        <f>VLOOKUP(B171,'Plantilla publicacion'!$A$3:$B$489,2,0)</f>
        <v>Actividad sin participaci�n</v>
      </c>
      <c r="B171" s="105" t="s">
        <v>1355</v>
      </c>
      <c r="C171" s="220"/>
      <c r="D171" s="220">
        <f>VLOOKUP(B171,'Plantilla publicacion'!$A$3:$M$489,6,0)</f>
        <v>0</v>
      </c>
      <c r="E171" s="220"/>
      <c r="F171" s="220"/>
      <c r="G171" s="220" t="str">
        <f>VLOOKUP(B171,'Plantilla publicacion'!$A$3:$M$489,7,0)</f>
        <v>N/A</v>
      </c>
      <c r="H171" s="6" t="str">
        <f>VLOOKUP(B171,'Plantilla publicacion'!$A$3:$M$489,8,0)</f>
        <v>Publicar el documento final en la pagina web de la entidad (Captura de pantalla con la publicación del documento).</v>
      </c>
      <c r="I171" s="6">
        <f>VLOOKUP(B171,'Plantilla publicacion'!$A$3:$M$489,9,0)</f>
        <v>1</v>
      </c>
      <c r="J171" s="6" t="str">
        <f>VLOOKUP(B171,'Plantilla publicacion'!$A$3:$M$489,10,0)</f>
        <v>Númerica</v>
      </c>
      <c r="K171" s="7" t="str">
        <f>VLOOKUP(B171,'Plantilla publicacion'!$A$3:$M$489,11,0)</f>
        <v>2025-07-02</v>
      </c>
      <c r="L171" s="7" t="str">
        <f>VLOOKUP(B171,'Plantilla publicacion'!$A$3:$M$489,12,0)</f>
        <v>2025-07-31</v>
      </c>
      <c r="M171" s="58"/>
      <c r="N171" s="106" t="str">
        <f>VLOOKUP(B171,'Plantilla publicacion'!$A$3:$M$489,13,0)</f>
        <v>73-GRUPO DE TRABAJO DE COMUNICACION</v>
      </c>
    </row>
    <row r="172" spans="1:14" ht="26.25" hidden="1" thickBot="1" x14ac:dyDescent="0.3">
      <c r="A172" s="13" t="str">
        <f>VLOOKUP(B172,'Plantilla publicacion'!$A$3:$B$489,2,0)</f>
        <v>Actividad sin participaci�n</v>
      </c>
      <c r="B172" s="107" t="s">
        <v>1357</v>
      </c>
      <c r="C172" s="221"/>
      <c r="D172" s="221">
        <f>VLOOKUP(B172,'Plantilla publicacion'!$A$3:$M$489,6,0)</f>
        <v>0</v>
      </c>
      <c r="E172" s="221"/>
      <c r="F172" s="221"/>
      <c r="G172" s="221" t="str">
        <f>VLOOKUP(B172,'Plantilla publicacion'!$A$3:$M$489,7,0)</f>
        <v>N/A</v>
      </c>
      <c r="H172" s="109" t="str">
        <f>VLOOKUP(B172,'Plantilla publicacion'!$A$3:$M$489,8,0)</f>
        <v>Realizar la difusión del ABC de atención a los usuarios SIC / Super Solidaria. - Imágenes (fotografía o captura de pantalla) de la difusión realizada</v>
      </c>
      <c r="I172" s="109">
        <f>VLOOKUP(B172,'Plantilla publicacion'!$A$3:$M$489,9,0)</f>
        <v>1</v>
      </c>
      <c r="J172" s="109" t="str">
        <f>VLOOKUP(B172,'Plantilla publicacion'!$A$3:$M$489,10,0)</f>
        <v>Númerica</v>
      </c>
      <c r="K172" s="110" t="str">
        <f>VLOOKUP(B172,'Plantilla publicacion'!$A$3:$M$489,11,0)</f>
        <v>2025-08-01</v>
      </c>
      <c r="L172" s="110" t="str">
        <f>VLOOKUP(B172,'Plantilla publicacion'!$A$3:$M$489,12,0)</f>
        <v>2025-12-30</v>
      </c>
      <c r="M172" s="111"/>
      <c r="N172" s="112" t="str">
        <f>VLOOKUP(B172,'Plantilla publicacion'!$A$3:$M$489,13,0)</f>
        <v>73-GRUPO DE TRABAJO DE COMUNICACION</v>
      </c>
    </row>
    <row r="173" spans="1:14" s="12" customFormat="1" ht="51.75" hidden="1" thickBot="1" x14ac:dyDescent="0.3">
      <c r="A173" s="5" t="str">
        <f>VLOOKUP(B173,'Plantilla publicacion'!$A$3:$B$489,2,0)</f>
        <v>Producto</v>
      </c>
      <c r="B173" s="101" t="s">
        <v>1358</v>
      </c>
      <c r="C173" s="220" t="str">
        <f>VLOOKUP(B173,'Plantilla publicacion'!$A$3:$R$489,17,0)</f>
        <v>PND - 5-31-5-b- Convergencia regional - Entidades públicas territoriales y nacionales fortalecidas / PES - Cierre de brechas territoriales</v>
      </c>
      <c r="D173" s="220" t="str">
        <f>VLOOKUP(B173,'Plantilla publicacion'!$A$3:$M$489,6,0)</f>
        <v>58-Promover el enfoque preventivo, diferencial y territorial en el que hacer misional de la entidad</v>
      </c>
      <c r="E173" s="220" t="str">
        <f>VLOOKUP(B173,'Plantilla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3" s="220" t="str">
        <f>VLOOKUP(B173,'Plantilla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3" s="220" t="str">
        <f>VLOOKUP(B173,'Plantilla publicacion'!$A$3:$M$489,7,0)</f>
        <v>N/A</v>
      </c>
      <c r="H173" s="15" t="str">
        <f>VLOOKUP(B173,'Plantilla publicacion'!$A$3:$M$489,8,0)</f>
        <v>Cursos virtuales en materia de protección al consumidor dirigidos a la ciudadanía interesada, publicados en campus virtual y difundidos (Capturas de pantalla de los cursos en el campus virtual y capturas de pantalla de la difusión).</v>
      </c>
      <c r="I173" s="15">
        <f>VLOOKUP(B173,'Plantilla publicacion'!$A$3:$M$489,9,0)</f>
        <v>2</v>
      </c>
      <c r="J173" s="15" t="str">
        <f>VLOOKUP(B173,'Plantilla publicacion'!$A$3:$M$489,10,0)</f>
        <v>Númerica</v>
      </c>
      <c r="K173" s="188" t="str">
        <f>VLOOKUP(B173,'Plantilla publicacion'!$A$3:$M$489,11,0)</f>
        <v>2025-01-15</v>
      </c>
      <c r="L173" s="188" t="str">
        <f>VLOOKUP(B173,'Plantilla publicacion'!$A$3:$M$489,12,0)</f>
        <v>2025-12-15</v>
      </c>
      <c r="M173" s="15" t="str">
        <f>IF(ISERROR(VLOOKUP(B173,'Plantilla publicacion'!$A$3:$P$489,16,0)),"NA",VLOOKUP(B173,'Plantilla publicacion'!$A$3:$P$489,16,0))</f>
        <v xml:space="preserve">PND_8_Fortalecer las capacidades y conocimiento sobre derechos y deberes de las relaciones de consumo </v>
      </c>
      <c r="N173" s="15" t="str">
        <f>VLOOKUP(B173,'Plantilla publicacion'!$A$3:$M$489,13,0)</f>
        <v>3000-DESPACHO DEL SUPERINTENDENTE DELEGADO PARA LA PROTECCIÓN DEL CONSUMIDOR;
71-GRUPO DE TRABAJO DE FORMACION;
73-GRUPO DE TRABAJO DE COMUNICACION</v>
      </c>
    </row>
    <row r="174" spans="1:14" ht="26.25" hidden="1" thickBot="1" x14ac:dyDescent="0.3">
      <c r="A174" s="13" t="str">
        <f>VLOOKUP(B174,'Plantilla publicacion'!$A$3:$B$489,2,0)</f>
        <v>Actividad propia</v>
      </c>
      <c r="B174" s="30" t="s">
        <v>1361</v>
      </c>
      <c r="C174" s="220"/>
      <c r="D174" s="220">
        <f>VLOOKUP(B174,'Plantilla publicacion'!$A$3:$M$489,6,0)</f>
        <v>0</v>
      </c>
      <c r="E174" s="220"/>
      <c r="F174" s="220"/>
      <c r="G174" s="220" t="str">
        <f>VLOOKUP(B174,'Plantilla publicacion'!$A$3:$M$489,7,0)</f>
        <v>N/A</v>
      </c>
      <c r="H174" s="6" t="str">
        <f>VLOOKUP(B174,'Plantilla publicacion'!$A$3:$M$489,8,0)</f>
        <v>Enviar a OSCAE las plantillas diligenciadas con el contenido para cursos virtuales (Responsable Delegatura) (Correo electrónico con  las plantillas diligenciadas)</v>
      </c>
      <c r="I174" s="6">
        <f>VLOOKUP(B174,'Plantilla publicacion'!$A$3:$M$489,9,0)</f>
        <v>2</v>
      </c>
      <c r="J174" s="6" t="str">
        <f>VLOOKUP(B174,'Plantilla publicacion'!$A$3:$M$489,10,0)</f>
        <v>Númerica</v>
      </c>
      <c r="K174" s="7" t="str">
        <f>VLOOKUP(B174,'Plantilla publicacion'!$A$3:$M$489,11,0)</f>
        <v>2025-01-15</v>
      </c>
      <c r="L174" s="7" t="str">
        <f>VLOOKUP(B174,'Plantilla publicacion'!$A$3:$M$489,12,0)</f>
        <v>2025-03-28</v>
      </c>
      <c r="M174" s="58"/>
      <c r="N174" s="17" t="str">
        <f>VLOOKUP(B174,'Plantilla publicacion'!$A$3:$M$489,13,0)</f>
        <v>3000-DESPACHO DEL SUPERINTENDENTE DELEGADO PARA LA PROTECCIÓN DEL CONSUMIDOR</v>
      </c>
    </row>
    <row r="175" spans="1:14" ht="26.25" hidden="1" thickBot="1" x14ac:dyDescent="0.3">
      <c r="A175" s="13" t="str">
        <f>VLOOKUP(B175,'Plantilla publicacion'!$A$3:$B$489,2,0)</f>
        <v>Actividad sin participaci�n</v>
      </c>
      <c r="B175" s="6" t="s">
        <v>1363</v>
      </c>
      <c r="C175" s="220"/>
      <c r="D175" s="220">
        <f>VLOOKUP(B175,'Plantilla publicacion'!$A$3:$M$489,6,0)</f>
        <v>0</v>
      </c>
      <c r="E175" s="220"/>
      <c r="F175" s="220"/>
      <c r="G175" s="220" t="str">
        <f>VLOOKUP(B175,'Plantilla publicacion'!$A$3:$M$489,7,0)</f>
        <v>N/A</v>
      </c>
      <c r="H175" s="6" t="str">
        <f>VLOOKUP(B175,'Plantilla publicacion'!$A$3:$M$489,8,0)</f>
        <v>Diseñar y presentar propuesta pedagógica de los contenidos presentados por la delegatura para cada uno de los cursos (Responsable OSCAE) (Documento con la propuesta)</v>
      </c>
      <c r="I175" s="6">
        <f>VLOOKUP(B175,'Plantilla publicacion'!$A$3:$M$489,9,0)</f>
        <v>2</v>
      </c>
      <c r="J175" s="6" t="str">
        <f>VLOOKUP(B175,'Plantilla publicacion'!$A$3:$M$489,10,0)</f>
        <v>Númerica</v>
      </c>
      <c r="K175" s="7" t="str">
        <f>VLOOKUP(B175,'Plantilla publicacion'!$A$3:$M$489,11,0)</f>
        <v>2025-03-03</v>
      </c>
      <c r="L175" s="7" t="str">
        <f>VLOOKUP(B175,'Plantilla publicacion'!$A$3:$M$489,12,0)</f>
        <v>2025-05-30</v>
      </c>
      <c r="M175" s="58"/>
      <c r="N175" s="17" t="str">
        <f>VLOOKUP(B175,'Plantilla publicacion'!$A$3:$M$489,13,0)</f>
        <v>71-GRUPO DE TRABAJO DE FORMACION</v>
      </c>
    </row>
    <row r="176" spans="1:14" ht="26.25" hidden="1" thickBot="1" x14ac:dyDescent="0.3">
      <c r="A176" s="13" t="str">
        <f>VLOOKUP(B176,'Plantilla publicacion'!$A$3:$B$489,2,0)</f>
        <v>Actividad propia</v>
      </c>
      <c r="B176" s="6" t="s">
        <v>1365</v>
      </c>
      <c r="C176" s="220"/>
      <c r="D176" s="220">
        <f>VLOOKUP(B176,'Plantilla publicacion'!$A$3:$M$489,6,0)</f>
        <v>0</v>
      </c>
      <c r="E176" s="220"/>
      <c r="F176" s="220"/>
      <c r="G176" s="220" t="str">
        <f>VLOOKUP(B176,'Plantilla publicacion'!$A$3:$M$489,7,0)</f>
        <v>N/A</v>
      </c>
      <c r="H176" s="6" t="str">
        <f>VLOOKUP(B176,'Plantilla publicacion'!$A$3:$M$489,8,0)</f>
        <v>Revisar y aprobar los contenidos propuestos por el equipo pedagógico de OSCAE (Responsable Delegatura) (Correo de aprobación de los contenidos propuestos por OSCAE)</v>
      </c>
      <c r="I176" s="6">
        <f>VLOOKUP(B176,'Plantilla publicacion'!$A$3:$M$489,9,0)</f>
        <v>2</v>
      </c>
      <c r="J176" s="6" t="str">
        <f>VLOOKUP(B176,'Plantilla publicacion'!$A$3:$M$489,10,0)</f>
        <v>Númerica</v>
      </c>
      <c r="K176" s="7" t="str">
        <f>VLOOKUP(B176,'Plantilla publicacion'!$A$3:$M$489,11,0)</f>
        <v>2025-04-01</v>
      </c>
      <c r="L176" s="7" t="str">
        <f>VLOOKUP(B176,'Plantilla publicacion'!$A$3:$M$489,12,0)</f>
        <v>2025-06-20</v>
      </c>
      <c r="M176" s="58"/>
      <c r="N176" s="17" t="str">
        <f>VLOOKUP(B176,'Plantilla publicacion'!$A$3:$M$489,13,0)</f>
        <v>3000-DESPACHO DEL SUPERINTENDENTE DELEGADO PARA LA PROTECCIÓN DEL CONSUMIDOR</v>
      </c>
    </row>
    <row r="177" spans="1:14" ht="15.75" hidden="1" thickBot="1" x14ac:dyDescent="0.3">
      <c r="A177" s="13" t="str">
        <f>VLOOKUP(B177,'Plantilla publicacion'!$A$3:$B$489,2,0)</f>
        <v>Actividad sin participaci�n</v>
      </c>
      <c r="B177" s="6" t="s">
        <v>1367</v>
      </c>
      <c r="C177" s="220"/>
      <c r="D177" s="220">
        <f>VLOOKUP(B177,'Plantilla publicacion'!$A$3:$M$489,6,0)</f>
        <v>0</v>
      </c>
      <c r="E177" s="220"/>
      <c r="F177" s="220"/>
      <c r="G177" s="220" t="str">
        <f>VLOOKUP(B177,'Plantilla publicacion'!$A$3:$M$489,7,0)</f>
        <v>N/A</v>
      </c>
      <c r="H177" s="6" t="str">
        <f>VLOOKUP(B177,'Plantilla publicacion'!$A$3:$M$489,8,0)</f>
        <v>Virtualizar los contenidos (Responsable OSCAE) (Captura de pantalla con los cursos virtualizados)</v>
      </c>
      <c r="I177" s="6">
        <f>VLOOKUP(B177,'Plantilla publicacion'!$A$3:$M$489,9,0)</f>
        <v>2</v>
      </c>
      <c r="J177" s="6" t="str">
        <f>VLOOKUP(B177,'Plantilla publicacion'!$A$3:$M$489,10,0)</f>
        <v>Númerica</v>
      </c>
      <c r="K177" s="7" t="str">
        <f>VLOOKUP(B177,'Plantilla publicacion'!$A$3:$M$489,11,0)</f>
        <v>2025-06-03</v>
      </c>
      <c r="L177" s="7" t="str">
        <f>VLOOKUP(B177,'Plantilla publicacion'!$A$3:$M$489,12,0)</f>
        <v>2025-10-17</v>
      </c>
      <c r="M177" s="58"/>
      <c r="N177" s="17" t="str">
        <f>VLOOKUP(B177,'Plantilla publicacion'!$A$3:$M$489,13,0)</f>
        <v>71-GRUPO DE TRABAJO DE FORMACION</v>
      </c>
    </row>
    <row r="178" spans="1:14" ht="26.25" hidden="1" thickBot="1" x14ac:dyDescent="0.3">
      <c r="A178" s="13" t="str">
        <f>VLOOKUP(B178,'Plantilla publicacion'!$A$3:$B$489,2,0)</f>
        <v>Actividad propia</v>
      </c>
      <c r="B178" s="6" t="s">
        <v>1369</v>
      </c>
      <c r="C178" s="220"/>
      <c r="D178" s="220">
        <f>VLOOKUP(B178,'Plantilla publicacion'!$A$3:$M$489,6,0)</f>
        <v>0</v>
      </c>
      <c r="E178" s="220"/>
      <c r="F178" s="220"/>
      <c r="G178" s="220" t="str">
        <f>VLOOKUP(B178,'Plantilla publicacion'!$A$3:$M$489,7,0)</f>
        <v>N/A</v>
      </c>
      <c r="H178" s="6" t="str">
        <f>VLOOKUP(B178,'Plantilla publicacion'!$A$3:$M$489,8,0)</f>
        <v>Recibir y aprobar el curso virtualizado (Responsable Delegatura) (Correo electrónico con la aprobación de los cursos)</v>
      </c>
      <c r="I178" s="6">
        <f>VLOOKUP(B178,'Plantilla publicacion'!$A$3:$M$489,9,0)</f>
        <v>2</v>
      </c>
      <c r="J178" s="6" t="str">
        <f>VLOOKUP(B178,'Plantilla publicacion'!$A$3:$M$489,10,0)</f>
        <v>Númerica</v>
      </c>
      <c r="K178" s="7" t="str">
        <f>VLOOKUP(B178,'Plantilla publicacion'!$A$3:$M$489,11,0)</f>
        <v>2025-09-15</v>
      </c>
      <c r="L178" s="7" t="str">
        <f>VLOOKUP(B178,'Plantilla publicacion'!$A$3:$M$489,12,0)</f>
        <v>2025-11-07</v>
      </c>
      <c r="M178" s="58"/>
      <c r="N178" s="17" t="str">
        <f>VLOOKUP(B178,'Plantilla publicacion'!$A$3:$M$489,13,0)</f>
        <v>3000-DESPACHO DEL SUPERINTENDENTE DELEGADO PARA LA PROTECCIÓN DEL CONSUMIDOR</v>
      </c>
    </row>
    <row r="179" spans="1:14" ht="26.25" hidden="1" thickBot="1" x14ac:dyDescent="0.3">
      <c r="A179" s="13" t="str">
        <f>VLOOKUP(B179,'Plantilla publicacion'!$A$3:$B$489,2,0)</f>
        <v>Actividad sin participaci�n</v>
      </c>
      <c r="B179" s="11" t="s">
        <v>1371</v>
      </c>
      <c r="C179" s="220"/>
      <c r="D179" s="220">
        <f>VLOOKUP(B179,'Plantilla publicacion'!$A$3:$M$489,6,0)</f>
        <v>0</v>
      </c>
      <c r="E179" s="220"/>
      <c r="F179" s="220"/>
      <c r="G179" s="220" t="str">
        <f>VLOOKUP(B179,'Plantilla publicacion'!$A$3:$M$489,7,0)</f>
        <v>N/A</v>
      </c>
      <c r="H179" s="11" t="str">
        <f>VLOOKUP(B179,'Plantilla publicacion'!$A$3:$M$489,8,0)</f>
        <v>Publicar los cursos virtuales en el campus virtual de la SIC y difundirlos (Capturas de pantalla de los cursos en el campus virtual y capturas de pantalla de la difusión).</v>
      </c>
      <c r="I179" s="11">
        <f>VLOOKUP(B179,'Plantilla publicacion'!$A$3:$M$489,9,0)</f>
        <v>2</v>
      </c>
      <c r="J179" s="11" t="str">
        <f>VLOOKUP(B179,'Plantilla publicacion'!$A$3:$M$489,10,0)</f>
        <v>Númerica</v>
      </c>
      <c r="K179" s="113" t="str">
        <f>VLOOKUP(B179,'Plantilla publicacion'!$A$3:$M$489,11,0)</f>
        <v>2025-11-14</v>
      </c>
      <c r="L179" s="113" t="str">
        <f>VLOOKUP(B179,'Plantilla publicacion'!$A$3:$M$489,12,0)</f>
        <v>2025-12-15</v>
      </c>
      <c r="M179" s="114"/>
      <c r="N179" s="115" t="str">
        <f>VLOOKUP(B179,'Plantilla publicacion'!$A$3:$M$489,13,0)</f>
        <v>71-GRUPO DE TRABAJO DE FORMACION;
73-GRUPO DE TRABAJO DE COMUNICACION</v>
      </c>
    </row>
    <row r="180" spans="1:14" s="12" customFormat="1" ht="39" hidden="1" thickBot="1" x14ac:dyDescent="0.3">
      <c r="A180" s="5" t="str">
        <f>VLOOKUP(B180,'Plantilla publicacion'!$A$3:$B$489,2,0)</f>
        <v>Producto</v>
      </c>
      <c r="B180" s="101" t="s">
        <v>1374</v>
      </c>
      <c r="C180" s="219" t="str">
        <f>VLOOKUP(B180,'Plantilla publicacion'!$A$3:$R$489,17,0)</f>
        <v>PND - 5-31-5-b- Convergencia regional - Entidades públicas territoriales y nacionales fortalecidas / PES - Cierre de brechas territoriales</v>
      </c>
      <c r="D180" s="219" t="str">
        <f>VLOOKUP(B180,'Plantilla publicacion'!$A$3:$M$489,6,0)</f>
        <v>58-Promover el enfoque preventivo, diferencial y territorial en el que hacer misional de la entidad</v>
      </c>
      <c r="E180" s="219" t="str">
        <f>VLOOKUP(B180,'Plantilla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0" s="219" t="str">
        <f>VLOOKUP(B180,'Plantilla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0" s="219" t="str">
        <f>VLOOKUP(B180,'Plantilla publicacion'!$A$3:$M$489,7,0)</f>
        <v>N/A</v>
      </c>
      <c r="H180" s="103" t="str">
        <f>VLOOKUP(B180,'Plantilla publicacion'!$A$3:$M$489,8,0)</f>
        <v>Jornadas de capacitación "Me informo y cuido mi dinero" dirigidas a usuarios, consumidores y ciudadanía en general, realizadas - Imágenes (fotografía o captura de pantalla) de la difusión realizada</v>
      </c>
      <c r="I180" s="103">
        <f>VLOOKUP(B180,'Plantilla publicacion'!$A$3:$M$489,9,0)</f>
        <v>8</v>
      </c>
      <c r="J180" s="103" t="str">
        <f>VLOOKUP(B180,'Plantilla publicacion'!$A$3:$M$489,10,0)</f>
        <v>Númerica</v>
      </c>
      <c r="K180" s="189" t="str">
        <f>VLOOKUP(B180,'Plantilla publicacion'!$A$3:$M$489,11,0)</f>
        <v>2025-01-15</v>
      </c>
      <c r="L180" s="189" t="str">
        <f>VLOOKUP(B180,'Plantilla publicacion'!$A$3:$M$489,12,0)</f>
        <v>2025-12-30</v>
      </c>
      <c r="M180" s="103" t="str">
        <f>IF(ISERROR(VLOOKUP(B180,'Plantilla publicacion'!$A$3:$P$489,16,0)),"NA",VLOOKUP(B180,'Plantilla publicacion'!$A$3:$P$489,16,0))</f>
        <v xml:space="preserve">PND_8_Fortalecer las capacidades y conocimiento sobre derechos y deberes de las relaciones de consumo </v>
      </c>
      <c r="N180" s="104" t="str">
        <f>VLOOKUP(B180,'Plantilla publicacion'!$A$3:$M$489,13,0)</f>
        <v>3000-DESPACHO DEL SUPERINTENDENTE DELEGADO PARA LA PROTECCIÓN DEL CONSUMIDOR</v>
      </c>
    </row>
    <row r="181" spans="1:14" ht="26.25" hidden="1" thickBot="1" x14ac:dyDescent="0.3">
      <c r="A181" s="13" t="str">
        <f>VLOOKUP(B181,'Plantilla publicacion'!$A$3:$B$489,2,0)</f>
        <v>Actividad propia</v>
      </c>
      <c r="B181" s="105" t="s">
        <v>1376</v>
      </c>
      <c r="C181" s="220"/>
      <c r="D181" s="220">
        <f>VLOOKUP(B181,'Plantilla publicacion'!$A$3:$M$489,6,0)</f>
        <v>0</v>
      </c>
      <c r="E181" s="220"/>
      <c r="F181" s="220"/>
      <c r="G181" s="220" t="str">
        <f>VLOOKUP(B181,'Plantilla publicacion'!$A$3:$M$489,7,0)</f>
        <v>N/A</v>
      </c>
      <c r="H181" s="6" t="str">
        <f>VLOOKUP(B181,'Plantilla publicacion'!$A$3:$M$489,8,0)</f>
        <v>Definir la estrategia que se utilizará para las jornadas de capacitación  (Listado de asistencia a reunión)</v>
      </c>
      <c r="I181" s="6">
        <f>VLOOKUP(B181,'Plantilla publicacion'!$A$3:$M$489,9,0)</f>
        <v>1</v>
      </c>
      <c r="J181" s="6" t="str">
        <f>VLOOKUP(B181,'Plantilla publicacion'!$A$3:$M$489,10,0)</f>
        <v>Númerica</v>
      </c>
      <c r="K181" s="7" t="str">
        <f>VLOOKUP(B181,'Plantilla publicacion'!$A$3:$M$489,11,0)</f>
        <v>2025-01-15</v>
      </c>
      <c r="L181" s="7" t="str">
        <f>VLOOKUP(B181,'Plantilla publicacion'!$A$3:$M$489,12,0)</f>
        <v>2025-02-28</v>
      </c>
      <c r="M181" s="58"/>
      <c r="N181" s="106" t="str">
        <f>VLOOKUP(B181,'Plantilla publicacion'!$A$3:$M$489,13,0)</f>
        <v>3000-DESPACHO DEL SUPERINTENDENTE DELEGADO PARA LA PROTECCIÓN DEL CONSUMIDOR</v>
      </c>
    </row>
    <row r="182" spans="1:14" ht="26.25" hidden="1" thickBot="1" x14ac:dyDescent="0.3">
      <c r="A182" s="13" t="str">
        <f>VLOOKUP(B182,'Plantilla publicacion'!$A$3:$B$489,2,0)</f>
        <v>Actividad propia</v>
      </c>
      <c r="B182" s="107" t="s">
        <v>1378</v>
      </c>
      <c r="C182" s="221"/>
      <c r="D182" s="221">
        <f>VLOOKUP(B182,'Plantilla publicacion'!$A$3:$M$489,6,0)</f>
        <v>0</v>
      </c>
      <c r="E182" s="221"/>
      <c r="F182" s="221"/>
      <c r="G182" s="221" t="str">
        <f>VLOOKUP(B182,'Plantilla publicacion'!$A$3:$M$489,7,0)</f>
        <v>N/A</v>
      </c>
      <c r="H182" s="109" t="str">
        <f>VLOOKUP(B182,'Plantilla publicacion'!$A$3:$M$489,8,0)</f>
        <v>Realizar las jornadas de capacitación - Imágenes (fotografía o captura de pantalla) de la difusión realizada</v>
      </c>
      <c r="I182" s="109">
        <f>VLOOKUP(B182,'Plantilla publicacion'!$A$3:$M$489,9,0)</f>
        <v>8</v>
      </c>
      <c r="J182" s="109" t="str">
        <f>VLOOKUP(B182,'Plantilla publicacion'!$A$3:$M$489,10,0)</f>
        <v>Númerica</v>
      </c>
      <c r="K182" s="110" t="str">
        <f>VLOOKUP(B182,'Plantilla publicacion'!$A$3:$M$489,11,0)</f>
        <v>2025-03-03</v>
      </c>
      <c r="L182" s="110" t="str">
        <f>VLOOKUP(B182,'Plantilla publicacion'!$A$3:$M$489,12,0)</f>
        <v>2025-12-30</v>
      </c>
      <c r="M182" s="111"/>
      <c r="N182" s="112" t="str">
        <f>VLOOKUP(B182,'Plantilla publicacion'!$A$3:$M$489,13,0)</f>
        <v>3000-DESPACHO DEL SUPERINTENDENTE DELEGADO PARA LA PROTECCIÓN DEL CONSUMIDOR</v>
      </c>
    </row>
    <row r="183" spans="1:14" s="12" customFormat="1" ht="102.75" hidden="1" thickBot="1" x14ac:dyDescent="0.3">
      <c r="A183" s="5" t="str">
        <f>VLOOKUP(B183,'Plantilla publicacion'!$A$3:$B$489,2,0)</f>
        <v>Producto</v>
      </c>
      <c r="B183" s="15" t="s">
        <v>1379</v>
      </c>
      <c r="C183" s="220" t="str">
        <f>VLOOKUP(B183,'Plantilla publicacion'!$A$3:$R$489,17,0)</f>
        <v>PND - 5-31-5-b- Convergencia regional - Entidades públicas territoriales y nacionales fortalecidas / PES - Cierre de brechas territoriales</v>
      </c>
      <c r="D183" s="220" t="str">
        <f>VLOOKUP(B183,'Plantilla publicacion'!$A$3:$M$489,6,0)</f>
        <v>58-Promover el enfoque preventivo, diferencial y territorial en el que hacer misional de la entidad</v>
      </c>
      <c r="E183" s="220" t="str">
        <f>VLOOKUP(B183,'Plantilla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220" t="str">
        <f>VLOOKUP(B183,'Plantilla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220" t="str">
        <f>VLOOKUP(B183,'Plantilla publicacion'!$A$3:$M$489,7,0)</f>
        <v>N/A</v>
      </c>
      <c r="H183" s="15" t="str">
        <f>VLOOKUP(B183,'Plantilla publicacion'!$A$3:$M$489,8,0)</f>
        <v>Campañas de difusión a nivel nacional, dirigidas a diversos grupos objetivo como herramienta de fortalecimiento del conocimiento, ejecutadas (Capturas de pantalla de las publicaciones de las campañas).</v>
      </c>
      <c r="I183" s="15">
        <f>VLOOKUP(B183,'Plantilla publicacion'!$A$3:$M$489,9,0)</f>
        <v>4</v>
      </c>
      <c r="J183" s="15" t="str">
        <f>VLOOKUP(B183,'Plantilla publicacion'!$A$3:$M$489,10,0)</f>
        <v>Númerica</v>
      </c>
      <c r="K183" s="188" t="str">
        <f>VLOOKUP(B183,'Plantilla publicacion'!$A$3:$M$489,11,0)</f>
        <v>2025-01-15</v>
      </c>
      <c r="L183" s="188" t="str">
        <f>VLOOKUP(B183,'Plantilla publicacion'!$A$3:$M$489,12,0)</f>
        <v>2025-12-30</v>
      </c>
      <c r="M183" s="15" t="str">
        <f>IF(ISERROR(VLOOKUP(B183,'Plantilla publicacion'!$A$3:$P$489,16,0)),"NA",VLOOKUP(B183,'Plantilla publicacion'!$A$3:$P$489,16,0))</f>
        <v xml:space="preserve">PND_8_Fortalecer las capacidades y conocimiento sobre derechos y deberes de las relaciones de consumo </v>
      </c>
      <c r="N183" s="15" t="str">
        <f>VLOOKUP(B183,'Plantilla publicacion'!$A$3:$M$489,13,0)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84" spans="1:14" ht="90" hidden="1" thickBot="1" x14ac:dyDescent="0.3">
      <c r="A184" s="13" t="str">
        <f>VLOOKUP(B184,'Plantilla publicacion'!$A$3:$B$489,2,0)</f>
        <v>Actividad propia</v>
      </c>
      <c r="B184" s="6" t="s">
        <v>1382</v>
      </c>
      <c r="C184" s="220"/>
      <c r="D184" s="220">
        <f>VLOOKUP(B184,'Plantilla publicacion'!$A$3:$M$489,6,0)</f>
        <v>0</v>
      </c>
      <c r="E184" s="220"/>
      <c r="F184" s="220"/>
      <c r="G184" s="220" t="str">
        <f>VLOOKUP(B184,'Plantilla publicacion'!$A$3:$M$489,7,0)</f>
        <v>N/A</v>
      </c>
      <c r="H184" s="6" t="str">
        <f>VLOOKUP(B184,'Plantilla publicacion'!$A$3:$M$489,8,0)</f>
        <v>Elaborar el plan de difusión, definiendo los  grupos objetivos a los que se dirigirá. (Documento con el plan de difusión)</v>
      </c>
      <c r="I184" s="6">
        <f>VLOOKUP(B184,'Plantilla publicacion'!$A$3:$M$489,9,0)</f>
        <v>1</v>
      </c>
      <c r="J184" s="6" t="str">
        <f>VLOOKUP(B184,'Plantilla publicacion'!$A$3:$M$489,10,0)</f>
        <v>Númerica</v>
      </c>
      <c r="K184" s="7" t="str">
        <f>VLOOKUP(B184,'Plantilla publicacion'!$A$3:$M$489,11,0)</f>
        <v>2025-01-15</v>
      </c>
      <c r="L184" s="7" t="str">
        <f>VLOOKUP(B184,'Plantilla publicacion'!$A$3:$M$489,12,0)</f>
        <v>2025-02-28</v>
      </c>
      <c r="M184" s="58"/>
      <c r="N184" s="17" t="str">
        <f>VLOOKUP(B184,'Plantilla publicacion'!$A$3:$M$489,13,0)</f>
        <v>3000-DESPACHO DEL SUPERINTENDENTE DELEGADO PARA LA PROTECCIÓN DEL CONSUMIDOR;
3100-DIRECCION DE INVESTIGACIONES DE PROTECCION AL CONSUMIDOR;
3200-DIRECCIÓN DE INVESTIGACIONES DE PROTECCIÓN DE USUARIOS DE SERVICIOS DE COMUNICACIONES</v>
      </c>
    </row>
    <row r="185" spans="1:14" ht="26.25" hidden="1" thickBot="1" x14ac:dyDescent="0.3">
      <c r="A185" s="13" t="str">
        <f>VLOOKUP(B185,'Plantilla publicacion'!$A$3:$B$489,2,0)</f>
        <v>Actividad sin participaci�n</v>
      </c>
      <c r="B185" s="6" t="s">
        <v>1385</v>
      </c>
      <c r="C185" s="220"/>
      <c r="D185" s="220">
        <f>VLOOKUP(B185,'Plantilla publicacion'!$A$3:$M$489,6,0)</f>
        <v>0</v>
      </c>
      <c r="E185" s="220"/>
      <c r="F185" s="220"/>
      <c r="G185" s="220" t="str">
        <f>VLOOKUP(B185,'Plantilla publicacion'!$A$3:$M$489,7,0)</f>
        <v>N/A</v>
      </c>
      <c r="H185" s="6" t="str">
        <f>VLOOKUP(B185,'Plantilla publicacion'!$A$3:$M$489,8,0)</f>
        <v>Elaborar y presentar el concepto grafico y racional de la campaña (Correo electrónico en que se observe el concepto gráfico y racional de la campaña)</v>
      </c>
      <c r="I185" s="6">
        <f>VLOOKUP(B185,'Plantilla publicacion'!$A$3:$M$489,9,0)</f>
        <v>4</v>
      </c>
      <c r="J185" s="6" t="str">
        <f>VLOOKUP(B185,'Plantilla publicacion'!$A$3:$M$489,10,0)</f>
        <v>Númerica</v>
      </c>
      <c r="K185" s="7" t="str">
        <f>VLOOKUP(B185,'Plantilla publicacion'!$A$3:$M$489,11,0)</f>
        <v>2025-03-03</v>
      </c>
      <c r="L185" s="7" t="str">
        <f>VLOOKUP(B185,'Plantilla publicacion'!$A$3:$M$489,12,0)</f>
        <v>2025-11-28</v>
      </c>
      <c r="M185" s="58"/>
      <c r="N185" s="17" t="str">
        <f>VLOOKUP(B185,'Plantilla publicacion'!$A$3:$M$489,13,0)</f>
        <v>73-GRUPO DE TRABAJO DE COMUNICACION</v>
      </c>
    </row>
    <row r="186" spans="1:14" ht="26.25" hidden="1" thickBot="1" x14ac:dyDescent="0.3">
      <c r="A186" s="13" t="str">
        <f>VLOOKUP(B186,'Plantilla publicacion'!$A$3:$B$489,2,0)</f>
        <v>Actividad propia</v>
      </c>
      <c r="B186" s="6" t="s">
        <v>1386</v>
      </c>
      <c r="C186" s="220"/>
      <c r="D186" s="220">
        <f>VLOOKUP(B186,'Plantilla publicacion'!$A$3:$M$489,6,0)</f>
        <v>0</v>
      </c>
      <c r="E186" s="220"/>
      <c r="F186" s="220"/>
      <c r="G186" s="220" t="str">
        <f>VLOOKUP(B186,'Plantilla publicacion'!$A$3:$M$489,7,0)</f>
        <v>N/A</v>
      </c>
      <c r="H186" s="6" t="str">
        <f>VLOOKUP(B186,'Plantilla publicacion'!$A$3:$M$489,8,0)</f>
        <v>Revisar y aprobar la propuesta (Correo electrónico con la propuesta aprobada)</v>
      </c>
      <c r="I186" s="6">
        <f>VLOOKUP(B186,'Plantilla publicacion'!$A$3:$M$489,9,0)</f>
        <v>4</v>
      </c>
      <c r="J186" s="6" t="str">
        <f>VLOOKUP(B186,'Plantilla publicacion'!$A$3:$M$489,10,0)</f>
        <v>Númerica</v>
      </c>
      <c r="K186" s="7" t="str">
        <f>VLOOKUP(B186,'Plantilla publicacion'!$A$3:$M$489,11,0)</f>
        <v>2025-03-03</v>
      </c>
      <c r="L186" s="7" t="str">
        <f>VLOOKUP(B186,'Plantilla publicacion'!$A$3:$M$489,12,0)</f>
        <v>2025-11-28</v>
      </c>
      <c r="M186" s="58"/>
      <c r="N186" s="17" t="str">
        <f>VLOOKUP(B186,'Plantilla publicacion'!$A$3:$M$489,13,0)</f>
        <v>3000-DESPACHO DEL SUPERINTENDENTE DELEGADO PARA LA PROTECCIÓN DEL CONSUMIDOR</v>
      </c>
    </row>
    <row r="187" spans="1:14" ht="15.75" hidden="1" thickBot="1" x14ac:dyDescent="0.3">
      <c r="A187" s="13" t="str">
        <f>VLOOKUP(B187,'Plantilla publicacion'!$A$3:$B$489,2,0)</f>
        <v>Actividad sin participaci�n</v>
      </c>
      <c r="B187" s="6" t="s">
        <v>1387</v>
      </c>
      <c r="C187" s="240"/>
      <c r="D187" s="240">
        <f>VLOOKUP(B187,'Plantilla publicacion'!$A$3:$M$489,6,0)</f>
        <v>0</v>
      </c>
      <c r="E187" s="240"/>
      <c r="F187" s="240"/>
      <c r="G187" s="240" t="str">
        <f>VLOOKUP(B187,'Plantilla publicacion'!$A$3:$M$489,7,0)</f>
        <v>N/A</v>
      </c>
      <c r="H187" s="6" t="str">
        <f>VLOOKUP(B187,'Plantilla publicacion'!$A$3:$M$489,8,0)</f>
        <v>Ejecutar las campañas (Captura de pantalla de publicación de las campañas)</v>
      </c>
      <c r="I187" s="6">
        <f>VLOOKUP(B187,'Plantilla publicacion'!$A$3:$M$489,9,0)</f>
        <v>4</v>
      </c>
      <c r="J187" s="6" t="str">
        <f>VLOOKUP(B187,'Plantilla publicacion'!$A$3:$M$489,10,0)</f>
        <v>Númerica</v>
      </c>
      <c r="K187" s="7" t="str">
        <f>VLOOKUP(B187,'Plantilla publicacion'!$A$3:$M$489,11,0)</f>
        <v>2025-03-03</v>
      </c>
      <c r="L187" s="7" t="str">
        <f>VLOOKUP(B187,'Plantilla publicacion'!$A$3:$M$489,12,0)</f>
        <v>2025-12-30</v>
      </c>
      <c r="M187" s="58"/>
      <c r="N187" s="17" t="str">
        <f>VLOOKUP(B187,'Plantilla publicacion'!$A$3:$M$489,13,0)</f>
        <v>73-GRUPO DE TRABAJO DE COMUNICACION</v>
      </c>
    </row>
    <row r="188" spans="1:14" ht="32.25" hidden="1" customHeight="1" thickBot="1" x14ac:dyDescent="0.3">
      <c r="A188" s="13" t="e">
        <f>VLOOKUP(B188,'Plantilla publicacion'!$A$3:$B$489,2,0)</f>
        <v>#N/A</v>
      </c>
      <c r="B188" s="255" t="s">
        <v>40</v>
      </c>
      <c r="C188" s="256"/>
      <c r="D188" s="256"/>
      <c r="E188" s="256"/>
      <c r="F188" s="256"/>
      <c r="G188" s="256"/>
      <c r="H188" s="256"/>
      <c r="I188" s="256"/>
      <c r="J188" s="256"/>
      <c r="K188" s="256"/>
      <c r="L188" s="256"/>
      <c r="M188" s="256"/>
      <c r="N188" s="257"/>
    </row>
    <row r="189" spans="1:14" ht="48" hidden="1" customHeight="1" thickBot="1" x14ac:dyDescent="0.3">
      <c r="B189" s="22" t="s">
        <v>484</v>
      </c>
      <c r="C189" s="23" t="s">
        <v>1547</v>
      </c>
      <c r="D189" s="23" t="s">
        <v>0</v>
      </c>
      <c r="E189" s="23" t="s">
        <v>1494</v>
      </c>
      <c r="F189" s="23" t="s">
        <v>1550</v>
      </c>
      <c r="G189" s="23" t="s">
        <v>1</v>
      </c>
      <c r="H189" s="23" t="s">
        <v>2</v>
      </c>
      <c r="I189" s="23" t="s">
        <v>3</v>
      </c>
      <c r="J189" s="23" t="s">
        <v>4</v>
      </c>
      <c r="K189" s="24" t="s">
        <v>5</v>
      </c>
      <c r="L189" s="24" t="s">
        <v>6</v>
      </c>
      <c r="M189" s="57" t="s">
        <v>1548</v>
      </c>
      <c r="N189" s="25" t="s">
        <v>7</v>
      </c>
    </row>
    <row r="190" spans="1:14" s="12" customFormat="1" ht="15.75" hidden="1" thickBot="1" x14ac:dyDescent="0.3">
      <c r="A190" s="5" t="str">
        <f>VLOOKUP(B190,'Plantilla publicacion'!$A$3:$B$489,2,0)</f>
        <v>Producto</v>
      </c>
      <c r="B190" s="15" t="s">
        <v>1134</v>
      </c>
      <c r="C190" s="239" t="str">
        <f>VLOOKUP(B190,'Plantilla publicacion'!$A$3:$R$489,17,0)</f>
        <v>PND - 5-31-5-b- Convergencia regional - Entidades públicas territoriales y nacionales fortalecidas / PES - Transformación Institucional</v>
      </c>
      <c r="D190" s="239" t="str">
        <f>VLOOKUP(B190,'Plantilla publicacion'!$A$3:$M$489,6,0)</f>
        <v>60-Fortalecer el Sistema Integral de Gestión Institucional en el marco del Modelo Integrado de Planeación y gestión para mejorar la prestación del servicio.</v>
      </c>
      <c r="E190" s="239" t="str">
        <f>VLOOKUP(B190,'Plantilla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0" s="239" t="str">
        <f>VLOOKUP(B190,'Plantilla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0" s="239" t="str">
        <f>VLOOKUP(B190,'Plantilla publicacion'!$A$3:$M$489,7,0)</f>
        <v>N/A</v>
      </c>
      <c r="H190" s="15" t="str">
        <f>VLOOKUP(B190,'Plantilla publicacion'!$A$3:$M$489,8,0)</f>
        <v>Estrategia de racionalización de trámites implementada</v>
      </c>
      <c r="I190" s="15">
        <f>VLOOKUP(B190,'Plantilla publicacion'!$A$3:$M$489,9,0)</f>
        <v>100</v>
      </c>
      <c r="J190" s="15" t="str">
        <f>VLOOKUP(B190,'Plantilla publicacion'!$A$3:$M$489,10,0)</f>
        <v>Porcentual</v>
      </c>
      <c r="K190" s="188" t="str">
        <f>VLOOKUP(B190,'Plantilla publicacion'!$A$3:$M$489,11,0)</f>
        <v>2025-01-15</v>
      </c>
      <c r="L190" s="188" t="str">
        <f>VLOOKUP(B190,'Plantilla publicacion'!$A$3:$M$489,12,0)</f>
        <v>2025-12-22</v>
      </c>
      <c r="M190" s="15">
        <f>IF(ISERROR(VLOOKUP(B190,'Plantilla publicacion'!$A$3:$P$489,16,0)),"NA",VLOOKUP(B190,'Plantilla publicacion'!$A$3:$P$489,16,0))</f>
        <v>0</v>
      </c>
      <c r="N190" s="15" t="str">
        <f>VLOOKUP(B190,'Plantilla publicacion'!$A$3:$M$489,13,0)</f>
        <v>30-OFICINA ASESORA DE PLANEACIÓN</v>
      </c>
    </row>
    <row r="191" spans="1:14" ht="15.75" hidden="1" thickBot="1" x14ac:dyDescent="0.3">
      <c r="A191" s="13" t="str">
        <f>VLOOKUP(B191,'Plantilla publicacion'!$A$3:$B$489,2,0)</f>
        <v>Actividad propia</v>
      </c>
      <c r="B191" s="6" t="s">
        <v>1137</v>
      </c>
      <c r="C191" s="220"/>
      <c r="D191" s="220">
        <f>VLOOKUP(B191,'Plantilla publicacion'!$A$3:$M$489,6,0)</f>
        <v>0</v>
      </c>
      <c r="E191" s="220"/>
      <c r="F191" s="220"/>
      <c r="G191" s="220" t="str">
        <f>VLOOKUP(B191,'Plantilla publicacion'!$A$3:$M$489,7,0)</f>
        <v>N/A</v>
      </c>
      <c r="H191" s="6" t="str">
        <f>VLOOKUP(B191,'Plantilla publicacion'!$A$3:$M$489,8,0)</f>
        <v>Elaborar el plan de trabajo de la estrategia de racionalización de trámites</v>
      </c>
      <c r="I191" s="6">
        <f>VLOOKUP(B191,'Plantilla publicacion'!$A$3:$M$489,9,0)</f>
        <v>1</v>
      </c>
      <c r="J191" s="6" t="str">
        <f>VLOOKUP(B191,'Plantilla publicacion'!$A$3:$M$489,10,0)</f>
        <v>Númerica</v>
      </c>
      <c r="K191" s="7" t="str">
        <f>VLOOKUP(B191,'Plantilla publicacion'!$A$3:$M$489,11,0)</f>
        <v>2025-01-15</v>
      </c>
      <c r="L191" s="7" t="str">
        <f>VLOOKUP(B191,'Plantilla publicacion'!$A$3:$M$489,12,0)</f>
        <v>2025-03-28</v>
      </c>
      <c r="M191" s="58"/>
      <c r="N191" s="17" t="str">
        <f>VLOOKUP(B191,'Plantilla publicacion'!$A$3:$M$489,13,0)</f>
        <v>30-OFICINA ASESORA DE PLANEACIÓN</v>
      </c>
    </row>
    <row r="192" spans="1:14" ht="15.75" hidden="1" thickBot="1" x14ac:dyDescent="0.3">
      <c r="A192" s="13" t="str">
        <f>VLOOKUP(B192,'Plantilla publicacion'!$A$3:$B$489,2,0)</f>
        <v>Actividad propia</v>
      </c>
      <c r="B192" s="19" t="s">
        <v>1139</v>
      </c>
      <c r="C192" s="240"/>
      <c r="D192" s="240">
        <f>VLOOKUP(B192,'Plantilla publicacion'!$A$3:$M$489,6,0)</f>
        <v>0</v>
      </c>
      <c r="E192" s="240"/>
      <c r="F192" s="240"/>
      <c r="G192" s="240" t="str">
        <f>VLOOKUP(B192,'Plantilla publicacion'!$A$3:$M$489,7,0)</f>
        <v>N/A</v>
      </c>
      <c r="H192" s="6" t="str">
        <f>VLOOKUP(B192,'Plantilla publicacion'!$A$3:$M$489,8,0)</f>
        <v>Ejecutar el plan de trabajo de la estrategia de racionalización de trámites</v>
      </c>
      <c r="I192" s="6">
        <f>VLOOKUP(B192,'Plantilla publicacion'!$A$3:$M$489,9,0)</f>
        <v>100</v>
      </c>
      <c r="J192" s="6" t="str">
        <f>VLOOKUP(B192,'Plantilla publicacion'!$A$3:$M$489,10,0)</f>
        <v>Porcentual</v>
      </c>
      <c r="K192" s="7" t="str">
        <f>VLOOKUP(B192,'Plantilla publicacion'!$A$3:$M$489,11,0)</f>
        <v>2025-03-28</v>
      </c>
      <c r="L192" s="7" t="str">
        <f>VLOOKUP(B192,'Plantilla publicacion'!$A$3:$M$489,12,0)</f>
        <v>2025-12-22</v>
      </c>
      <c r="M192" s="58"/>
      <c r="N192" s="17" t="str">
        <f>VLOOKUP(B192,'Plantilla publicacion'!$A$3:$M$489,13,0)</f>
        <v>30-OFICINA ASESORA DE PLANEACIÓN</v>
      </c>
    </row>
    <row r="193" spans="1:14" ht="32.25" hidden="1" customHeight="1" thickBot="1" x14ac:dyDescent="0.3">
      <c r="A193" s="13" t="e">
        <f>VLOOKUP(B193,'Plantilla publicacion'!$A$3:$B$489,2,0)</f>
        <v>#N/A</v>
      </c>
      <c r="B193" s="255" t="s">
        <v>41</v>
      </c>
      <c r="C193" s="256"/>
      <c r="D193" s="256"/>
      <c r="E193" s="256"/>
      <c r="F193" s="256"/>
      <c r="G193" s="256"/>
      <c r="H193" s="256"/>
      <c r="I193" s="256"/>
      <c r="J193" s="256"/>
      <c r="K193" s="256"/>
      <c r="L193" s="256"/>
      <c r="M193" s="256"/>
      <c r="N193" s="257"/>
    </row>
    <row r="194" spans="1:14" ht="48" hidden="1" customHeight="1" thickBot="1" x14ac:dyDescent="0.3">
      <c r="B194" s="77" t="s">
        <v>484</v>
      </c>
      <c r="C194" s="79" t="s">
        <v>1547</v>
      </c>
      <c r="D194" s="79" t="s">
        <v>0</v>
      </c>
      <c r="E194" s="79" t="s">
        <v>1494</v>
      </c>
      <c r="F194" s="79" t="s">
        <v>1550</v>
      </c>
      <c r="G194" s="79" t="s">
        <v>1</v>
      </c>
      <c r="H194" s="79" t="s">
        <v>2</v>
      </c>
      <c r="I194" s="79" t="s">
        <v>3</v>
      </c>
      <c r="J194" s="79" t="s">
        <v>4</v>
      </c>
      <c r="K194" s="80" t="s">
        <v>5</v>
      </c>
      <c r="L194" s="80" t="s">
        <v>6</v>
      </c>
      <c r="M194" s="82" t="s">
        <v>1548</v>
      </c>
      <c r="N194" s="81" t="s">
        <v>7</v>
      </c>
    </row>
    <row r="195" spans="1:14" s="12" customFormat="1" ht="77.25" hidden="1" thickBot="1" x14ac:dyDescent="0.3">
      <c r="A195" s="5" t="str">
        <f>VLOOKUP(B195,'Plantilla publicacion'!$A$3:$B$489,2,0)</f>
        <v>Producto</v>
      </c>
      <c r="B195" s="101" t="s">
        <v>729</v>
      </c>
      <c r="C195" s="219" t="str">
        <f>VLOOKUP(B195,'Plantilla publicacion'!$A$3:$R$489,17,0)</f>
        <v>PND - 4-04-1-c- Transformación productiva, internacionalización y acción climática - Políticas de competencia, consumidor e infraestructura de la calidad modernas / PES - Internacionalización</v>
      </c>
      <c r="D195" s="219" t="str">
        <f>VLOOKUP(B195,'Plantilla publicacion'!$A$3:$M$489,6,0)</f>
        <v>59-Generar sinergias con agentes nacionales e internacionales que permitan potenciar las capacidades de la SIC.</v>
      </c>
      <c r="E195" s="219" t="str">
        <f>VLOOKUP(B195,'Plantilla publicacion'!$A$3:$P$489,15,0)</f>
        <v>63 - 1-Generación de oportunidades de cooperación y fortalecimiento de existentes con grupos de interés y de valor.-5-Direccionamiento de la oferta institucional con productos y/o servicios con enfoque preventivo, diferencial y territorial.</v>
      </c>
      <c r="F195" s="219" t="str">
        <f>VLOOKUP(B195,'Plantilla publicacion'!$A$3:$P$489,15,0)</f>
        <v>63 - 1-Generación de oportunidades de cooperación y fortalecimiento de existentes con grupos de interés y de valor.-5-Direccionamiento de la oferta institucional con productos y/o servicios con enfoque preventivo, diferencial y territorial.</v>
      </c>
      <c r="G195" s="219" t="str">
        <f>VLOOKUP(B195,'Plantilla publicacion'!$A$3:$M$489,7,0)</f>
        <v>N/A</v>
      </c>
      <c r="H195" s="103" t="str">
        <f>VLOOKUP(B195,'Plantilla publicacion'!$A$3:$M$489,8,0)</f>
        <v>Mesas de integración para la conexión de actores del ecosistema de innovación involucrados en temas de Propiedad Industrial y transferencia tecnológica, realizadas  (Actas de reunión firmadas)</v>
      </c>
      <c r="I195" s="103">
        <f>VLOOKUP(B195,'Plantilla publicacion'!$A$3:$M$489,9,0)</f>
        <v>2</v>
      </c>
      <c r="J195" s="103" t="str">
        <f>VLOOKUP(B195,'Plantilla publicacion'!$A$3:$M$489,10,0)</f>
        <v>Númerica</v>
      </c>
      <c r="K195" s="189" t="str">
        <f>VLOOKUP(B195,'Plantilla publicacion'!$A$3:$M$489,11,0)</f>
        <v>2025-01-13</v>
      </c>
      <c r="L195" s="189" t="str">
        <f>VLOOKUP(B195,'Plantilla publicacion'!$A$3:$M$489,12,0)</f>
        <v>2025-11-28</v>
      </c>
      <c r="M195" s="103" t="str">
        <f>IF(ISERROR(VLOOKUP(B195,'Plantilla publicacion'!$A$3:$P$489,16,0)),"NA",VLOOKUP(B195,'Plantilla publicacion'!$A$3:$P$489,16,0))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5" s="104" t="str">
        <f>VLOOKUP(B195,'Plantilla publicacion'!$A$3:$M$489,13,0)</f>
        <v>2023-GRUPO DE TRABAJO DE CENTRO DE INFORMACIÓN TECNOLÓGICA Y APOYO A LA GESTIÓN DE PROPIEDAD LA INDUSTRIAL</v>
      </c>
    </row>
    <row r="196" spans="1:14" ht="39" hidden="1" thickBot="1" x14ac:dyDescent="0.3">
      <c r="A196" s="13" t="str">
        <f>VLOOKUP(B196,'Plantilla publicacion'!$A$3:$B$489,2,0)</f>
        <v>Actividad propia</v>
      </c>
      <c r="B196" s="105" t="s">
        <v>732</v>
      </c>
      <c r="C196" s="220"/>
      <c r="D196" s="220">
        <f>VLOOKUP(B196,'Plantilla publicacion'!$A$3:$M$489,6,0)</f>
        <v>0</v>
      </c>
      <c r="E196" s="220"/>
      <c r="F196" s="220"/>
      <c r="G196" s="220" t="str">
        <f>VLOOKUP(B196,'Plantilla publicacion'!$A$3:$M$489,7,0)</f>
        <v>N/A</v>
      </c>
      <c r="H196" s="6" t="str">
        <f>VLOOKUP(B196,'Plantilla publicacion'!$A$3:$M$489,8,0)</f>
        <v>Elaborar la propuesta de estructura para la realización de las mesas de integración para la conexión de actores del ecosistema de innovación involucrados en temas de Propiedad Industrial y transferencia tecnológica. (Documento con la propuesta elaborado)</v>
      </c>
      <c r="I196" s="6">
        <f>VLOOKUP(B196,'Plantilla publicacion'!$A$3:$M$489,9,0)</f>
        <v>1</v>
      </c>
      <c r="J196" s="6" t="str">
        <f>VLOOKUP(B196,'Plantilla publicacion'!$A$3:$M$489,10,0)</f>
        <v>Númerica</v>
      </c>
      <c r="K196" s="7" t="str">
        <f>VLOOKUP(B196,'Plantilla publicacion'!$A$3:$M$489,11,0)</f>
        <v>2025-01-13</v>
      </c>
      <c r="L196" s="7" t="str">
        <f>VLOOKUP(B196,'Plantilla publicacion'!$A$3:$M$489,12,0)</f>
        <v>2025-03-31</v>
      </c>
      <c r="M196" s="58"/>
      <c r="N196" s="106" t="str">
        <f>VLOOKUP(B196,'Plantilla publicacion'!$A$3:$M$489,13,0)</f>
        <v>2023-GRUPO DE TRABAJO DE CENTRO DE INFORMACIÓN TECNOLÓGICA Y APOYO A LA GESTIÓN DE PROPIEDAD LA INDUSTRIAL</v>
      </c>
    </row>
    <row r="197" spans="1:14" ht="39" hidden="1" thickBot="1" x14ac:dyDescent="0.3">
      <c r="A197" s="13" t="str">
        <f>VLOOKUP(B197,'Plantilla publicacion'!$A$3:$B$489,2,0)</f>
        <v>Actividad propia</v>
      </c>
      <c r="B197" s="107" t="s">
        <v>734</v>
      </c>
      <c r="C197" s="221"/>
      <c r="D197" s="221">
        <f>VLOOKUP(B197,'Plantilla publicacion'!$A$3:$M$489,6,0)</f>
        <v>0</v>
      </c>
      <c r="E197" s="221"/>
      <c r="F197" s="221"/>
      <c r="G197" s="221" t="str">
        <f>VLOOKUP(B197,'Plantilla publicacion'!$A$3:$M$489,7,0)</f>
        <v>N/A</v>
      </c>
      <c r="H197" s="109" t="str">
        <f>VLOOKUP(B197,'Plantilla publicacion'!$A$3:$M$489,8,0)</f>
        <v>Realizar las mesas de integración  (Actas de reunión firmadas)</v>
      </c>
      <c r="I197" s="109">
        <f>VLOOKUP(B197,'Plantilla publicacion'!$A$3:$M$489,9,0)</f>
        <v>2</v>
      </c>
      <c r="J197" s="109" t="str">
        <f>VLOOKUP(B197,'Plantilla publicacion'!$A$3:$M$489,10,0)</f>
        <v>Númerica</v>
      </c>
      <c r="K197" s="110" t="str">
        <f>VLOOKUP(B197,'Plantilla publicacion'!$A$3:$M$489,11,0)</f>
        <v>2025-04-01</v>
      </c>
      <c r="L197" s="110" t="str">
        <f>VLOOKUP(B197,'Plantilla publicacion'!$A$3:$M$489,12,0)</f>
        <v>2025-11-28</v>
      </c>
      <c r="M197" s="111"/>
      <c r="N197" s="112" t="str">
        <f>VLOOKUP(B197,'Plantilla publicacion'!$A$3:$M$489,13,0)</f>
        <v>2023-GRUPO DE TRABAJO DE CENTRO DE INFORMACIÓN TECNOLÓGICA Y APOYO A LA GESTIÓN DE PROPIEDAD LA INDUSTRIAL</v>
      </c>
    </row>
    <row r="198" spans="1:14" s="12" customFormat="1" ht="51.75" hidden="1" thickBot="1" x14ac:dyDescent="0.3">
      <c r="A198" s="5" t="str">
        <f>VLOOKUP(B198,'Plantilla publicacion'!$A$3:$B$489,2,0)</f>
        <v>Producto</v>
      </c>
      <c r="B198" s="15" t="s">
        <v>753</v>
      </c>
      <c r="C198" s="220" t="str">
        <f>VLOOKUP(B198,'Plantilla publicacion'!$A$3:$R$489,17,0)</f>
        <v>PND - 2-03-9-b- Seguridad humana y justicia social - Aprovechamiento de la propiedad intelectual / PES - Reindustrialización</v>
      </c>
      <c r="D198" s="220" t="str">
        <f>VLOOKUP(B198,'Plantilla publicacion'!$A$3:$M$489,6,0)</f>
        <v>58-Promover el enfoque preventivo, diferencial y territorial en el que hacer misional de la entidad</v>
      </c>
      <c r="E198" s="220" t="str">
        <f>VLOOKUP(B198,'Plantilla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98" s="220" t="str">
        <f>VLOOKUP(B198,'Plantilla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98" s="220" t="str">
        <f>VLOOKUP(B198,'Plantilla publicacion'!$A$3:$M$489,7,0)</f>
        <v>C-3503-0200-0014-20309b</v>
      </c>
      <c r="H198" s="15" t="str">
        <f>VLOOKUP(B198,'Plantilla publicacion'!$A$3:$M$489,8,0)</f>
        <v>Premio Nacional al Inventor Colombiano 2025, realizado  (Informe dela realización del premio al inventor Colombiano 2025)</v>
      </c>
      <c r="I198" s="15">
        <f>VLOOKUP(B198,'Plantilla publicacion'!$A$3:$M$489,9,0)</f>
        <v>1</v>
      </c>
      <c r="J198" s="15" t="str">
        <f>VLOOKUP(B198,'Plantilla publicacion'!$A$3:$M$489,10,0)</f>
        <v>Númerica</v>
      </c>
      <c r="K198" s="188" t="str">
        <f>VLOOKUP(B198,'Plantilla publicacion'!$A$3:$M$489,11,0)</f>
        <v>2025-02-03</v>
      </c>
      <c r="L198" s="188" t="str">
        <f>VLOOKUP(B198,'Plantilla publicacion'!$A$3:$M$489,12,0)</f>
        <v>2025-08-29</v>
      </c>
      <c r="M198" s="15" t="str">
        <f>IF(ISERROR(VLOOKUP(B198,'Plantilla publicacion'!$A$3:$P$489,16,0)),"NA",VLOOKUP(B198,'Plantilla publicacion'!$A$3:$P$489,16,0))</f>
        <v>PND_3_Brindar acompañamiento a inventores y promover el uso de la información de patentes / PND_4_Reinvertir parte de las tasas recaudadas por propiedad industrial en el funcionamiento y promoción de la innovación</v>
      </c>
      <c r="N198" s="15" t="str">
        <f>VLOOKUP(B198,'Plantilla publicacion'!$A$3:$M$489,13,0)</f>
        <v>2023-GRUPO DE TRABAJO DE CENTRO DE INFORMACIÓN TECNOLÓGICA Y APOYO A LA GESTIÓN DE PROPIEDAD LA INDUSTRIAL</v>
      </c>
    </row>
    <row r="199" spans="1:14" ht="39" hidden="1" thickBot="1" x14ac:dyDescent="0.3">
      <c r="A199" s="13" t="str">
        <f>VLOOKUP(B199,'Plantilla publicacion'!$A$3:$B$489,2,0)</f>
        <v>Actividad propia</v>
      </c>
      <c r="B199" s="6" t="s">
        <v>755</v>
      </c>
      <c r="C199" s="220"/>
      <c r="D199" s="220">
        <f>VLOOKUP(B199,'Plantilla publicacion'!$A$3:$M$489,6,0)</f>
        <v>0</v>
      </c>
      <c r="E199" s="220"/>
      <c r="F199" s="220"/>
      <c r="G199" s="220" t="str">
        <f>VLOOKUP(B199,'Plantilla publicacion'!$A$3:$M$489,7,0)</f>
        <v>N/A</v>
      </c>
      <c r="H199" s="6" t="str">
        <f>VLOOKUP(B199,'Plantilla publicacion'!$A$3:$M$489,8,0)</f>
        <v>Realizar propuesta de restructuración del Premio Nacional al inventor colombiano.  (Documento propuesta elaborado)</v>
      </c>
      <c r="I199" s="6">
        <f>VLOOKUP(B199,'Plantilla publicacion'!$A$3:$M$489,9,0)</f>
        <v>1</v>
      </c>
      <c r="J199" s="6" t="str">
        <f>VLOOKUP(B199,'Plantilla publicacion'!$A$3:$M$489,10,0)</f>
        <v>Númerica</v>
      </c>
      <c r="K199" s="7" t="str">
        <f>VLOOKUP(B199,'Plantilla publicacion'!$A$3:$M$489,11,0)</f>
        <v>2025-02-03</v>
      </c>
      <c r="L199" s="7" t="str">
        <f>VLOOKUP(B199,'Plantilla publicacion'!$A$3:$M$489,12,0)</f>
        <v>2025-02-28</v>
      </c>
      <c r="M199" s="58"/>
      <c r="N199" s="17" t="str">
        <f>VLOOKUP(B199,'Plantilla publicacion'!$A$3:$M$489,13,0)</f>
        <v>2023-GRUPO DE TRABAJO DE CENTRO DE INFORMACIÓN TECNOLÓGICA Y APOYO A LA GESTIÓN DE PROPIEDAD LA INDUSTRIAL</v>
      </c>
    </row>
    <row r="200" spans="1:14" ht="39" hidden="1" thickBot="1" x14ac:dyDescent="0.3">
      <c r="A200" s="13" t="str">
        <f>VLOOKUP(B200,'Plantilla publicacion'!$A$3:$B$489,2,0)</f>
        <v>Actividad propia</v>
      </c>
      <c r="B200" s="6" t="s">
        <v>757</v>
      </c>
      <c r="C200" s="220"/>
      <c r="D200" s="220">
        <f>VLOOKUP(B200,'Plantilla publicacion'!$A$3:$M$489,6,0)</f>
        <v>0</v>
      </c>
      <c r="E200" s="220"/>
      <c r="F200" s="220"/>
      <c r="G200" s="220" t="str">
        <f>VLOOKUP(B200,'Plantilla publicacion'!$A$3:$M$489,7,0)</f>
        <v>N/A</v>
      </c>
      <c r="H200" s="6" t="str">
        <f>VLOOKUP(B200,'Plantilla publicacion'!$A$3:$M$489,8,0)</f>
        <v>Socializar  la propuesta con actores clave (internos/externos) para la gestión del premio nacional al inventor colombiano.  (Listados de asistencia a la socialización de la propuesta)</v>
      </c>
      <c r="I200" s="6">
        <f>VLOOKUP(B200,'Plantilla publicacion'!$A$3:$M$489,9,0)</f>
        <v>2</v>
      </c>
      <c r="J200" s="6" t="str">
        <f>VLOOKUP(B200,'Plantilla publicacion'!$A$3:$M$489,10,0)</f>
        <v>Númerica</v>
      </c>
      <c r="K200" s="7" t="str">
        <f>VLOOKUP(B200,'Plantilla publicacion'!$A$3:$M$489,11,0)</f>
        <v>2025-03-03</v>
      </c>
      <c r="L200" s="7" t="str">
        <f>VLOOKUP(B200,'Plantilla publicacion'!$A$3:$M$489,12,0)</f>
        <v>2025-03-31</v>
      </c>
      <c r="M200" s="58"/>
      <c r="N200" s="17" t="str">
        <f>VLOOKUP(B200,'Plantilla publicacion'!$A$3:$M$489,13,0)</f>
        <v>2023-GRUPO DE TRABAJO DE CENTRO DE INFORMACIÓN TECNOLÓGICA Y APOYO A LA GESTIÓN DE PROPIEDAD LA INDUSTRIAL</v>
      </c>
    </row>
    <row r="201" spans="1:14" ht="39" hidden="1" thickBot="1" x14ac:dyDescent="0.3">
      <c r="A201" s="13" t="str">
        <f>VLOOKUP(B201,'Plantilla publicacion'!$A$3:$B$489,2,0)</f>
        <v>Actividad propia</v>
      </c>
      <c r="B201" s="11" t="s">
        <v>759</v>
      </c>
      <c r="C201" s="220"/>
      <c r="D201" s="220">
        <f>VLOOKUP(B201,'Plantilla publicacion'!$A$3:$M$489,6,0)</f>
        <v>0</v>
      </c>
      <c r="E201" s="220"/>
      <c r="F201" s="220"/>
      <c r="G201" s="220" t="str">
        <f>VLOOKUP(B201,'Plantilla publicacion'!$A$3:$M$489,7,0)</f>
        <v>N/A</v>
      </c>
      <c r="H201" s="11" t="str">
        <f>VLOOKUP(B201,'Plantilla publicacion'!$A$3:$M$489,8,0)</f>
        <v>Realizar el premio al inventor colombiano 2025 desde la convocatoria hasta premiación. (Informe de la realización del premio al inventor Colombiano 2025)</v>
      </c>
      <c r="I201" s="11">
        <f>VLOOKUP(B201,'Plantilla publicacion'!$A$3:$M$489,9,0)</f>
        <v>1</v>
      </c>
      <c r="J201" s="11" t="str">
        <f>VLOOKUP(B201,'Plantilla publicacion'!$A$3:$M$489,10,0)</f>
        <v>Númerica</v>
      </c>
      <c r="K201" s="113" t="str">
        <f>VLOOKUP(B201,'Plantilla publicacion'!$A$3:$M$489,11,0)</f>
        <v>2025-04-01</v>
      </c>
      <c r="L201" s="113" t="str">
        <f>VLOOKUP(B201,'Plantilla publicacion'!$A$3:$M$489,12,0)</f>
        <v>2025-08-29</v>
      </c>
      <c r="M201" s="114"/>
      <c r="N201" s="115" t="str">
        <f>VLOOKUP(B201,'Plantilla publicacion'!$A$3:$M$489,13,0)</f>
        <v>2023-GRUPO DE TRABAJO DE CENTRO DE INFORMACIÓN TECNOLÓGICA Y APOYO A LA GESTIÓN DE PROPIEDAD LA INDUSTRIAL</v>
      </c>
    </row>
    <row r="202" spans="1:14" s="12" customFormat="1" ht="39" hidden="1" thickBot="1" x14ac:dyDescent="0.3">
      <c r="A202" s="5" t="str">
        <f>VLOOKUP(B202,'Plantilla publicacion'!$A$3:$B$489,2,0)</f>
        <v>Producto</v>
      </c>
      <c r="B202" s="101" t="s">
        <v>881</v>
      </c>
      <c r="C202" s="219" t="str">
        <f>VLOOKUP(B202,'Plantilla publicacion'!$A$3:$R$489,17,0)</f>
        <v>PND - 4-04-1-c- Transformación productiva, internacionalización y acción climática - Políticas de competencia, consumidor e infraestructura de la calidad modernas / PES - Internacionalización</v>
      </c>
      <c r="D202" s="219" t="str">
        <f>VLOOKUP(B202,'Plantilla publicacion'!$A$3:$M$489,6,0)</f>
        <v>59-Generar sinergias con agentes nacionales e internacionales que permitan potenciar las capacidades de la SIC.</v>
      </c>
      <c r="E202" s="219" t="str">
        <f>VLOOKUP(B202,'Plantilla publicacion'!$A$3:$P$489,15,0)</f>
        <v>63 - 1-Generación de oportunidades de cooperación y fortalecimiento de existentes con grupos de interés y de valor.-5-Direccionamiento de la oferta institucional con productos y/o servicios con enfoque preventivo, diferencial y territorial.</v>
      </c>
      <c r="F202" s="219" t="str">
        <f>VLOOKUP(B202,'Plantilla publicacion'!$A$3:$P$489,15,0)</f>
        <v>63 - 1-Generación de oportunidades de cooperación y fortalecimiento de existentes con grupos de interés y de valor.-5-Direccionamiento de la oferta institucional con productos y/o servicios con enfoque preventivo, diferencial y territorial.</v>
      </c>
      <c r="G202" s="219" t="str">
        <f>VLOOKUP(B202,'Plantilla publicacion'!$A$3:$M$489,7,0)</f>
        <v>FUNCIONAMIENTO</v>
      </c>
      <c r="H202" s="103" t="str">
        <f>VLOOKUP(B202,'Plantilla publicacion'!$A$3:$M$489,8,0)</f>
        <v>Actuaciones colaborativas con autoridades de protección de datos internacionales en busca de establecer buenas prácticas al momento de investigar compañías con presencia transfronteriza, realizada y documentada (Informe / único entregable)</v>
      </c>
      <c r="I202" s="103">
        <f>VLOOKUP(B202,'Plantilla publicacion'!$A$3:$M$489,9,0)</f>
        <v>1</v>
      </c>
      <c r="J202" s="103" t="str">
        <f>VLOOKUP(B202,'Plantilla publicacion'!$A$3:$M$489,10,0)</f>
        <v>Númerica</v>
      </c>
      <c r="K202" s="189" t="str">
        <f>VLOOKUP(B202,'Plantilla publicacion'!$A$3:$M$489,11,0)</f>
        <v>2025-04-01</v>
      </c>
      <c r="L202" s="189" t="str">
        <f>VLOOKUP(B202,'Plantilla publicacion'!$A$3:$M$489,12,0)</f>
        <v>2025-08-28</v>
      </c>
      <c r="M202" s="103" t="str">
        <f>IF(ISERROR(VLOOKUP(B202,'Plantilla publicacion'!$A$3:$P$489,16,0)),"NA",VLOOKUP(B202,'Plantilla publicacion'!$A$3:$P$489,16,0))</f>
        <v>PES_20230041 / PEI_22</v>
      </c>
      <c r="N202" s="104" t="str">
        <f>VLOOKUP(B202,'Plantilla publicacion'!$A$3:$M$489,13,0)</f>
        <v>7000-DESPACHO DEL SUPERINTENDENTE DELEGADO PARA LA PROTECCIÓN DE DATOS PERSONALES</v>
      </c>
    </row>
    <row r="203" spans="1:14" ht="39" hidden="1" thickBot="1" x14ac:dyDescent="0.3">
      <c r="A203" s="13" t="str">
        <f>VLOOKUP(B203,'Plantilla publicacion'!$A$3:$B$489,2,0)</f>
        <v>Actividad propia</v>
      </c>
      <c r="B203" s="105" t="s">
        <v>883</v>
      </c>
      <c r="C203" s="220"/>
      <c r="D203" s="220">
        <f>VLOOKUP(B203,'Plantilla publicacion'!$A$3:$M$489,6,0)</f>
        <v>0</v>
      </c>
      <c r="E203" s="220"/>
      <c r="F203" s="220"/>
      <c r="G203" s="220" t="str">
        <f>VLOOKUP(B203,'Plantilla publicacion'!$A$3:$M$489,7,0)</f>
        <v>N/A</v>
      </c>
      <c r="H203" s="6" t="str">
        <f>VLOOKUP(B203,'Plantilla publicacion'!$A$3:$M$489,8,0)</f>
        <v>Exponer ante un foro internacional las lecciones aprendidas de una actuación administrativa frente a una compañía con presencia transfronteriza (Captura de pantalla o imágenes de la exposición realizada/único entregable)</v>
      </c>
      <c r="I203" s="6">
        <f>VLOOKUP(B203,'Plantilla publicacion'!$A$3:$M$489,9,0)</f>
        <v>1</v>
      </c>
      <c r="J203" s="6" t="str">
        <f>VLOOKUP(B203,'Plantilla publicacion'!$A$3:$M$489,10,0)</f>
        <v>Númerica</v>
      </c>
      <c r="K203" s="7" t="str">
        <f>VLOOKUP(B203,'Plantilla publicacion'!$A$3:$M$489,11,0)</f>
        <v>2025-04-01</v>
      </c>
      <c r="L203" s="7" t="str">
        <f>VLOOKUP(B203,'Plantilla publicacion'!$A$3:$M$489,12,0)</f>
        <v>2025-06-27</v>
      </c>
      <c r="M203" s="58"/>
      <c r="N203" s="106" t="str">
        <f>VLOOKUP(B203,'Plantilla publicacion'!$A$3:$M$489,13,0)</f>
        <v>7000-DESPACHO DEL SUPERINTENDENTE DELEGADO PARA LA PROTECCIÓN DE DATOS PERSONALES</v>
      </c>
    </row>
    <row r="204" spans="1:14" ht="39" hidden="1" thickBot="1" x14ac:dyDescent="0.3">
      <c r="A204" s="13" t="str">
        <f>VLOOKUP(B204,'Plantilla publicacion'!$A$3:$B$489,2,0)</f>
        <v>Actividad propia</v>
      </c>
      <c r="B204" s="107" t="s">
        <v>885</v>
      </c>
      <c r="C204" s="221"/>
      <c r="D204" s="221">
        <f>VLOOKUP(B204,'Plantilla publicacion'!$A$3:$M$489,6,0)</f>
        <v>0</v>
      </c>
      <c r="E204" s="221"/>
      <c r="F204" s="221"/>
      <c r="G204" s="221" t="str">
        <f>VLOOKUP(B204,'Plantilla publicacion'!$A$3:$M$489,7,0)</f>
        <v>N/A</v>
      </c>
      <c r="H204" s="109" t="str">
        <f>VLOOKUP(B204,'Plantilla publicacion'!$A$3:$M$489,8,0)</f>
        <v>Elaborar informe que recopile las conclusiones con las autoridades de protección de datos internacionales de buenas prácticas al momento de investigar compañías con presencia transfronteriza. (Informe/único entregable)</v>
      </c>
      <c r="I204" s="109">
        <f>VLOOKUP(B204,'Plantilla publicacion'!$A$3:$M$489,9,0)</f>
        <v>1</v>
      </c>
      <c r="J204" s="109" t="str">
        <f>VLOOKUP(B204,'Plantilla publicacion'!$A$3:$M$489,10,0)</f>
        <v>Númerica</v>
      </c>
      <c r="K204" s="110" t="str">
        <f>VLOOKUP(B204,'Plantilla publicacion'!$A$3:$M$489,11,0)</f>
        <v>2025-07-01</v>
      </c>
      <c r="L204" s="110" t="str">
        <f>VLOOKUP(B204,'Plantilla publicacion'!$A$3:$M$489,12,0)</f>
        <v>2025-08-28</v>
      </c>
      <c r="M204" s="111"/>
      <c r="N204" s="112" t="str">
        <f>VLOOKUP(B204,'Plantilla publicacion'!$A$3:$M$489,13,0)</f>
        <v>7000-DESPACHO DEL SUPERINTENDENTE DELEGADO PARA LA PROTECCIÓN DE DATOS PERSONALES</v>
      </c>
    </row>
    <row r="205" spans="1:14" s="12" customFormat="1" ht="38.25" hidden="1" customHeight="1" x14ac:dyDescent="0.25">
      <c r="A205" s="5" t="str">
        <f>VLOOKUP(B205,'Plantilla publicacion'!$A$3:$B$489,2,0)</f>
        <v>Producto</v>
      </c>
      <c r="B205" s="15" t="s">
        <v>886</v>
      </c>
      <c r="C205" s="219" t="str">
        <f>VLOOKUP(B205,'Plantilla publicacion'!$A$3:$R$489,17,0)</f>
        <v>PND - 2-01-4-c- Seguridad humana y justicia social - Portabilidad de datos para el empoderamiento ciudadano / PES - Reindustrialización</v>
      </c>
      <c r="D205" s="219" t="str">
        <f>VLOOKUP(B205,'Plantilla publicacion'!$A$3:$M$489,6,0)</f>
        <v>58-Promover el enfoque preventivo, diferencial y territorial en el que hacer misional de la entidad</v>
      </c>
      <c r="E205" s="219" t="str">
        <f>VLOOKUP(B205,'Plantilla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5" s="219" t="str">
        <f>VLOOKUP(B205,'Plantilla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5" s="219" t="str">
        <f>VLOOKUP(B205,'Plantilla publicacion'!$A$3:$M$489,7,0)</f>
        <v>C-3503-0200-0012-20104c</v>
      </c>
      <c r="H205" s="15" t="str">
        <f>VLOOKUP(B205,'Plantilla publicacion'!$A$3:$M$489,8,0)</f>
        <v>Eventos en temas relacionados con datos personales, realizados  (Pantallazos o captura de pantalla /único entregable)</v>
      </c>
      <c r="I205" s="15">
        <f>VLOOKUP(B205,'Plantilla publicacion'!$A$3:$M$489,9,0)</f>
        <v>2</v>
      </c>
      <c r="J205" s="15" t="str">
        <f>VLOOKUP(B205,'Plantilla publicacion'!$A$3:$M$489,10,0)</f>
        <v>Númerica</v>
      </c>
      <c r="K205" s="188" t="str">
        <f>VLOOKUP(B205,'Plantilla publicacion'!$A$3:$M$489,11,0)</f>
        <v>2025-02-04</v>
      </c>
      <c r="L205" s="188" t="str">
        <f>VLOOKUP(B205,'Plantilla publicacion'!$A$3:$M$489,12,0)</f>
        <v>2025-11-28</v>
      </c>
      <c r="M205" s="15" t="str">
        <f>IF(ISERROR(VLOOKUP(B205,'Plantilla publicacion'!$A$3:$P$489,16,0)),"NA",VLOOKUP(B205,'Plantilla publicacion'!$A$3:$P$489,16,0))</f>
        <v>PND_1_Fortalecer el empoderamiento de las personas sobre sus datos</v>
      </c>
      <c r="N205" s="15" t="str">
        <f>VLOOKUP(B205,'Plantilla publicacion'!$A$3:$M$489,13,0)</f>
        <v>7000-DESPACHO DEL SUPERINTENDENTE DELEGADO PARA LA PROTECCIÓN DE DATOS PERSONALES;
73-GRUPO DE TRABAJO DE COMUNICACION</v>
      </c>
    </row>
    <row r="206" spans="1:14" s="12" customFormat="1" ht="48" hidden="1" customHeight="1" x14ac:dyDescent="0.25">
      <c r="A206" s="13" t="str">
        <f>VLOOKUP(B206,'Plantilla publicacion'!$A$3:$B$489,2,0)</f>
        <v>Actividad propia</v>
      </c>
      <c r="B206" s="6" t="s">
        <v>889</v>
      </c>
      <c r="C206" s="220"/>
      <c r="D206" s="220">
        <f>VLOOKUP(B206,'Plantilla publicacion'!$A$3:$M$489,6,0)</f>
        <v>0</v>
      </c>
      <c r="E206" s="220"/>
      <c r="F206" s="220"/>
      <c r="G206" s="220" t="str">
        <f>VLOOKUP(B206,'Plantilla publicacion'!$A$3:$M$489,7,0)</f>
        <v>N/A</v>
      </c>
      <c r="H206" s="6" t="str">
        <f>VLOOKUP(B206,'Plantilla publicacion'!$A$3:$M$489,8,0)</f>
        <v>Solicitar publicación de la fecha del evento en el calendario de eventos de la entidad  al Grupo de Comunicaciones  (captura de pantalla de la publicación de la fecha del evento / único entregable)</v>
      </c>
      <c r="I206" s="6">
        <f>VLOOKUP(B206,'Plantilla publicacion'!$A$3:$M$489,9,0)</f>
        <v>2</v>
      </c>
      <c r="J206" s="6" t="str">
        <f>VLOOKUP(B206,'Plantilla publicacion'!$A$3:$M$489,10,0)</f>
        <v>Númerica</v>
      </c>
      <c r="K206" s="7" t="str">
        <f>VLOOKUP(B206,'Plantilla publicacion'!$A$3:$M$489,11,0)</f>
        <v>2025-02-04</v>
      </c>
      <c r="L206" s="7" t="str">
        <f>VLOOKUP(B206,'Plantilla publicacion'!$A$3:$M$489,12,0)</f>
        <v>2025-08-29</v>
      </c>
      <c r="M206" s="58"/>
      <c r="N206" s="17" t="str">
        <f>VLOOKUP(B206,'Plantilla publicacion'!$A$3:$M$489,13,0)</f>
        <v>7000-DESPACHO DEL SUPERINTENDENTE DELEGADO PARA LA PROTECCIÓN DE DATOS PERSONALES</v>
      </c>
    </row>
    <row r="207" spans="1:14" s="12" customFormat="1" ht="48" hidden="1" customHeight="1" x14ac:dyDescent="0.25">
      <c r="A207" s="13" t="str">
        <f>VLOOKUP(B207,'Plantilla publicacion'!$A$3:$B$489,2,0)</f>
        <v>Actividad propia</v>
      </c>
      <c r="B207" s="6" t="s">
        <v>891</v>
      </c>
      <c r="C207" s="220"/>
      <c r="D207" s="220">
        <f>VLOOKUP(B207,'Plantilla publicacion'!$A$3:$M$489,6,0)</f>
        <v>0</v>
      </c>
      <c r="E207" s="220"/>
      <c r="F207" s="220"/>
      <c r="G207" s="220" t="str">
        <f>VLOOKUP(B207,'Plantilla publicacion'!$A$3:$M$489,7,0)</f>
        <v>N/A</v>
      </c>
      <c r="H207" s="6" t="str">
        <f>VLOOKUP(B207,'Plantilla publicacion'!$A$3:$M$489,8,0)</f>
        <v>Diligenciar check list del evento con la fecha definitiva igual a la publicada en el  calendario de eventos  (documento de check list para la realización del evento / único entregable)</v>
      </c>
      <c r="I207" s="6">
        <f>VLOOKUP(B207,'Plantilla publicacion'!$A$3:$M$489,9,0)</f>
        <v>2</v>
      </c>
      <c r="J207" s="6" t="str">
        <f>VLOOKUP(B207,'Plantilla publicacion'!$A$3:$M$489,10,0)</f>
        <v>Númerica</v>
      </c>
      <c r="K207" s="7" t="str">
        <f>VLOOKUP(B207,'Plantilla publicacion'!$A$3:$M$489,11,0)</f>
        <v>2025-09-01</v>
      </c>
      <c r="L207" s="7" t="str">
        <f>VLOOKUP(B207,'Plantilla publicacion'!$A$3:$M$489,12,0)</f>
        <v>2025-09-25</v>
      </c>
      <c r="M207" s="58"/>
      <c r="N207" s="17" t="str">
        <f>VLOOKUP(B207,'Plantilla publicacion'!$A$3:$M$489,13,0)</f>
        <v>7000-DESPACHO DEL SUPERINTENDENTE DELEGADO PARA LA PROTECCIÓN DE DATOS PERSONALES</v>
      </c>
    </row>
    <row r="208" spans="1:14" s="12" customFormat="1" ht="48" hidden="1" customHeight="1" x14ac:dyDescent="0.25">
      <c r="A208" s="13"/>
      <c r="B208" s="6" t="s">
        <v>893</v>
      </c>
      <c r="C208" s="220"/>
      <c r="D208" s="220"/>
      <c r="E208" s="220"/>
      <c r="F208" s="220"/>
      <c r="G208" s="220"/>
      <c r="H208" s="6" t="str">
        <f>VLOOKUP(B208,'Plantilla publicacion'!$A$3:$M$489,8,0)</f>
        <v>Elaborar y enviar agenda definitiva para ser publicada  (correo electrónico con agenda definitiva / único entregable)</v>
      </c>
      <c r="I208" s="6">
        <f>VLOOKUP(B208,'Plantilla publicacion'!$A$3:$M$489,9,0)</f>
        <v>2</v>
      </c>
      <c r="J208" s="6" t="str">
        <f>VLOOKUP(B208,'Plantilla publicacion'!$A$3:$M$489,10,0)</f>
        <v>Númerica</v>
      </c>
      <c r="K208" s="7" t="str">
        <f>VLOOKUP(B208,'Plantilla publicacion'!$A$3:$M$489,11,0)</f>
        <v>2025-09-26</v>
      </c>
      <c r="L208" s="7" t="str">
        <f>VLOOKUP(B208,'Plantilla publicacion'!$A$3:$M$489,12,0)</f>
        <v>2025-10-14</v>
      </c>
      <c r="M208" s="58"/>
      <c r="N208" s="17" t="str">
        <f>VLOOKUP(B208,'Plantilla publicacion'!$A$3:$M$489,13,0)</f>
        <v>7000-DESPACHO DEL SUPERINTENDENTE DELEGADO PARA LA PROTECCIÓN DE DATOS PERSONALES</v>
      </c>
    </row>
    <row r="209" spans="1:14" s="12" customFormat="1" ht="48" hidden="1" customHeight="1" x14ac:dyDescent="0.25">
      <c r="A209" s="13"/>
      <c r="B209" s="6" t="s">
        <v>895</v>
      </c>
      <c r="C209" s="220"/>
      <c r="D209" s="220"/>
      <c r="E209" s="220"/>
      <c r="F209" s="220"/>
      <c r="G209" s="220"/>
      <c r="H209" s="6" t="str">
        <f>VLOOKUP(B209,'Plantilla publicacion'!$A$3:$M$489,8,0)</f>
        <v>Publicar Agenda definitiva  (Captura de pantalla de la publicación)</v>
      </c>
      <c r="I209" s="6">
        <f>VLOOKUP(B209,'Plantilla publicacion'!$A$3:$M$489,9,0)</f>
        <v>2</v>
      </c>
      <c r="J209" s="6" t="str">
        <f>VLOOKUP(B209,'Plantilla publicacion'!$A$3:$M$489,10,0)</f>
        <v>Númerica</v>
      </c>
      <c r="K209" s="7" t="str">
        <f>VLOOKUP(B209,'Plantilla publicacion'!$A$3:$M$489,11,0)</f>
        <v>2025-10-15</v>
      </c>
      <c r="L209" s="7" t="str">
        <f>VLOOKUP(B209,'Plantilla publicacion'!$A$3:$M$489,12,0)</f>
        <v>2025-10-22</v>
      </c>
      <c r="M209" s="58"/>
      <c r="N209" s="17" t="str">
        <f>VLOOKUP(B209,'Plantilla publicacion'!$A$3:$M$489,13,0)</f>
        <v>73-GRUPO DE TRABAJO DE COMUNICACION</v>
      </c>
    </row>
    <row r="210" spans="1:14" s="12" customFormat="1" ht="48" hidden="1" customHeight="1" thickBot="1" x14ac:dyDescent="0.3">
      <c r="A210" s="13"/>
      <c r="B210" s="6" t="s">
        <v>897</v>
      </c>
      <c r="C210" s="221"/>
      <c r="D210" s="221"/>
      <c r="E210" s="221"/>
      <c r="F210" s="221"/>
      <c r="G210" s="221"/>
      <c r="H210" s="6" t="str">
        <f>VLOOKUP(B210,'Plantilla publicacion'!$A$3:$M$489,8,0)</f>
        <v>Realizar el evento (fotografías del evento realizado / único entregable)()</v>
      </c>
      <c r="I210" s="6">
        <f>VLOOKUP(B210,'Plantilla publicacion'!$A$3:$M$489,9,0)</f>
        <v>2</v>
      </c>
      <c r="J210" s="6" t="str">
        <f>VLOOKUP(B210,'Plantilla publicacion'!$A$3:$M$489,10,0)</f>
        <v>Númerica</v>
      </c>
      <c r="K210" s="7" t="str">
        <f>VLOOKUP(B210,'Plantilla publicacion'!$A$3:$M$489,11,0)</f>
        <v>2025-10-23</v>
      </c>
      <c r="L210" s="7" t="str">
        <f>VLOOKUP(B210,'Plantilla publicacion'!$A$3:$M$489,12,0)</f>
        <v>2025-11-28</v>
      </c>
      <c r="M210" s="58"/>
      <c r="N210" s="17" t="str">
        <f>VLOOKUP(B210,'Plantilla publicacion'!$A$3:$M$489,13,0)</f>
        <v>7000-DESPACHO DEL SUPERINTENDENTE DELEGADO PARA LA PROTECCIÓN DE DATOS PERSONALES;
73-GRUPO DE TRABAJO DE COMUNICACION</v>
      </c>
    </row>
    <row r="211" spans="1:14" s="12" customFormat="1" ht="48" hidden="1" customHeight="1" x14ac:dyDescent="0.25">
      <c r="A211" s="13"/>
      <c r="B211" s="36" t="s">
        <v>899</v>
      </c>
      <c r="C211" s="163" t="str">
        <f>VLOOKUP(B211,'Plantilla publicacion'!$A$3:$R$489,17,0)</f>
        <v>PND - 2-01-4-c- Seguridad humana y justicia social - Portabilidad de datos para el empoderamiento ciudadano / PES - Reindustrialización</v>
      </c>
      <c r="D211" s="163" t="str">
        <f>VLOOKUP(B211,'Plantilla publicacion'!$A$3:$M$489,6,0)</f>
        <v>58-Promover el enfoque preventivo, diferencial y territorial en el que hacer misional de la entidad</v>
      </c>
      <c r="E211" s="163" t="str">
        <f>VLOOKUP(B211,'Plantilla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163" t="str">
        <f>VLOOKUP(B211,'Plantilla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163" t="str">
        <f>VLOOKUP(B211,'Plantilla publicacion'!$A$3:$M$489,7,0)</f>
        <v>FUNCIONAMIENTO</v>
      </c>
      <c r="H211" s="6" t="str">
        <f>VLOOKUP(B211,'Plantilla publicacion'!$A$3:$M$489,8,0)</f>
        <v>Campaña de divulgación para fortalecer el empoderamiento de las personas sobre sus datos, ejecutada (Pantallazos con la publicación/único entregable)</v>
      </c>
      <c r="I211" s="6">
        <f>VLOOKUP(B211,'Plantilla publicacion'!$A$3:$M$489,9,0)</f>
        <v>1</v>
      </c>
      <c r="J211" s="6" t="str">
        <f>VLOOKUP(B211,'Plantilla publicacion'!$A$3:$M$489,10,0)</f>
        <v>Númerica</v>
      </c>
      <c r="K211" s="7" t="str">
        <f>VLOOKUP(B211,'Plantilla publicacion'!$A$3:$M$489,11,0)</f>
        <v>2025-02-03</v>
      </c>
      <c r="L211" s="7" t="str">
        <f>VLOOKUP(B211,'Plantilla publicacion'!$A$3:$M$489,12,0)</f>
        <v>2025-07-30</v>
      </c>
      <c r="M211" s="58"/>
      <c r="N211" s="17" t="str">
        <f>VLOOKUP(B211,'Plantilla publicacion'!$A$3:$M$489,13,0)</f>
        <v>7000-DESPACHO DEL SUPERINTENDENTE DELEGADO PARA LA PROTECCIÓN DE DATOS PERSONALES;
73-GRUPO DE TRABAJO DE COMUNICACION</v>
      </c>
    </row>
    <row r="212" spans="1:14" s="12" customFormat="1" ht="48" hidden="1" customHeight="1" x14ac:dyDescent="0.25">
      <c r="A212" s="13"/>
      <c r="B212" s="36" t="s">
        <v>901</v>
      </c>
      <c r="C212" s="100"/>
      <c r="D212" s="100"/>
      <c r="E212" s="100"/>
      <c r="F212" s="100"/>
      <c r="G212" s="100"/>
      <c r="H212" s="6" t="str">
        <f>VLOOKUP(B212,'Plantilla publicacion'!$A$3:$M$489,8,0)</f>
        <v>Diligenciar y enviar al Grupo de trabajo de comunicaciones el brief  de la campaña genérica previa concertación con OSCAE. (correo electrónico con el Brief diligenciado /único entregable)</v>
      </c>
      <c r="I212" s="6">
        <f>VLOOKUP(B212,'Plantilla publicacion'!$A$3:$M$489,9,0)</f>
        <v>1</v>
      </c>
      <c r="J212" s="6" t="str">
        <f>VLOOKUP(B212,'Plantilla publicacion'!$A$3:$M$489,10,0)</f>
        <v>Númerica</v>
      </c>
      <c r="K212" s="7" t="str">
        <f>VLOOKUP(B212,'Plantilla publicacion'!$A$3:$M$489,11,0)</f>
        <v>2025-02-03</v>
      </c>
      <c r="L212" s="7" t="str">
        <f>VLOOKUP(B212,'Plantilla publicacion'!$A$3:$M$489,12,0)</f>
        <v>2025-03-20</v>
      </c>
      <c r="M212" s="58"/>
      <c r="N212" s="17" t="str">
        <f>VLOOKUP(B212,'Plantilla publicacion'!$A$3:$M$489,13,0)</f>
        <v>7000-DESPACHO DEL SUPERINTENDENTE DELEGADO PARA LA PROTECCIÓN DE DATOS PERSONALES</v>
      </c>
    </row>
    <row r="213" spans="1:14" s="12" customFormat="1" ht="48" hidden="1" customHeight="1" x14ac:dyDescent="0.25">
      <c r="A213" s="13"/>
      <c r="B213" s="36" t="s">
        <v>903</v>
      </c>
      <c r="C213" s="100"/>
      <c r="D213" s="100"/>
      <c r="E213" s="100"/>
      <c r="F213" s="100"/>
      <c r="G213" s="100"/>
      <c r="H213" s="6" t="str">
        <f>VLOOKUP(B213,'Plantilla publicacion'!$A$3:$M$489,8,0)</f>
        <v>Elaborar y presentar el concepto gráfico y racional de la campaña y sus diferentes ejes temáticos  (correo electrónico con Documento en el que se observe el concepto gráfico y racional de la campaña integral y sus diferentes ejes temáticos /único entregable)</v>
      </c>
      <c r="I213" s="6">
        <f>VLOOKUP(B213,'Plantilla publicacion'!$A$3:$M$489,9,0)</f>
        <v>1</v>
      </c>
      <c r="J213" s="6" t="str">
        <f>VLOOKUP(B213,'Plantilla publicacion'!$A$3:$M$489,10,0)</f>
        <v>Númerica</v>
      </c>
      <c r="K213" s="7" t="str">
        <f>VLOOKUP(B213,'Plantilla publicacion'!$A$3:$M$489,11,0)</f>
        <v>2025-03-21</v>
      </c>
      <c r="L213" s="7" t="str">
        <f>VLOOKUP(B213,'Plantilla publicacion'!$A$3:$M$489,12,0)</f>
        <v>2025-05-05</v>
      </c>
      <c r="M213" s="58"/>
      <c r="N213" s="17" t="str">
        <f>VLOOKUP(B213,'Plantilla publicacion'!$A$3:$M$489,13,0)</f>
        <v>73-GRUPO DE TRABAJO DE COMUNICACION</v>
      </c>
    </row>
    <row r="214" spans="1:14" s="12" customFormat="1" ht="48" hidden="1" customHeight="1" x14ac:dyDescent="0.25">
      <c r="A214" s="13"/>
      <c r="B214" s="36" t="s">
        <v>905</v>
      </c>
      <c r="C214" s="100"/>
      <c r="D214" s="100"/>
      <c r="E214" s="100"/>
      <c r="F214" s="100"/>
      <c r="G214" s="100"/>
      <c r="H214" s="6" t="str">
        <f>VLOOKUP(B214,'Plantilla publicacion'!$A$3:$M$489,8,0)</f>
        <v>Revisar y aprobar la propuesta por parte del área responsable (única revisión) /correo electrónico con documento aprobado)</v>
      </c>
      <c r="I214" s="6">
        <f>VLOOKUP(B214,'Plantilla publicacion'!$A$3:$M$489,9,0)</f>
        <v>1</v>
      </c>
      <c r="J214" s="6" t="str">
        <f>VLOOKUP(B214,'Plantilla publicacion'!$A$3:$M$489,10,0)</f>
        <v>Númerica</v>
      </c>
      <c r="K214" s="7" t="str">
        <f>VLOOKUP(B214,'Plantilla publicacion'!$A$3:$M$489,11,0)</f>
        <v>2025-05-06</v>
      </c>
      <c r="L214" s="7" t="str">
        <f>VLOOKUP(B214,'Plantilla publicacion'!$A$3:$M$489,12,0)</f>
        <v>2025-05-08</v>
      </c>
      <c r="M214" s="58"/>
      <c r="N214" s="17" t="str">
        <f>VLOOKUP(B214,'Plantilla publicacion'!$A$3:$M$489,13,0)</f>
        <v>7000-DESPACHO DEL SUPERINTENDENTE DELEGADO PARA LA PROTECCIÓN DE DATOS PERSONALES</v>
      </c>
    </row>
    <row r="215" spans="1:14" s="12" customFormat="1" ht="48" hidden="1" customHeight="1" thickBot="1" x14ac:dyDescent="0.3">
      <c r="A215" s="13"/>
      <c r="B215" s="162" t="s">
        <v>907</v>
      </c>
      <c r="C215" s="100"/>
      <c r="D215" s="100"/>
      <c r="E215" s="100"/>
      <c r="F215" s="100"/>
      <c r="G215" s="100"/>
      <c r="H215" s="6" t="str">
        <f>VLOOKUP(B215,'Plantilla publicacion'!$A$3:$M$489,8,0)</f>
        <v>Ejecutar la campaña  (Capturas de pantalla de la publicación de la campaña)</v>
      </c>
      <c r="I215" s="6">
        <f>VLOOKUP(B215,'Plantilla publicacion'!$A$3:$M$489,9,0)</f>
        <v>1</v>
      </c>
      <c r="J215" s="6" t="str">
        <f>VLOOKUP(B215,'Plantilla publicacion'!$A$3:$M$489,10,0)</f>
        <v>Númerica</v>
      </c>
      <c r="K215" s="7" t="str">
        <f>VLOOKUP(B215,'Plantilla publicacion'!$A$3:$M$489,11,0)</f>
        <v>2025-05-09</v>
      </c>
      <c r="L215" s="7" t="str">
        <f>VLOOKUP(B215,'Plantilla publicacion'!$A$3:$M$489,12,0)</f>
        <v>2025-07-30</v>
      </c>
      <c r="M215" s="58"/>
      <c r="N215" s="17" t="str">
        <f>VLOOKUP(B215,'Plantilla publicacion'!$A$3:$M$489,13,0)</f>
        <v>73-GRUPO DE TRABAJO DE COMUNICACION</v>
      </c>
    </row>
    <row r="216" spans="1:14" s="12" customFormat="1" ht="39" hidden="1" thickBot="1" x14ac:dyDescent="0.3">
      <c r="A216" s="5" t="str">
        <f>VLOOKUP(B216,'Plantilla publicacion'!$A$3:$B$489,2,0)</f>
        <v>Producto</v>
      </c>
      <c r="B216" s="101" t="s">
        <v>910</v>
      </c>
      <c r="C216" s="219" t="str">
        <f>VLOOKUP(B216,'Plantilla publicacion'!$A$3:$R$489,17,0)</f>
        <v>PND - 2-01-4-c- Seguridad humana y justicia social - Portabilidad de datos para el empoderamiento ciudadano / PES - Reindustrialización</v>
      </c>
      <c r="D216" s="219" t="str">
        <f>VLOOKUP(B216,'Plantilla publicacion'!$A$3:$M$489,6,0)</f>
        <v>58-Promover el enfoque preventivo, diferencial y territorial en el que hacer misional de la entidad</v>
      </c>
      <c r="E216" s="219" t="str">
        <f>VLOOKUP(B216,'Plantilla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6" s="219" t="str">
        <f>VLOOKUP(B216,'Plantilla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6" s="219" t="str">
        <f>VLOOKUP(B216,'Plantilla publicacion'!$A$3:$M$489,7,0)</f>
        <v>C-3503-0200-0012-20104c</v>
      </c>
      <c r="H216" s="103" t="str">
        <f>VLOOKUP(B216,'Plantilla publicacion'!$A$3:$M$489,8,0)</f>
        <v>Capacitaciones dirigidas al a los sujetos obligados para la adecuada inscripción de sus bases de datos en el Registro Nacional de Bases de Datos (RNBD), realizadas (registros fotográficos/capturas de pantallas )</v>
      </c>
      <c r="I216" s="103">
        <f>VLOOKUP(B216,'Plantilla publicacion'!$A$3:$M$489,9,0)</f>
        <v>6</v>
      </c>
      <c r="J216" s="103" t="str">
        <f>VLOOKUP(B216,'Plantilla publicacion'!$A$3:$M$489,10,0)</f>
        <v>Númerica</v>
      </c>
      <c r="K216" s="189" t="str">
        <f>VLOOKUP(B216,'Plantilla publicacion'!$A$3:$M$489,11,0)</f>
        <v>2025-02-04</v>
      </c>
      <c r="L216" s="189" t="str">
        <f>VLOOKUP(B216,'Plantilla publicacion'!$A$3:$M$489,12,0)</f>
        <v>2025-12-16</v>
      </c>
      <c r="M216" s="103">
        <f>IF(ISERROR(VLOOKUP(B216,'Plantilla publicacion'!$A$3:$P$489,16,0)),"NA",VLOOKUP(B216,'Plantilla publicacion'!$A$3:$P$489,16,0))</f>
        <v>0</v>
      </c>
      <c r="N216" s="104" t="str">
        <f>VLOOKUP(B216,'Plantilla publicacion'!$A$3:$M$489,13,0)</f>
        <v>7100-DIRECCIÓN DE INVESTIGACIONES DE PROTECCIÓN DE DATOS PERSONALES;
73-GRUPO DE TRABAJO DE COMUNICACION</v>
      </c>
    </row>
    <row r="217" spans="1:14" s="12" customFormat="1" ht="48" hidden="1" customHeight="1" x14ac:dyDescent="0.25">
      <c r="A217" s="13" t="str">
        <f>VLOOKUP(B217,'Plantilla publicacion'!$A$3:$B$489,2,0)</f>
        <v>Actividad propia</v>
      </c>
      <c r="B217" s="105" t="s">
        <v>913</v>
      </c>
      <c r="C217" s="220"/>
      <c r="D217" s="220">
        <f>VLOOKUP(B217,'Plantilla publicacion'!$A$3:$M$489,6,0)</f>
        <v>0</v>
      </c>
      <c r="E217" s="220"/>
      <c r="F217" s="220"/>
      <c r="G217" s="220" t="str">
        <f>VLOOKUP(B217,'Plantilla publicacion'!$A$3:$M$489,7,0)</f>
        <v>N/A</v>
      </c>
      <c r="H217" s="6" t="str">
        <f>VLOOKUP(B217,'Plantilla publicacion'!$A$3:$M$489,8,0)</f>
        <v>Elaborar y enviar cronograma de capacitaciones al grupo de comunicaciones  (correo electrónico con cronograma/único entregable)</v>
      </c>
      <c r="I217" s="6">
        <f>VLOOKUP(B217,'Plantilla publicacion'!$A$3:$M$489,9,0)</f>
        <v>1</v>
      </c>
      <c r="J217" s="6" t="str">
        <f>VLOOKUP(B217,'Plantilla publicacion'!$A$3:$M$489,10,0)</f>
        <v>Númerica</v>
      </c>
      <c r="K217" s="7" t="str">
        <f>VLOOKUP(B217,'Plantilla publicacion'!$A$3:$M$489,11,0)</f>
        <v>2025-02-04</v>
      </c>
      <c r="L217" s="7" t="str">
        <f>VLOOKUP(B217,'Plantilla publicacion'!$A$3:$M$489,12,0)</f>
        <v>2025-02-07</v>
      </c>
      <c r="M217" s="58"/>
      <c r="N217" s="106" t="str">
        <f>VLOOKUP(B217,'Plantilla publicacion'!$A$3:$M$489,13,0)</f>
        <v>7100-DIRECCIÓN DE INVESTIGACIONES DE PROTECCIÓN DE DATOS PERSONALES</v>
      </c>
    </row>
    <row r="218" spans="1:14" s="12" customFormat="1" ht="48" hidden="1" customHeight="1" x14ac:dyDescent="0.25">
      <c r="A218" s="13" t="str">
        <f>VLOOKUP(B218,'Plantilla publicacion'!$A$3:$B$489,2,0)</f>
        <v>Actividad propia</v>
      </c>
      <c r="B218" s="105" t="s">
        <v>915</v>
      </c>
      <c r="C218" s="220"/>
      <c r="D218" s="220">
        <f>VLOOKUP(B218,'Plantilla publicacion'!$A$3:$M$489,6,0)</f>
        <v>0</v>
      </c>
      <c r="E218" s="220"/>
      <c r="F218" s="220"/>
      <c r="G218" s="220" t="str">
        <f>VLOOKUP(B218,'Plantilla publicacion'!$A$3:$M$489,7,0)</f>
        <v>N/A</v>
      </c>
      <c r="H218" s="6" t="str">
        <f>VLOOKUP(B218,'Plantilla publicacion'!$A$3:$M$489,8,0)</f>
        <v>Realizar capacitaciones en temas relacionados con datos personales. (Registro fotográfico o captura de pantalla)</v>
      </c>
      <c r="I218" s="6">
        <f>VLOOKUP(B218,'Plantilla publicacion'!$A$3:$M$489,9,0)</f>
        <v>6</v>
      </c>
      <c r="J218" s="6" t="str">
        <f>VLOOKUP(B218,'Plantilla publicacion'!$A$3:$M$489,10,0)</f>
        <v>Númerica</v>
      </c>
      <c r="K218" s="7" t="str">
        <f>VLOOKUP(B218,'Plantilla publicacion'!$A$3:$M$489,11,0)</f>
        <v>2025-02-11</v>
      </c>
      <c r="L218" s="7" t="str">
        <f>VLOOKUP(B218,'Plantilla publicacion'!$A$3:$M$489,12,0)</f>
        <v>2025-11-28</v>
      </c>
      <c r="M218" s="58"/>
      <c r="N218" s="106" t="str">
        <f>VLOOKUP(B218,'Plantilla publicacion'!$A$3:$M$489,13,0)</f>
        <v>7100-DIRECCIÓN DE INVESTIGACIONES DE PROTECCIÓN DE DATOS PERSONALES;
73-GRUPO DE TRABAJO DE COMUNICACION</v>
      </c>
    </row>
    <row r="219" spans="1:14" s="12" customFormat="1" ht="48" hidden="1" customHeight="1" thickBot="1" x14ac:dyDescent="0.3">
      <c r="A219" s="13" t="str">
        <f>VLOOKUP(B219,'Plantilla publicacion'!$A$3:$B$489,2,0)</f>
        <v>Actividad propia</v>
      </c>
      <c r="B219" s="107" t="s">
        <v>916</v>
      </c>
      <c r="C219" s="221"/>
      <c r="D219" s="221">
        <f>VLOOKUP(B219,'Plantilla publicacion'!$A$3:$M$489,6,0)</f>
        <v>0</v>
      </c>
      <c r="E219" s="221"/>
      <c r="F219" s="221"/>
      <c r="G219" s="221" t="str">
        <f>VLOOKUP(B219,'Plantilla publicacion'!$A$3:$M$489,7,0)</f>
        <v>N/A</v>
      </c>
      <c r="H219" s="109" t="str">
        <f>VLOOKUP(B219,'Plantilla publicacion'!$A$3:$M$489,8,0)</f>
        <v>Realizar informes de capacitaciones realizadas  (Informe elaborado)</v>
      </c>
      <c r="I219" s="109">
        <f>VLOOKUP(B219,'Plantilla publicacion'!$A$3:$M$489,9,0)</f>
        <v>6</v>
      </c>
      <c r="J219" s="109" t="str">
        <f>VLOOKUP(B219,'Plantilla publicacion'!$A$3:$M$489,10,0)</f>
        <v>Númerica</v>
      </c>
      <c r="K219" s="110" t="str">
        <f>VLOOKUP(B219,'Plantilla publicacion'!$A$3:$M$489,11,0)</f>
        <v>2025-02-11</v>
      </c>
      <c r="L219" s="110" t="str">
        <f>VLOOKUP(B219,'Plantilla publicacion'!$A$3:$M$489,12,0)</f>
        <v>2025-12-16</v>
      </c>
      <c r="M219" s="111"/>
      <c r="N219" s="112" t="str">
        <f>VLOOKUP(B219,'Plantilla publicacion'!$A$3:$M$489,13,0)</f>
        <v>7100-DIRECCIÓN DE INVESTIGACIONES DE PROTECCIÓN DE DATOS PERSONALES</v>
      </c>
    </row>
    <row r="220" spans="1:14" s="12" customFormat="1" ht="39" hidden="1" thickBot="1" x14ac:dyDescent="0.3">
      <c r="A220" s="5" t="str">
        <f>VLOOKUP(B220,'Plantilla publicacion'!$A$3:$B$489,2,0)</f>
        <v>Producto</v>
      </c>
      <c r="B220" s="15" t="s">
        <v>944</v>
      </c>
      <c r="C220" s="220" t="str">
        <f>VLOOKUP(B220,'Plantilla publicacion'!$A$3:$R$489,17,0)</f>
        <v>PND - 5-31-5-b- Convergencia regional - Entidades públicas territoriales y nacionales fortalecidas / PES - Transformación Institucional</v>
      </c>
      <c r="D220" s="220" t="str">
        <f>VLOOKUP(B220,'Plantilla publicacion'!$A$3:$M$489,6,0)</f>
        <v>60-Fortalecer el Sistema Integral de Gestión Institucional en el marco del Modelo Integrado de Planeación y gestión para mejorar la prestación del servicio.</v>
      </c>
      <c r="E220" s="220" t="str">
        <f>VLOOKUP(B220,'Plantilla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0" s="220" t="str">
        <f>VLOOKUP(B220,'Plantilla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0" s="220" t="str">
        <f>VLOOKUP(B220,'Plantilla publicacion'!$A$3:$M$489,7,0)</f>
        <v>C-3599-0200-0005-53105b</v>
      </c>
      <c r="H220" s="15" t="str">
        <f>VLOOKUP(B220,'Plantilla publicacion'!$A$3:$M$489,8,0)</f>
        <v>Estrategia Integral de Relacionamiento Ciudadano, orientada al fortalecimiento de la relación entre la entidad y los ciudadanos, promoviendo la participación, el servicio eficiente y la confianza mutua, ejecutada (Informe de actividades realizadas )</v>
      </c>
      <c r="I220" s="15">
        <f>VLOOKUP(B220,'Plantilla publicacion'!$A$3:$M$489,9,0)</f>
        <v>100</v>
      </c>
      <c r="J220" s="15" t="str">
        <f>VLOOKUP(B220,'Plantilla publicacion'!$A$3:$M$489,10,0)</f>
        <v>Porcentual</v>
      </c>
      <c r="K220" s="188" t="str">
        <f>VLOOKUP(B220,'Plantilla publicacion'!$A$3:$M$489,11,0)</f>
        <v>2025-01-15</v>
      </c>
      <c r="L220" s="188" t="str">
        <f>VLOOKUP(B220,'Plantilla publicacion'!$A$3:$M$489,12,0)</f>
        <v>2025-11-14</v>
      </c>
      <c r="M220" s="15">
        <f>IF(ISERROR(VLOOKUP(B220,'Plantilla publicacion'!$A$3:$P$489,16,0)),"NA",VLOOKUP(B220,'Plantilla publicacion'!$A$3:$P$489,16,0))</f>
        <v>0</v>
      </c>
      <c r="N220" s="15" t="str">
        <f>VLOOKUP(B220,'Plantilla publicacion'!$A$3:$M$489,13,0)</f>
        <v>72-GRUPO DE TRABAJO DE ATENCION AL CIUDADANO</v>
      </c>
    </row>
    <row r="221" spans="1:14" s="12" customFormat="1" ht="48" hidden="1" customHeight="1" x14ac:dyDescent="0.25">
      <c r="A221" s="13" t="str">
        <f>VLOOKUP(B221,'Plantilla publicacion'!$A$3:$B$489,2,0)</f>
        <v>Actividad propia</v>
      </c>
      <c r="B221" s="6" t="s">
        <v>946</v>
      </c>
      <c r="C221" s="220"/>
      <c r="D221" s="220">
        <f>VLOOKUP(B221,'Plantilla publicacion'!$A$3:$M$489,6,0)</f>
        <v>0</v>
      </c>
      <c r="E221" s="220"/>
      <c r="F221" s="220"/>
      <c r="G221" s="220" t="str">
        <f>VLOOKUP(B221,'Plantilla publicacion'!$A$3:$M$489,7,0)</f>
        <v>N/A</v>
      </c>
      <c r="H221" s="6" t="str">
        <f>VLOOKUP(B221,'Plantilla publicacion'!$A$3:$M$489,8,0)</f>
        <v>Diseñar la estrategia de relacionamiento con la ciudadanía SIC 2025  que incluya el plan de trabajo para su ejecución (Documento de estrategia que incluya plan de trabajo)</v>
      </c>
      <c r="I221" s="6">
        <f>VLOOKUP(B221,'Plantilla publicacion'!$A$3:$M$489,9,0)</f>
        <v>1</v>
      </c>
      <c r="J221" s="6" t="str">
        <f>VLOOKUP(B221,'Plantilla publicacion'!$A$3:$M$489,10,0)</f>
        <v>Númerica</v>
      </c>
      <c r="K221" s="7" t="str">
        <f>VLOOKUP(B221,'Plantilla publicacion'!$A$3:$M$489,11,0)</f>
        <v>2025-01-15</v>
      </c>
      <c r="L221" s="7" t="str">
        <f>VLOOKUP(B221,'Plantilla publicacion'!$A$3:$M$489,12,0)</f>
        <v>2025-02-18</v>
      </c>
      <c r="M221" s="58"/>
      <c r="N221" s="17" t="str">
        <f>VLOOKUP(B221,'Plantilla publicacion'!$A$3:$M$489,13,0)</f>
        <v>72-GRUPO DE TRABAJO DE ATENCION AL CIUDADANO</v>
      </c>
    </row>
    <row r="222" spans="1:14" s="12" customFormat="1" ht="48" hidden="1" customHeight="1" x14ac:dyDescent="0.25">
      <c r="A222" s="13" t="str">
        <f>VLOOKUP(B222,'Plantilla publicacion'!$A$3:$B$489,2,0)</f>
        <v>Actividad propia</v>
      </c>
      <c r="B222" s="6" t="s">
        <v>948</v>
      </c>
      <c r="C222" s="220"/>
      <c r="D222" s="220">
        <f>VLOOKUP(B222,'Plantilla publicacion'!$A$3:$M$489,6,0)</f>
        <v>0</v>
      </c>
      <c r="E222" s="220"/>
      <c r="F222" s="220"/>
      <c r="G222" s="220" t="str">
        <f>VLOOKUP(B222,'Plantilla publicacion'!$A$3:$M$489,7,0)</f>
        <v>N/A</v>
      </c>
      <c r="H222" s="6" t="str">
        <f>VLOOKUP(B222,'Plantilla publicacion'!$A$3:$M$489,8,0)</f>
        <v>Comunicar a los grupos de valor la Estrategia de relacionamiento diseñada  (Capturas de pantalla de la divulgación en la página web y redes sociales)</v>
      </c>
      <c r="I222" s="6">
        <f>VLOOKUP(B222,'Plantilla publicacion'!$A$3:$M$489,9,0)</f>
        <v>1</v>
      </c>
      <c r="J222" s="6" t="str">
        <f>VLOOKUP(B222,'Plantilla publicacion'!$A$3:$M$489,10,0)</f>
        <v>Númerica</v>
      </c>
      <c r="K222" s="7" t="str">
        <f>VLOOKUP(B222,'Plantilla publicacion'!$A$3:$M$489,11,0)</f>
        <v>2025-02-19</v>
      </c>
      <c r="L222" s="7" t="str">
        <f>VLOOKUP(B222,'Plantilla publicacion'!$A$3:$M$489,12,0)</f>
        <v>2025-02-28</v>
      </c>
      <c r="M222" s="58"/>
      <c r="N222" s="17" t="str">
        <f>VLOOKUP(B222,'Plantilla publicacion'!$A$3:$M$489,13,0)</f>
        <v>72-GRUPO DE TRABAJO DE ATENCION AL CIUDADANO</v>
      </c>
    </row>
    <row r="223" spans="1:14" s="12" customFormat="1" ht="48" hidden="1" customHeight="1" x14ac:dyDescent="0.25">
      <c r="A223" s="13" t="str">
        <f>VLOOKUP(B223,'Plantilla publicacion'!$A$3:$B$489,2,0)</f>
        <v>Actividad propia</v>
      </c>
      <c r="B223" s="6" t="s">
        <v>950</v>
      </c>
      <c r="C223" s="220"/>
      <c r="D223" s="220">
        <f>VLOOKUP(B223,'Plantilla publicacion'!$A$3:$M$489,6,0)</f>
        <v>0</v>
      </c>
      <c r="E223" s="220"/>
      <c r="F223" s="220"/>
      <c r="G223" s="220" t="str">
        <f>VLOOKUP(B223,'Plantilla publicacion'!$A$3:$M$489,7,0)</f>
        <v>N/A</v>
      </c>
      <c r="H223" s="6" t="str">
        <f>VLOOKUP(B223,'Plantilla publicacion'!$A$3:$M$489,8,0)</f>
        <v>Desarrollar laboratorios de simplicidad para traducir a lenguaje claro documentos de alto tráfico de cara a la ciudadanía  (Informe con el resultado de los laboratorios)</v>
      </c>
      <c r="I223" s="6">
        <f>VLOOKUP(B223,'Plantilla publicacion'!$A$3:$M$489,9,0)</f>
        <v>2</v>
      </c>
      <c r="J223" s="6" t="str">
        <f>VLOOKUP(B223,'Plantilla publicacion'!$A$3:$M$489,10,0)</f>
        <v>Númerica</v>
      </c>
      <c r="K223" s="7" t="str">
        <f>VLOOKUP(B223,'Plantilla publicacion'!$A$3:$M$489,11,0)</f>
        <v>2025-03-03</v>
      </c>
      <c r="L223" s="7" t="str">
        <f>VLOOKUP(B223,'Plantilla publicacion'!$A$3:$M$489,12,0)</f>
        <v>2025-09-30</v>
      </c>
      <c r="M223" s="58"/>
      <c r="N223" s="17" t="str">
        <f>VLOOKUP(B223,'Plantilla publicacion'!$A$3:$M$489,13,0)</f>
        <v>72-GRUPO DE TRABAJO DE ATENCION AL CIUDADANO</v>
      </c>
    </row>
    <row r="224" spans="1:14" s="12" customFormat="1" ht="26.25" hidden="1" thickBot="1" x14ac:dyDescent="0.3">
      <c r="A224" s="13" t="str">
        <f>VLOOKUP(B224,'Plantilla publicacion'!$A$3:$B$489,2,0)</f>
        <v>Actividad propia</v>
      </c>
      <c r="B224" s="6" t="s">
        <v>952</v>
      </c>
      <c r="C224" s="220"/>
      <c r="D224" s="220">
        <f>VLOOKUP(B224,'Plantilla publicacion'!$A$3:$M$489,6,0)</f>
        <v>0</v>
      </c>
      <c r="E224" s="220"/>
      <c r="F224" s="220"/>
      <c r="G224" s="220" t="str">
        <f>VLOOKUP(B224,'Plantilla publicacion'!$A$3:$M$489,7,0)</f>
        <v>N/A</v>
      </c>
      <c r="H224" s="6" t="str">
        <f>VLOOKUP(B224,'Plantilla publicacion'!$A$3:$M$489,8,0)</f>
        <v>Traducir la Carta de Trato Digno dirigida a la ciudadanía en una lengua étnica y en braille  (Dos traducciones realizadas)</v>
      </c>
      <c r="I224" s="6">
        <f>VLOOKUP(B224,'Plantilla publicacion'!$A$3:$M$489,9,0)</f>
        <v>2</v>
      </c>
      <c r="J224" s="6" t="str">
        <f>VLOOKUP(B224,'Plantilla publicacion'!$A$3:$M$489,10,0)</f>
        <v>Númerica</v>
      </c>
      <c r="K224" s="7" t="str">
        <f>VLOOKUP(B224,'Plantilla publicacion'!$A$3:$M$489,11,0)</f>
        <v>2025-04-01</v>
      </c>
      <c r="L224" s="7" t="str">
        <f>VLOOKUP(B224,'Plantilla publicacion'!$A$3:$M$489,12,0)</f>
        <v>2025-10-31</v>
      </c>
      <c r="M224" s="58"/>
      <c r="N224" s="17" t="str">
        <f>VLOOKUP(B224,'Plantilla publicacion'!$A$3:$M$489,13,0)</f>
        <v>72-GRUPO DE TRABAJO DE ATENCION AL CIUDADANO</v>
      </c>
    </row>
    <row r="225" spans="1:14" s="12" customFormat="1" ht="48" hidden="1" customHeight="1" x14ac:dyDescent="0.25">
      <c r="A225" s="13" t="str">
        <f>VLOOKUP(B225,'Plantilla publicacion'!$A$3:$B$489,2,0)</f>
        <v>Actividad propia</v>
      </c>
      <c r="B225" s="6" t="s">
        <v>954</v>
      </c>
      <c r="C225" s="220"/>
      <c r="D225" s="220">
        <f>VLOOKUP(B225,'Plantilla publicacion'!$A$3:$M$489,6,0)</f>
        <v>0</v>
      </c>
      <c r="E225" s="220"/>
      <c r="F225" s="220"/>
      <c r="G225" s="220" t="str">
        <f>VLOOKUP(B225,'Plantilla publicacion'!$A$3:$M$489,7,0)</f>
        <v>N/A</v>
      </c>
      <c r="H225" s="6" t="str">
        <f>VLOOKUP(B225,'Plantilla publicacion'!$A$3:$M$489,8,0)</f>
        <v>Promover el uso de los canales virtuales a través de campañas de comunicación interna y externa  (Evidencias de las campañas realizadas)</v>
      </c>
      <c r="I225" s="6">
        <f>VLOOKUP(B225,'Plantilla publicacion'!$A$3:$M$489,9,0)</f>
        <v>2</v>
      </c>
      <c r="J225" s="6" t="str">
        <f>VLOOKUP(B225,'Plantilla publicacion'!$A$3:$M$489,10,0)</f>
        <v>Númerica</v>
      </c>
      <c r="K225" s="7" t="str">
        <f>VLOOKUP(B225,'Plantilla publicacion'!$A$3:$M$489,11,0)</f>
        <v>2025-04-07</v>
      </c>
      <c r="L225" s="7" t="str">
        <f>VLOOKUP(B225,'Plantilla publicacion'!$A$3:$M$489,12,0)</f>
        <v>2025-09-30</v>
      </c>
      <c r="M225" s="58"/>
      <c r="N225" s="17" t="str">
        <f>VLOOKUP(B225,'Plantilla publicacion'!$A$3:$M$489,13,0)</f>
        <v>72-GRUPO DE TRABAJO DE ATENCION AL CIUDADANO</v>
      </c>
    </row>
    <row r="226" spans="1:14" s="12" customFormat="1" ht="48" hidden="1" customHeight="1" x14ac:dyDescent="0.25">
      <c r="A226" s="13" t="str">
        <f>VLOOKUP(B226,'Plantilla publicacion'!$A$3:$B$489,2,0)</f>
        <v>Actividad propia</v>
      </c>
      <c r="B226" s="6" t="s">
        <v>956</v>
      </c>
      <c r="C226" s="220"/>
      <c r="D226" s="220">
        <f>VLOOKUP(B226,'Plantilla publicacion'!$A$3:$M$489,6,0)</f>
        <v>0</v>
      </c>
      <c r="E226" s="220"/>
      <c r="F226" s="220"/>
      <c r="G226" s="220" t="str">
        <f>VLOOKUP(B226,'Plantilla publicacion'!$A$3:$M$489,7,0)</f>
        <v>N/A</v>
      </c>
      <c r="H226" s="6" t="str">
        <f>VLOOKUP(B226,'Plantilla publicacion'!$A$3:$M$489,8,0)</f>
        <v>Desarrollar jornadas de socialización de lineamientos de Atención al Ciudadano a nivel interno  (Evidencias de socialización)</v>
      </c>
      <c r="I226" s="6">
        <f>VLOOKUP(B226,'Plantilla publicacion'!$A$3:$M$489,9,0)</f>
        <v>2</v>
      </c>
      <c r="J226" s="6" t="str">
        <f>VLOOKUP(B226,'Plantilla publicacion'!$A$3:$M$489,10,0)</f>
        <v>Númerica</v>
      </c>
      <c r="K226" s="7" t="str">
        <f>VLOOKUP(B226,'Plantilla publicacion'!$A$3:$M$489,11,0)</f>
        <v>2025-05-02</v>
      </c>
      <c r="L226" s="7" t="str">
        <f>VLOOKUP(B226,'Plantilla publicacion'!$A$3:$M$489,12,0)</f>
        <v>2025-09-30</v>
      </c>
      <c r="M226" s="58"/>
      <c r="N226" s="17" t="str">
        <f>VLOOKUP(B226,'Plantilla publicacion'!$A$3:$M$489,13,0)</f>
        <v>72-GRUPO DE TRABAJO DE ATENCION AL CIUDADANO</v>
      </c>
    </row>
    <row r="227" spans="1:14" s="12" customFormat="1" ht="48" hidden="1" customHeight="1" x14ac:dyDescent="0.25">
      <c r="A227" s="13" t="str">
        <f>VLOOKUP(B227,'Plantilla publicacion'!$A$3:$B$489,2,0)</f>
        <v>Actividad propia</v>
      </c>
      <c r="B227" s="6" t="s">
        <v>958</v>
      </c>
      <c r="C227" s="220"/>
      <c r="D227" s="220">
        <f>VLOOKUP(B227,'Plantilla publicacion'!$A$3:$M$489,6,0)</f>
        <v>0</v>
      </c>
      <c r="E227" s="220"/>
      <c r="F227" s="220"/>
      <c r="G227" s="220" t="str">
        <f>VLOOKUP(B227,'Plantilla publicacion'!$A$3:$M$489,7,0)</f>
        <v>N/A</v>
      </c>
      <c r="H227" s="6" t="str">
        <f>VLOOKUP(B227,'Plantilla publicacion'!$A$3:$M$489,8,0)</f>
        <v>Ejecutar el plan de trabajo de la estrategia de relacionamiento con la ciudadanía SIC 2025 (Informe de ejecución de estrategia de relacionamiento elaborado)</v>
      </c>
      <c r="I227" s="6">
        <f>VLOOKUP(B227,'Plantilla publicacion'!$A$3:$M$489,9,0)</f>
        <v>100</v>
      </c>
      <c r="J227" s="6" t="str">
        <f>VLOOKUP(B227,'Plantilla publicacion'!$A$3:$M$489,10,0)</f>
        <v>Porcentual</v>
      </c>
      <c r="K227" s="7" t="str">
        <f>VLOOKUP(B227,'Plantilla publicacion'!$A$3:$M$489,11,0)</f>
        <v>2025-05-02</v>
      </c>
      <c r="L227" s="7" t="str">
        <f>VLOOKUP(B227,'Plantilla publicacion'!$A$3:$M$489,12,0)</f>
        <v>2025-09-30</v>
      </c>
      <c r="M227" s="58"/>
      <c r="N227" s="17" t="str">
        <f>VLOOKUP(B227,'Plantilla publicacion'!$A$3:$M$489,13,0)</f>
        <v>72-GRUPO DE TRABAJO DE ATENCION AL CIUDADANO</v>
      </c>
    </row>
    <row r="228" spans="1:14" s="12" customFormat="1" ht="48" hidden="1" customHeight="1" thickBot="1" x14ac:dyDescent="0.3">
      <c r="A228" s="13" t="str">
        <f>VLOOKUP(B228,'Plantilla publicacion'!$A$3:$B$489,2,0)</f>
        <v>Actividad propia</v>
      </c>
      <c r="B228" s="11" t="s">
        <v>959</v>
      </c>
      <c r="C228" s="220"/>
      <c r="D228" s="220">
        <f>VLOOKUP(B228,'Plantilla publicacion'!$A$3:$M$489,6,0)</f>
        <v>0</v>
      </c>
      <c r="E228" s="220"/>
      <c r="F228" s="220"/>
      <c r="G228" s="220" t="str">
        <f>VLOOKUP(B228,'Plantilla publicacion'!$A$3:$M$489,7,0)</f>
        <v>N/A</v>
      </c>
      <c r="H228" s="11" t="str">
        <f>VLOOKUP(B228,'Plantilla publicacion'!$A$3:$M$489,8,0)</f>
        <v>Elaborar y publicar informe con el resultado de la implementación de la estrategia de relacionamiento  (Informe publicado en el página web)</v>
      </c>
      <c r="I228" s="11">
        <f>VLOOKUP(B228,'Plantilla publicacion'!$A$3:$M$489,9,0)</f>
        <v>1</v>
      </c>
      <c r="J228" s="11" t="str">
        <f>VLOOKUP(B228,'Plantilla publicacion'!$A$3:$M$489,10,0)</f>
        <v>Númerica</v>
      </c>
      <c r="K228" s="113" t="str">
        <f>VLOOKUP(B228,'Plantilla publicacion'!$A$3:$M$489,11,0)</f>
        <v>2025-10-01</v>
      </c>
      <c r="L228" s="113" t="str">
        <f>VLOOKUP(B228,'Plantilla publicacion'!$A$3:$M$489,12,0)</f>
        <v>2025-11-14</v>
      </c>
      <c r="M228" s="114"/>
      <c r="N228" s="115" t="str">
        <f>VLOOKUP(B228,'Plantilla publicacion'!$A$3:$M$489,13,0)</f>
        <v>72-GRUPO DE TRABAJO DE ATENCION AL CIUDADANO</v>
      </c>
    </row>
    <row r="229" spans="1:14" s="12" customFormat="1" ht="64.5" hidden="1" thickBot="1" x14ac:dyDescent="0.3">
      <c r="A229" s="5" t="str">
        <f>VLOOKUP(B229,'Plantilla publicacion'!$A$3:$B$489,2,0)</f>
        <v>Producto</v>
      </c>
      <c r="B229" s="101" t="s">
        <v>968</v>
      </c>
      <c r="C229" s="219" t="str">
        <f>VLOOKUP(B229,'Plantilla publicacion'!$A$3:$R$489,17,0)</f>
        <v>PND - 5-31-5-b- Convergencia regional - Entidades públicas territoriales y nacionales fortalecidas / PES - Cierre de brechas territoriales</v>
      </c>
      <c r="D229" s="219" t="str">
        <f>VLOOKUP(B229,'Plantilla publicacion'!$A$3:$M$489,6,0)</f>
        <v>58-Promover el enfoque preventivo, diferencial y territorial en el que hacer misional de la entidad</v>
      </c>
      <c r="E229" s="219" t="str">
        <f>VLOOKUP(B229,'Plantilla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9" s="219" t="str">
        <f>VLOOKUP(B229,'Plantilla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9" s="219" t="str">
        <f>VLOOKUP(B229,'Plantilla publicacion'!$A$3:$M$489,7,0)</f>
        <v>C-3599-0200-0005-53105b</v>
      </c>
      <c r="H229" s="103" t="str">
        <f>VLOOKUP(B229,'Plantilla publicacion'!$A$3:$M$489,8,0)</f>
        <v>Programa de atención a la ciudadanía con enfoque diferencial implementado. (Informe de actividades realizadas )</v>
      </c>
      <c r="I229" s="103">
        <f>VLOOKUP(B229,'Plantilla publicacion'!$A$3:$M$489,9,0)</f>
        <v>1</v>
      </c>
      <c r="J229" s="103" t="str">
        <f>VLOOKUP(B229,'Plantilla publicacion'!$A$3:$M$489,10,0)</f>
        <v>Númerica</v>
      </c>
      <c r="K229" s="189" t="str">
        <f>VLOOKUP(B229,'Plantilla publicacion'!$A$3:$M$489,11,0)</f>
        <v>2025-02-03</v>
      </c>
      <c r="L229" s="189" t="str">
        <f>VLOOKUP(B229,'Plantilla publicacion'!$A$3:$M$489,12,0)</f>
        <v>2025-11-28</v>
      </c>
      <c r="M229" s="103">
        <f>IF(ISERROR(VLOOKUP(B229,'Plantilla publicacion'!$A$3:$P$489,16,0)),"NA",VLOOKUP(B229,'Plantilla publicacion'!$A$3:$P$489,16,0))</f>
        <v>0</v>
      </c>
      <c r="N229" s="104" t="str">
        <f>VLOOKUP(B229,'Plantilla publicacion'!$A$3:$M$489,13,0)</f>
        <v>142-GRUPO DE TRABAJO DE SERVICIOS ADMINISTRATIVOS Y RECURSOS FÍSICOS;
20-OFICINA DE TECNOLOGÍA E INFORMÁTICA;
72-GRUPO DE TRABAJO DE ATENCION AL CIUDADANO</v>
      </c>
    </row>
    <row r="230" spans="1:14" s="12" customFormat="1" ht="48" hidden="1" customHeight="1" x14ac:dyDescent="0.25">
      <c r="A230" s="13" t="str">
        <f>VLOOKUP(B230,'Plantilla publicacion'!$A$3:$B$489,2,0)</f>
        <v>Actividad propia</v>
      </c>
      <c r="B230" s="105" t="s">
        <v>970</v>
      </c>
      <c r="C230" s="220"/>
      <c r="D230" s="220">
        <f>VLOOKUP(B230,'Plantilla publicacion'!$A$3:$M$489,6,0)</f>
        <v>0</v>
      </c>
      <c r="E230" s="220"/>
      <c r="F230" s="220"/>
      <c r="G230" s="220" t="str">
        <f>VLOOKUP(B230,'Plantilla publicacion'!$A$3:$M$489,7,0)</f>
        <v>N/A</v>
      </c>
      <c r="H230" s="6" t="str">
        <f>VLOOKUP(B230,'Plantilla publicacion'!$A$3:$M$489,8,0)</f>
        <v>Identificar e intervenir los canales y servicios a los que se aplicará el enfoque diferencial (Documento con la propuesta de intervención de canales/servicios)</v>
      </c>
      <c r="I230" s="6">
        <f>VLOOKUP(B230,'Plantilla publicacion'!$A$3:$M$489,9,0)</f>
        <v>1</v>
      </c>
      <c r="J230" s="6" t="str">
        <f>VLOOKUP(B230,'Plantilla publicacion'!$A$3:$M$489,10,0)</f>
        <v>Númerica</v>
      </c>
      <c r="K230" s="7" t="str">
        <f>VLOOKUP(B230,'Plantilla publicacion'!$A$3:$M$489,11,0)</f>
        <v>2025-02-03</v>
      </c>
      <c r="L230" s="7" t="str">
        <f>VLOOKUP(B230,'Plantilla publicacion'!$A$3:$M$489,12,0)</f>
        <v>2025-03-14</v>
      </c>
      <c r="M230" s="58"/>
      <c r="N230" s="106" t="str">
        <f>VLOOKUP(B230,'Plantilla publicacion'!$A$3:$M$489,13,0)</f>
        <v>72-GRUPO DE TRABAJO DE ATENCION AL CIUDADANO</v>
      </c>
    </row>
    <row r="231" spans="1:14" s="12" customFormat="1" ht="48" hidden="1" customHeight="1" x14ac:dyDescent="0.25">
      <c r="A231" s="13" t="str">
        <f>VLOOKUP(B231,'Plantilla publicacion'!$A$3:$B$489,2,0)</f>
        <v>Actividad propia</v>
      </c>
      <c r="B231" s="105" t="s">
        <v>972</v>
      </c>
      <c r="C231" s="220"/>
      <c r="D231" s="220">
        <f>VLOOKUP(B231,'Plantilla publicacion'!$A$3:$M$489,6,0)</f>
        <v>0</v>
      </c>
      <c r="E231" s="220"/>
      <c r="F231" s="220"/>
      <c r="G231" s="220" t="str">
        <f>VLOOKUP(B231,'Plantilla publicacion'!$A$3:$M$489,7,0)</f>
        <v>N/A</v>
      </c>
      <c r="H231" s="6" t="str">
        <f>VLOOKUP(B231,'Plantilla publicacion'!$A$3:$M$489,8,0)</f>
        <v>Implementar la señalización inclusiva en otro lenguaje o idioma para los puntos priorizados de atención al ciudadano presenciales a nivel nacional (Informe de implementación)</v>
      </c>
      <c r="I231" s="6">
        <f>VLOOKUP(B231,'Plantilla publicacion'!$A$3:$M$489,9,0)</f>
        <v>1</v>
      </c>
      <c r="J231" s="6" t="str">
        <f>VLOOKUP(B231,'Plantilla publicacion'!$A$3:$M$489,10,0)</f>
        <v>Númerica</v>
      </c>
      <c r="K231" s="7" t="str">
        <f>VLOOKUP(B231,'Plantilla publicacion'!$A$3:$M$489,11,0)</f>
        <v>2025-03-18</v>
      </c>
      <c r="L231" s="7" t="str">
        <f>VLOOKUP(B231,'Plantilla publicacion'!$A$3:$M$489,12,0)</f>
        <v>2025-08-29</v>
      </c>
      <c r="M231" s="58"/>
      <c r="N231" s="106" t="str">
        <f>VLOOKUP(B231,'Plantilla publicacion'!$A$3:$M$489,13,0)</f>
        <v>142-GRUPO DE TRABAJO DE SERVICIOS ADMINISTRATIVOS Y RECURSOS FÍSICOS;
72-GRUPO DE TRABAJO DE ATENCION AL CIUDADANO</v>
      </c>
    </row>
    <row r="232" spans="1:14" s="12" customFormat="1" ht="48" hidden="1" customHeight="1" x14ac:dyDescent="0.25">
      <c r="A232" s="13" t="str">
        <f>VLOOKUP(B232,'Plantilla publicacion'!$A$3:$B$489,2,0)</f>
        <v>Actividad propia</v>
      </c>
      <c r="B232" s="105" t="s">
        <v>975</v>
      </c>
      <c r="C232" s="220"/>
      <c r="D232" s="220">
        <f>VLOOKUP(B232,'Plantilla publicacion'!$A$3:$M$489,6,0)</f>
        <v>0</v>
      </c>
      <c r="E232" s="220"/>
      <c r="F232" s="220"/>
      <c r="G232" s="220" t="str">
        <f>VLOOKUP(B232,'Plantilla publicacion'!$A$3:$M$489,7,0)</f>
        <v>N/A</v>
      </c>
      <c r="H232" s="6" t="str">
        <f>VLOOKUP(B232,'Plantilla publicacion'!$A$3:$M$489,8,0)</f>
        <v>Desarrolla jornada  con las entidades líderes en la atención incluyente y documentar las buenas prácticas en la materia (Documento de buenas prácticas identificadas)</v>
      </c>
      <c r="I232" s="6">
        <f>VLOOKUP(B232,'Plantilla publicacion'!$A$3:$M$489,9,0)</f>
        <v>1</v>
      </c>
      <c r="J232" s="6" t="str">
        <f>VLOOKUP(B232,'Plantilla publicacion'!$A$3:$M$489,10,0)</f>
        <v>Númerica</v>
      </c>
      <c r="K232" s="7" t="str">
        <f>VLOOKUP(B232,'Plantilla publicacion'!$A$3:$M$489,11,0)</f>
        <v>2025-04-01</v>
      </c>
      <c r="L232" s="7" t="str">
        <f>VLOOKUP(B232,'Plantilla publicacion'!$A$3:$M$489,12,0)</f>
        <v>2025-06-04</v>
      </c>
      <c r="M232" s="58"/>
      <c r="N232" s="106" t="str">
        <f>VLOOKUP(B232,'Plantilla publicacion'!$A$3:$M$489,13,0)</f>
        <v>72-GRUPO DE TRABAJO DE ATENCION AL CIUDADANO</v>
      </c>
    </row>
    <row r="233" spans="1:14" s="12" customFormat="1" ht="48" hidden="1" customHeight="1" thickBot="1" x14ac:dyDescent="0.3">
      <c r="A233" s="13" t="str">
        <f>VLOOKUP(B233,'Plantilla publicacion'!$A$3:$B$489,2,0)</f>
        <v>Actividad propia</v>
      </c>
      <c r="B233" s="107" t="s">
        <v>980</v>
      </c>
      <c r="C233" s="221"/>
      <c r="D233" s="221">
        <f>VLOOKUP(B233,'Plantilla publicacion'!$A$3:$M$489,6,0)</f>
        <v>0</v>
      </c>
      <c r="E233" s="221"/>
      <c r="F233" s="221"/>
      <c r="G233" s="221" t="str">
        <f>VLOOKUP(B233,'Plantilla publicacion'!$A$3:$M$489,7,0)</f>
        <v>N/A</v>
      </c>
      <c r="H233" s="109" t="str">
        <f>VLOOKUP(B233,'Plantilla publicacion'!$A$3:$M$489,8,0)</f>
        <v>Implementar fase 2 del traductor interactivo  (Adquisición pantalla y en funcionamiento)</v>
      </c>
      <c r="I233" s="109">
        <f>VLOOKUP(B233,'Plantilla publicacion'!$A$3:$M$489,9,0)</f>
        <v>1</v>
      </c>
      <c r="J233" s="109" t="str">
        <f>VLOOKUP(B233,'Plantilla publicacion'!$A$3:$M$489,10,0)</f>
        <v>Númerica</v>
      </c>
      <c r="K233" s="110" t="str">
        <f>VLOOKUP(B233,'Plantilla publicacion'!$A$3:$M$489,11,0)</f>
        <v>2025-06-20</v>
      </c>
      <c r="L233" s="110" t="str">
        <f>VLOOKUP(B233,'Plantilla publicacion'!$A$3:$M$489,12,0)</f>
        <v>2025-11-28</v>
      </c>
      <c r="M233" s="111"/>
      <c r="N233" s="112" t="str">
        <f>VLOOKUP(B233,'Plantilla publicacion'!$A$3:$M$489,13,0)</f>
        <v>20-OFICINA DE TECNOLOGÍA E INFORMÁTICA;
72-GRUPO DE TRABAJO DE ATENCION AL CIUDADANO</v>
      </c>
    </row>
    <row r="234" spans="1:14" s="12" customFormat="1" ht="26.25" hidden="1" thickBot="1" x14ac:dyDescent="0.3">
      <c r="A234" s="5" t="str">
        <f>VLOOKUP(B234,'Plantilla publicacion'!$A$3:$B$489,2,0)</f>
        <v>Producto</v>
      </c>
      <c r="B234" s="15" t="s">
        <v>982</v>
      </c>
      <c r="C234" s="220" t="str">
        <f>VLOOKUP(B234,'Plantilla publicacion'!$A$3:$R$489,17,0)</f>
        <v>PND - 5-31-5-b- Convergencia regional - Entidades públicas territoriales y nacionales fortalecidas / PES - Transformación Institucional</v>
      </c>
      <c r="D234" s="220" t="str">
        <f>VLOOKUP(B234,'Plantilla publicacion'!$A$3:$M$489,6,0)</f>
        <v>60-Fortalecer el Sistema Integral de Gestión Institucional en el marco del Modelo Integrado de Planeación y gestión para mejorar la prestación del servicio.</v>
      </c>
      <c r="E234" s="220" t="str">
        <f>VLOOKUP(B234,'Plantilla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4" s="220" t="str">
        <f>VLOOKUP(B234,'Plantilla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4" s="220" t="str">
        <f>VLOOKUP(B234,'Plantilla publicacion'!$A$3:$M$489,7,0)</f>
        <v>C-3599-0200-0005-53105b</v>
      </c>
      <c r="H234" s="15" t="str">
        <f>VLOOKUP(B234,'Plantilla publicacion'!$A$3:$M$489,8,0)</f>
        <v>Estrategia de promoción de la participación ciudadana en la SIC, formulada e implementada  (Informe de actividades realizadas )</v>
      </c>
      <c r="I234" s="15">
        <f>VLOOKUP(B234,'Plantilla publicacion'!$A$3:$M$489,9,0)</f>
        <v>30</v>
      </c>
      <c r="J234" s="15" t="str">
        <f>VLOOKUP(B234,'Plantilla publicacion'!$A$3:$M$489,10,0)</f>
        <v>Porcentual</v>
      </c>
      <c r="K234" s="188" t="str">
        <f>VLOOKUP(B234,'Plantilla publicacion'!$A$3:$M$489,11,0)</f>
        <v>2025-01-15</v>
      </c>
      <c r="L234" s="188" t="str">
        <f>VLOOKUP(B234,'Plantilla publicacion'!$A$3:$M$489,12,0)</f>
        <v>2025-12-15</v>
      </c>
      <c r="M234" s="15" t="str">
        <f>IF(ISERROR(VLOOKUP(B234,'Plantilla publicacion'!$A$3:$P$489,16,0)),"NA",VLOOKUP(B234,'Plantilla publicacion'!$A$3:$P$489,16,0))</f>
        <v>PES_20230281 / PEI_24</v>
      </c>
      <c r="N234" s="15" t="str">
        <f>VLOOKUP(B234,'Plantilla publicacion'!$A$3:$M$489,13,0)</f>
        <v>72-GRUPO DE TRABAJO DE ATENCION AL CIUDADANO</v>
      </c>
    </row>
    <row r="235" spans="1:14" s="12" customFormat="1" ht="48" hidden="1" customHeight="1" x14ac:dyDescent="0.25">
      <c r="A235" s="13" t="str">
        <f>VLOOKUP(B235,'Plantilla publicacion'!$A$3:$B$489,2,0)</f>
        <v>Actividad propia</v>
      </c>
      <c r="B235" s="6" t="s">
        <v>984</v>
      </c>
      <c r="C235" s="220"/>
      <c r="D235" s="220">
        <f>VLOOKUP(B235,'Plantilla publicacion'!$A$3:$M$489,6,0)</f>
        <v>0</v>
      </c>
      <c r="E235" s="220"/>
      <c r="F235" s="220"/>
      <c r="G235" s="220" t="str">
        <f>VLOOKUP(B235,'Plantilla publicacion'!$A$3:$M$489,7,0)</f>
        <v>N/A</v>
      </c>
      <c r="H235" s="6" t="str">
        <f>VLOOKUP(B235,'Plantilla publicacion'!$A$3:$M$489,8,0)</f>
        <v>Diseñar la estrategia de participación ciudadanía SIC 2025 que incluya el plan detrabajo para su ejecución (Documento de estrategia)</v>
      </c>
      <c r="I235" s="6">
        <f>VLOOKUP(B235,'Plantilla publicacion'!$A$3:$M$489,9,0)</f>
        <v>1</v>
      </c>
      <c r="J235" s="6" t="str">
        <f>VLOOKUP(B235,'Plantilla publicacion'!$A$3:$M$489,10,0)</f>
        <v>Númerica</v>
      </c>
      <c r="K235" s="7" t="str">
        <f>VLOOKUP(B235,'Plantilla publicacion'!$A$3:$M$489,11,0)</f>
        <v>2025-01-15</v>
      </c>
      <c r="L235" s="7" t="str">
        <f>VLOOKUP(B235,'Plantilla publicacion'!$A$3:$M$489,12,0)</f>
        <v>2025-02-18</v>
      </c>
      <c r="M235" s="58"/>
      <c r="N235" s="17" t="str">
        <f>VLOOKUP(B235,'Plantilla publicacion'!$A$3:$M$489,13,0)</f>
        <v>72-GRUPO DE TRABAJO DE ATENCION AL CIUDADANO</v>
      </c>
    </row>
    <row r="236" spans="1:14" s="12" customFormat="1" ht="48" hidden="1" customHeight="1" x14ac:dyDescent="0.25">
      <c r="A236" s="13" t="str">
        <f>VLOOKUP(B236,'Plantilla publicacion'!$A$3:$B$489,2,0)</f>
        <v>Actividad propia</v>
      </c>
      <c r="B236" s="6" t="s">
        <v>986</v>
      </c>
      <c r="C236" s="220"/>
      <c r="D236" s="220">
        <f>VLOOKUP(B236,'Plantilla publicacion'!$A$3:$M$489,6,0)</f>
        <v>0</v>
      </c>
      <c r="E236" s="220"/>
      <c r="F236" s="220"/>
      <c r="G236" s="220" t="str">
        <f>VLOOKUP(B236,'Plantilla publicacion'!$A$3:$M$489,7,0)</f>
        <v>N/A</v>
      </c>
      <c r="H236" s="6" t="str">
        <f>VLOOKUP(B236,'Plantilla publicacion'!$A$3:$M$489,8,0)</f>
        <v>Comunicar a los grupos de valor la Estrategia de participación ciudadana diseñada  (Capturas de pantalla de la divulgación en la página web y redes sociales)</v>
      </c>
      <c r="I236" s="6">
        <f>VLOOKUP(B236,'Plantilla publicacion'!$A$3:$M$489,9,0)</f>
        <v>1</v>
      </c>
      <c r="J236" s="6" t="str">
        <f>VLOOKUP(B236,'Plantilla publicacion'!$A$3:$M$489,10,0)</f>
        <v>Númerica</v>
      </c>
      <c r="K236" s="7" t="str">
        <f>VLOOKUP(B236,'Plantilla publicacion'!$A$3:$M$489,11,0)</f>
        <v>2025-02-19</v>
      </c>
      <c r="L236" s="7" t="str">
        <f>VLOOKUP(B236,'Plantilla publicacion'!$A$3:$M$489,12,0)</f>
        <v>2025-02-28</v>
      </c>
      <c r="M236" s="58"/>
      <c r="N236" s="17" t="str">
        <f>VLOOKUP(B236,'Plantilla publicacion'!$A$3:$M$489,13,0)</f>
        <v>72-GRUPO DE TRABAJO DE ATENCION AL CIUDADANO</v>
      </c>
    </row>
    <row r="237" spans="1:14" s="12" customFormat="1" ht="48" hidden="1" customHeight="1" x14ac:dyDescent="0.25">
      <c r="A237" s="13" t="str">
        <f>VLOOKUP(B237,'Plantilla publicacion'!$A$3:$B$489,2,0)</f>
        <v>Actividad propia</v>
      </c>
      <c r="B237" s="6" t="s">
        <v>988</v>
      </c>
      <c r="C237" s="220"/>
      <c r="D237" s="220">
        <f>VLOOKUP(B237,'Plantilla publicacion'!$A$3:$M$489,6,0)</f>
        <v>0</v>
      </c>
      <c r="E237" s="220"/>
      <c r="F237" s="220"/>
      <c r="G237" s="220" t="str">
        <f>VLOOKUP(B237,'Plantilla publicacion'!$A$3:$M$489,7,0)</f>
        <v>N/A</v>
      </c>
      <c r="H237" s="6" t="str">
        <f>VLOOKUP(B237,'Plantilla publicacion'!$A$3:$M$489,8,0)</f>
        <v>Ejecutar el plan de trabajo de la estrategia  (Informe trimestral de seguimiento elaborado)</v>
      </c>
      <c r="I237" s="6">
        <f>VLOOKUP(B237,'Plantilla publicacion'!$A$3:$M$489,9,0)</f>
        <v>100</v>
      </c>
      <c r="J237" s="6" t="str">
        <f>VLOOKUP(B237,'Plantilla publicacion'!$A$3:$M$489,10,0)</f>
        <v>Porcentual</v>
      </c>
      <c r="K237" s="7" t="str">
        <f>VLOOKUP(B237,'Plantilla publicacion'!$A$3:$M$489,11,0)</f>
        <v>2025-03-03</v>
      </c>
      <c r="L237" s="7" t="str">
        <f>VLOOKUP(B237,'Plantilla publicacion'!$A$3:$M$489,12,0)</f>
        <v>2025-11-14</v>
      </c>
      <c r="M237" s="58"/>
      <c r="N237" s="17" t="str">
        <f>VLOOKUP(B237,'Plantilla publicacion'!$A$3:$M$489,13,0)</f>
        <v>72-GRUPO DE TRABAJO DE ATENCION AL CIUDADANO</v>
      </c>
    </row>
    <row r="238" spans="1:14" s="12" customFormat="1" ht="48" hidden="1" customHeight="1" thickBot="1" x14ac:dyDescent="0.3">
      <c r="A238" s="13" t="str">
        <f>VLOOKUP(B238,'Plantilla publicacion'!$A$3:$B$489,2,0)</f>
        <v>Actividad propia</v>
      </c>
      <c r="B238" s="11" t="s">
        <v>989</v>
      </c>
      <c r="C238" s="220"/>
      <c r="D238" s="220">
        <f>VLOOKUP(B238,'Plantilla publicacion'!$A$3:$M$489,6,0)</f>
        <v>0</v>
      </c>
      <c r="E238" s="220"/>
      <c r="F238" s="220"/>
      <c r="G238" s="220" t="str">
        <f>VLOOKUP(B238,'Plantilla publicacion'!$A$3:$M$489,7,0)</f>
        <v>N/A</v>
      </c>
      <c r="H238" s="11" t="str">
        <f>VLOOKUP(B238,'Plantilla publicacion'!$A$3:$M$489,8,0)</f>
        <v>Elaborar y publicar informe con el resultado de la implementación de la estrategia de participación ciudadana (Informe publicado en el página web)</v>
      </c>
      <c r="I238" s="11">
        <f>VLOOKUP(B238,'Plantilla publicacion'!$A$3:$M$489,9,0)</f>
        <v>1</v>
      </c>
      <c r="J238" s="11" t="str">
        <f>VLOOKUP(B238,'Plantilla publicacion'!$A$3:$M$489,10,0)</f>
        <v>Númerica</v>
      </c>
      <c r="K238" s="113" t="str">
        <f>VLOOKUP(B238,'Plantilla publicacion'!$A$3:$M$489,11,0)</f>
        <v>2025-12-01</v>
      </c>
      <c r="L238" s="113" t="str">
        <f>VLOOKUP(B238,'Plantilla publicacion'!$A$3:$M$489,12,0)</f>
        <v>2025-12-15</v>
      </c>
      <c r="M238" s="114"/>
      <c r="N238" s="115" t="str">
        <f>VLOOKUP(B238,'Plantilla publicacion'!$A$3:$M$489,13,0)</f>
        <v>72-GRUPO DE TRABAJO DE ATENCION AL CIUDADANO</v>
      </c>
    </row>
    <row r="239" spans="1:14" s="12" customFormat="1" ht="51.75" hidden="1" thickBot="1" x14ac:dyDescent="0.3">
      <c r="A239" s="5" t="str">
        <f>VLOOKUP(B239,'Plantilla publicacion'!$A$3:$B$489,2,0)</f>
        <v>Producto</v>
      </c>
      <c r="B239" s="101" t="s">
        <v>1071</v>
      </c>
      <c r="C239" s="219" t="str">
        <f>VLOOKUP(B239,'Plantilla publicacion'!$A$3:$R$489,17,0)</f>
        <v>PND - 4-04-1-c- Transformación productiva, internacionalización y acción climática - Políticas de competencia, consumidor e infraestructura de la calidad modernas / PES - Internacionalización</v>
      </c>
      <c r="D239" s="219" t="str">
        <f>VLOOKUP(B239,'Plantilla publicacion'!$A$3:$M$496,6,0)</f>
        <v>59-Generar sinergias con agentes nacionales e internacionales que permitan potenciar las capacidades de la SIC.</v>
      </c>
      <c r="E239" s="219" t="str">
        <f>VLOOKUP(B239,'Plantilla publicacion'!$A$3:$P$489,15,0)</f>
        <v>63 - 1-Generación de oportunidades de cooperación y fortalecimiento de existentes con grupos de interés y de valor.-5-Direccionamiento de la oferta institucional con productos y/o servicios con enfoque preventivo, diferencial y territorial.</v>
      </c>
      <c r="F239" s="219" t="str">
        <f>VLOOKUP(B239,'Plantilla publicacion'!$A$3:$P$489,15,0)</f>
        <v>63 - 1-Generación de oportunidades de cooperación y fortalecimiento de existentes con grupos de interés y de valor.-5-Direccionamiento de la oferta institucional con productos y/o servicios con enfoque preventivo, diferencial y territorial.</v>
      </c>
      <c r="G239" s="219" t="str">
        <f>VLOOKUP(B239,'Plantilla publicacion'!$A$3:$M$496,7,0)</f>
        <v>C-3503-0200-0011-40401c</v>
      </c>
      <c r="H239" s="103" t="str">
        <f>VLOOKUP(B239,'Plantilla publicacion'!$A$3:$M$504,8,0)</f>
        <v>II Congreso de autoridades administrativas investidas con funciones jurisdiccionales en materia de competencia desleal, propiedad industrial y derecho de consumo, realizado. (fotografías del evento realizado /único entregable)</v>
      </c>
      <c r="I239" s="103">
        <f>VLOOKUP(B239,'Plantilla publicacion'!$A$3:$M$504,9,0)</f>
        <v>1</v>
      </c>
      <c r="J239" s="103" t="str">
        <f>VLOOKUP(B239,'Plantilla publicacion'!$A$3:$M$504,10,0)</f>
        <v>Númerica</v>
      </c>
      <c r="K239" s="189" t="str">
        <f>VLOOKUP(B239,'Plantilla publicacion'!$A$3:$M$504,11,0)</f>
        <v>2025-02-03</v>
      </c>
      <c r="L239" s="189" t="str">
        <f>VLOOKUP(B239,'Plantilla publicacion'!$A$3:$M$504,12,0)</f>
        <v>2025-12-05</v>
      </c>
      <c r="M239" s="103">
        <f>IF(ISERROR(VLOOKUP(B239,'Plantilla publicacion'!$A$3:$P$489,16,0)),"NA",VLOOKUP(B239,'Plantilla publicacion'!$A$3:$P$489,16,0))</f>
        <v>0</v>
      </c>
      <c r="N239" s="104" t="str">
        <f>VLOOKUP(B239,'Plantilla publicacion'!$A$3:$M$504,13,0)</f>
        <v>20-OFICINA DE TECNOLOGÍA E INFORMÁTICA;
4000-DESPACHO DEL SUPERINTENDENTE DELEGADO PARA ASUNTOS JURISDICCIONALES;
73-GRUPO DE TRABAJO DE COMUNICACION</v>
      </c>
    </row>
    <row r="240" spans="1:14" s="12" customFormat="1" ht="48" hidden="1" customHeight="1" x14ac:dyDescent="0.25">
      <c r="A240" s="13" t="str">
        <f>VLOOKUP(B240,'Plantilla publicacion'!$A$3:$B$489,2,0)</f>
        <v>Actividad propia</v>
      </c>
      <c r="B240" s="105" t="s">
        <v>1074</v>
      </c>
      <c r="C240" s="220"/>
      <c r="D240" s="220">
        <f>VLOOKUP(B240,'Plantilla publicacion'!$A$3:$M$489,6,0)</f>
        <v>0</v>
      </c>
      <c r="E240" s="220"/>
      <c r="F240" s="220"/>
      <c r="G240" s="220" t="str">
        <f>VLOOKUP(B240,'Plantilla publicacion'!$A$3:$M$489,7,0)</f>
        <v>N/A</v>
      </c>
      <c r="H240" s="6" t="str">
        <f>VLOOKUP(B240,'Plantilla publicacion'!$A$3:$M$504,8,0)</f>
        <v>Solicitar publicación de la fecha del evento en el calendario de eventos de la entidad  al Grupo de trabajo de Comunicaciones   (correo electrónico enviado con la fecha del evento/único entregable)</v>
      </c>
      <c r="I240" s="6">
        <f>VLOOKUP(B240,'Plantilla publicacion'!$A$3:$M$504,9,0)</f>
        <v>1</v>
      </c>
      <c r="J240" s="6" t="str">
        <f>VLOOKUP(B240,'Plantilla publicacion'!$A$3:$M$504,10,0)</f>
        <v>Númerica</v>
      </c>
      <c r="K240" s="7" t="str">
        <f>VLOOKUP(B240,'Plantilla publicacion'!$A$3:$M$504,11,0)</f>
        <v>2025-02-03</v>
      </c>
      <c r="L240" s="7" t="str">
        <f>VLOOKUP(B240,'Plantilla publicacion'!$A$3:$M$504,12,0)</f>
        <v>2025-05-30</v>
      </c>
      <c r="M240" s="58"/>
      <c r="N240" s="106" t="str">
        <f>VLOOKUP(B240,'Plantilla publicacion'!$A$3:$M$504,13,0)</f>
        <v>4000-DESPACHO DEL SUPERINTENDENTE DELEGADO PARA ASUNTOS JURISDICCIONALES</v>
      </c>
    </row>
    <row r="241" spans="1:14" s="12" customFormat="1" ht="48" hidden="1" customHeight="1" x14ac:dyDescent="0.25">
      <c r="A241" s="13" t="str">
        <f>VLOOKUP(B241,'Plantilla publicacion'!$A$3:$B$489,2,0)</f>
        <v>Actividad sin participaci�n</v>
      </c>
      <c r="B241" s="105" t="s">
        <v>1076</v>
      </c>
      <c r="C241" s="220"/>
      <c r="D241" s="220">
        <f>VLOOKUP(B241,'Plantilla publicacion'!$A$3:$M$489,6,0)</f>
        <v>0</v>
      </c>
      <c r="E241" s="220"/>
      <c r="F241" s="220"/>
      <c r="G241" s="220" t="str">
        <f>VLOOKUP(B241,'Plantilla publicacion'!$A$3:$M$489,7,0)</f>
        <v>N/A</v>
      </c>
      <c r="H241" s="6" t="str">
        <f>VLOOKUP(B241,'Plantilla publicacion'!$A$3:$M$504,8,0)</f>
        <v>Publicar fecha del evento en calendario de la entidad (captura de pantalla de la publicación de la fecha del evento / único entregable)</v>
      </c>
      <c r="I241" s="6">
        <f>VLOOKUP(B241,'Plantilla publicacion'!$A$3:$M$504,9,0)</f>
        <v>1</v>
      </c>
      <c r="J241" s="6" t="str">
        <f>VLOOKUP(B241,'Plantilla publicacion'!$A$3:$M$504,10,0)</f>
        <v>Númerica</v>
      </c>
      <c r="K241" s="7" t="str">
        <f>VLOOKUP(B241,'Plantilla publicacion'!$A$3:$M$504,11,0)</f>
        <v>2025-06-03</v>
      </c>
      <c r="L241" s="7" t="str">
        <f>VLOOKUP(B241,'Plantilla publicacion'!$A$3:$M$504,12,0)</f>
        <v>2025-09-05</v>
      </c>
      <c r="M241" s="58"/>
      <c r="N241" s="106" t="str">
        <f>VLOOKUP(B241,'Plantilla publicacion'!$A$3:$M$504,13,0)</f>
        <v>73-GRUPO DE TRABAJO DE COMUNICACION</v>
      </c>
    </row>
    <row r="242" spans="1:14" s="12" customFormat="1" ht="48" hidden="1" customHeight="1" x14ac:dyDescent="0.25">
      <c r="A242" s="13" t="str">
        <f>VLOOKUP(B242,'Plantilla publicacion'!$A$3:$B$489,2,0)</f>
        <v>Actividad propia</v>
      </c>
      <c r="B242" s="105" t="s">
        <v>1078</v>
      </c>
      <c r="C242" s="220"/>
      <c r="D242" s="220">
        <f>VLOOKUP(B242,'Plantilla publicacion'!$A$3:$M$489,6,0)</f>
        <v>0</v>
      </c>
      <c r="E242" s="220"/>
      <c r="F242" s="220"/>
      <c r="G242" s="220" t="str">
        <f>VLOOKUP(B242,'Plantilla publicacion'!$A$3:$M$489,7,0)</f>
        <v>N/A</v>
      </c>
      <c r="H242" s="6" t="str">
        <f>VLOOKUP(B242,'Plantilla publicacion'!$A$3:$M$504,8,0)</f>
        <v>Diligenciar check list del evento con la fecha definitiva igual a la publicada en el  calendario de eventos (documento de check list para la realización del evento / único entregable)</v>
      </c>
      <c r="I242" s="6">
        <f>VLOOKUP(B242,'Plantilla publicacion'!$A$3:$M$504,9,0)</f>
        <v>1</v>
      </c>
      <c r="J242" s="6" t="str">
        <f>VLOOKUP(B242,'Plantilla publicacion'!$A$3:$M$504,10,0)</f>
        <v>Númerica</v>
      </c>
      <c r="K242" s="7" t="str">
        <f>VLOOKUP(B242,'Plantilla publicacion'!$A$3:$M$504,11,0)</f>
        <v>2025-09-08</v>
      </c>
      <c r="L242" s="7" t="str">
        <f>VLOOKUP(B242,'Plantilla publicacion'!$A$3:$M$504,12,0)</f>
        <v>2025-10-17</v>
      </c>
      <c r="M242" s="58"/>
      <c r="N242" s="106" t="str">
        <f>VLOOKUP(B242,'Plantilla publicacion'!$A$3:$M$504,13,0)</f>
        <v>4000-DESPACHO DEL SUPERINTENDENTE DELEGADO PARA ASUNTOS JURISDICCIONALES</v>
      </c>
    </row>
    <row r="243" spans="1:14" s="12" customFormat="1" ht="48" hidden="1" customHeight="1" x14ac:dyDescent="0.25">
      <c r="A243" s="13" t="str">
        <f>VLOOKUP(B243,'Plantilla publicacion'!$A$3:$B$489,2,0)</f>
        <v>Actividad propia</v>
      </c>
      <c r="B243" s="105" t="s">
        <v>1080</v>
      </c>
      <c r="C243" s="220"/>
      <c r="D243" s="220">
        <f>VLOOKUP(B243,'Plantilla publicacion'!$A$3:$M$489,6,0)</f>
        <v>0</v>
      </c>
      <c r="E243" s="220"/>
      <c r="F243" s="220"/>
      <c r="G243" s="220" t="str">
        <f>VLOOKUP(B243,'Plantilla publicacion'!$A$3:$M$489,7,0)</f>
        <v>N/A</v>
      </c>
      <c r="H243" s="6" t="str">
        <f>VLOOKUP(B243,'Plantilla publicacion'!$A$3:$M$504,8,0)</f>
        <v>Elaborar y enviar agenda definitiva para ser publicada (correo electrónico con agenda definitiva / único entregable)</v>
      </c>
      <c r="I243" s="6">
        <f>VLOOKUP(B243,'Plantilla publicacion'!$A$3:$M$504,9,0)</f>
        <v>1</v>
      </c>
      <c r="J243" s="6" t="str">
        <f>VLOOKUP(B243,'Plantilla publicacion'!$A$3:$M$504,10,0)</f>
        <v>Númerica</v>
      </c>
      <c r="K243" s="7" t="str">
        <f>VLOOKUP(B243,'Plantilla publicacion'!$A$3:$M$504,11,0)</f>
        <v>2025-10-20</v>
      </c>
      <c r="L243" s="7" t="str">
        <f>VLOOKUP(B243,'Plantilla publicacion'!$A$3:$M$504,12,0)</f>
        <v>2025-11-07</v>
      </c>
      <c r="M243" s="58"/>
      <c r="N243" s="106" t="str">
        <f>VLOOKUP(B243,'Plantilla publicacion'!$A$3:$M$504,13,0)</f>
        <v>4000-DESPACHO DEL SUPERINTENDENTE DELEGADO PARA ASUNTOS JURISDICCIONALES</v>
      </c>
    </row>
    <row r="244" spans="1:14" s="12" customFormat="1" ht="48" hidden="1" customHeight="1" x14ac:dyDescent="0.25">
      <c r="A244" s="13" t="str">
        <f>VLOOKUP(B244,'Plantilla publicacion'!$A$3:$B$489,2,0)</f>
        <v>Actividad sin participaci�n</v>
      </c>
      <c r="B244" s="105" t="s">
        <v>1082</v>
      </c>
      <c r="C244" s="220"/>
      <c r="D244" s="220">
        <f>VLOOKUP(B244,'Plantilla publicacion'!$A$3:$M$489,6,0)</f>
        <v>0</v>
      </c>
      <c r="E244" s="220"/>
      <c r="F244" s="220"/>
      <c r="G244" s="220" t="str">
        <f>VLOOKUP(B244,'Plantilla publicacion'!$A$3:$M$489,7,0)</f>
        <v>N/A</v>
      </c>
      <c r="H244" s="6" t="str">
        <f>VLOOKUP(B244,'Plantilla publicacion'!$A$3:$M$504,8,0)</f>
        <v>Publicar Agenda definitiva (Captura de pantalla de la publicación/ único entregable)</v>
      </c>
      <c r="I244" s="6">
        <f>VLOOKUP(B244,'Plantilla publicacion'!$A$3:$M$504,9,0)</f>
        <v>1</v>
      </c>
      <c r="J244" s="6" t="str">
        <f>VLOOKUP(B244,'Plantilla publicacion'!$A$3:$M$504,10,0)</f>
        <v>Númerica</v>
      </c>
      <c r="K244" s="7" t="str">
        <f>VLOOKUP(B244,'Plantilla publicacion'!$A$3:$M$504,11,0)</f>
        <v>2025-11-10</v>
      </c>
      <c r="L244" s="7" t="str">
        <f>VLOOKUP(B244,'Plantilla publicacion'!$A$3:$M$504,12,0)</f>
        <v>2025-11-14</v>
      </c>
      <c r="M244" s="58"/>
      <c r="N244" s="106" t="str">
        <f>VLOOKUP(B244,'Plantilla publicacion'!$A$3:$M$504,13,0)</f>
        <v>20-OFICINA DE TECNOLOGÍA E INFORMÁTICA</v>
      </c>
    </row>
    <row r="245" spans="1:14" s="12" customFormat="1" ht="48" hidden="1" customHeight="1" thickBot="1" x14ac:dyDescent="0.3">
      <c r="A245" s="13" t="str">
        <f>VLOOKUP(B245,'Plantilla publicacion'!$A$3:$B$489,2,0)</f>
        <v>Actividad propia</v>
      </c>
      <c r="B245" s="107" t="s">
        <v>1084</v>
      </c>
      <c r="C245" s="221"/>
      <c r="D245" s="221">
        <f>VLOOKUP(B245,'Plantilla publicacion'!$A$3:$M$489,6,0)</f>
        <v>0</v>
      </c>
      <c r="E245" s="221"/>
      <c r="F245" s="221"/>
      <c r="G245" s="221" t="str">
        <f>VLOOKUP(B245,'Plantilla publicacion'!$A$3:$M$489,7,0)</f>
        <v>N/A</v>
      </c>
      <c r="H245" s="109" t="str">
        <f>VLOOKUP(B245,'Plantilla publicacion'!$A$3:$M$504,8,0)</f>
        <v>Realizar el evento (fotografías del evento realizado / único entregable)</v>
      </c>
      <c r="I245" s="109">
        <f>VLOOKUP(B245,'Plantilla publicacion'!$A$3:$M$504,9,0)</f>
        <v>1</v>
      </c>
      <c r="J245" s="109" t="str">
        <f>VLOOKUP(B245,'Plantilla publicacion'!$A$3:$M$504,10,0)</f>
        <v>Númerica</v>
      </c>
      <c r="K245" s="110" t="str">
        <f>VLOOKUP(B245,'Plantilla publicacion'!$A$3:$M$504,11,0)</f>
        <v>2025-11-18</v>
      </c>
      <c r="L245" s="110" t="str">
        <f>VLOOKUP(B245,'Plantilla publicacion'!$A$3:$M$504,12,0)</f>
        <v>2025-12-05</v>
      </c>
      <c r="M245" s="111"/>
      <c r="N245" s="112" t="str">
        <f>VLOOKUP(B245,'Plantilla publicacion'!$A$3:$M$504,13,0)</f>
        <v>4000-DESPACHO DEL SUPERINTENDENTE DELEGADO PARA ASUNTOS JURISDICCIONALES;
73-GRUPO DE TRABAJO DE COMUNICACION</v>
      </c>
    </row>
    <row r="246" spans="1:14" s="12" customFormat="1" ht="64.5" hidden="1" thickBot="1" x14ac:dyDescent="0.3">
      <c r="A246" s="5" t="str">
        <f>VLOOKUP(B246,'Plantilla publicacion'!$A$3:$B$489,2,0)</f>
        <v>Producto</v>
      </c>
      <c r="B246" s="101" t="s">
        <v>1147</v>
      </c>
      <c r="C246" s="219" t="str">
        <f>VLOOKUP(B246,'Plantilla publicacion'!$A$3:$R$489,17,0)</f>
        <v>PND - 5-31-5-b- Convergencia regional - Entidades públicas territoriales y nacionales fortalecidas / PES - Cierre de brechas territoriales</v>
      </c>
      <c r="D246" s="219" t="str">
        <f>VLOOKUP(B246,'Plantilla publicacion'!$A$3:$M$489,6,0)</f>
        <v>58-Promover el enfoque preventivo, diferencial y territorial en el que hacer misional de la entidad</v>
      </c>
      <c r="E246" s="219" t="str">
        <f>VLOOKUP(B246,'Plantilla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6" s="219" t="str">
        <f>VLOOKUP(B246,'Plantilla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6" s="219" t="str">
        <f>VLOOKUP(B246,'Plantilla publicacion'!$A$3:$M$489,7,0)</f>
        <v>N/A</v>
      </c>
      <c r="H246" s="103" t="str">
        <f>VLOOKUP(B246,'Plantilla publicacion'!$A$3:$M$489,8,0)</f>
        <v>Departamentos con estrategias para el Fortalecimiento sobre la Protección y Promoción de la libre competencia, beneficiados (Informe que de cuenta de los departamentos beneficiados )</v>
      </c>
      <c r="I246" s="103">
        <f>VLOOKUP(B246,'Plantilla publicacion'!$A$3:$M$489,9,0)</f>
        <v>56</v>
      </c>
      <c r="J246" s="103" t="str">
        <f>VLOOKUP(B246,'Plantilla publicacion'!$A$3:$M$489,10,0)</f>
        <v>Porcentual</v>
      </c>
      <c r="K246" s="189" t="str">
        <f>VLOOKUP(B246,'Plantilla publicacion'!$A$3:$M$489,11,0)</f>
        <v>2025-01-13</v>
      </c>
      <c r="L246" s="189" t="str">
        <f>VLOOKUP(B246,'Plantilla publicacion'!$A$3:$M$489,12,0)</f>
        <v>2025-12-12</v>
      </c>
      <c r="M246" s="15" t="str">
        <f>IF(ISERROR(VLOOKUP(B246,'Plantilla publicacion'!$A$3:$P$489,16,0)),"NA",VLOOKUP(B246,'Plantilla publicacion'!$A$3:$P$489,16,0))</f>
        <v>PND_7_Fortalecer las capacidades y conocimiento sobre derechos y deberes de las relaciones de consumo (programas de cumplimiento en competencia) / PES_20230190 / PES_20230196 / PES_20230195 / PES_20230200 / PEI_6 / PEI_9 / PEI_8 / PEI_7</v>
      </c>
      <c r="N246" s="104" t="str">
        <f>VLOOKUP(B246,'Plantilla publicacion'!$A$3:$M$489,13,0)</f>
        <v>1000-DESPACHO DEL SUPERINTENDENTE DELEGADO PARA LA PROTECCIÓN DE LA COMPETENCIA</v>
      </c>
    </row>
    <row r="247" spans="1:14" s="12" customFormat="1" ht="48" hidden="1" customHeight="1" x14ac:dyDescent="0.25">
      <c r="A247" s="13" t="str">
        <f>VLOOKUP(B247,'Plantilla publicacion'!$A$3:$B$489,2,0)</f>
        <v>Actividad propia</v>
      </c>
      <c r="B247" s="105" t="s">
        <v>1149</v>
      </c>
      <c r="C247" s="220"/>
      <c r="D247" s="220">
        <f>VLOOKUP(B247,'Plantilla publicacion'!$A$3:$M$489,6,0)</f>
        <v>0</v>
      </c>
      <c r="E247" s="220"/>
      <c r="F247" s="220"/>
      <c r="G247" s="220" t="str">
        <f>VLOOKUP(B247,'Plantilla publicacion'!$A$3:$M$489,7,0)</f>
        <v>N/A</v>
      </c>
      <c r="H247" s="6" t="str">
        <f>VLOOKUP(B247,'Plantilla publicacion'!$A$3:$M$489,8,0)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47" s="6">
        <f>VLOOKUP(B247,'Plantilla publicacion'!$A$3:$M$489,9,0)</f>
        <v>1</v>
      </c>
      <c r="J247" s="6" t="str">
        <f>VLOOKUP(B247,'Plantilla publicacion'!$A$3:$M$489,10,0)</f>
        <v>Númerica</v>
      </c>
      <c r="K247" s="7" t="str">
        <f>VLOOKUP(B247,'Plantilla publicacion'!$A$3:$M$489,11,0)</f>
        <v>2025-01-13</v>
      </c>
      <c r="L247" s="7" t="str">
        <f>VLOOKUP(B247,'Plantilla publicacion'!$A$3:$M$489,12,0)</f>
        <v>2025-02-28</v>
      </c>
      <c r="M247" s="58"/>
      <c r="N247" s="106" t="str">
        <f>VLOOKUP(B247,'Plantilla publicacion'!$A$3:$M$489,13,0)</f>
        <v>1000-DESPACHO DEL SUPERINTENDENTE DELEGADO PARA LA PROTECCIÓN DE LA COMPETENCIA</v>
      </c>
    </row>
    <row r="248" spans="1:14" s="12" customFormat="1" ht="48" hidden="1" customHeight="1" thickBot="1" x14ac:dyDescent="0.3">
      <c r="A248" s="13" t="str">
        <f>VLOOKUP(B248,'Plantilla publicacion'!$A$3:$B$489,2,0)</f>
        <v>Actividad propia</v>
      </c>
      <c r="B248" s="107" t="s">
        <v>1151</v>
      </c>
      <c r="C248" s="221"/>
      <c r="D248" s="221">
        <f>VLOOKUP(B248,'Plantilla publicacion'!$A$3:$M$489,6,0)</f>
        <v>0</v>
      </c>
      <c r="E248" s="221"/>
      <c r="F248" s="221"/>
      <c r="G248" s="221" t="str">
        <f>VLOOKUP(B248,'Plantilla publicacion'!$A$3:$M$489,7,0)</f>
        <v>N/A</v>
      </c>
      <c r="H248" s="109" t="str">
        <f>VLOOKUP(B248,'Plantilla publicacion'!$A$3:$M$489,8,0)</f>
        <v>Realizar las actividades del Programa de Estrategias para el Fortalecimiento sobre la Protección y Promoción de la libre competencia a nivel territorial, de acuerdo con el programa establecido. (Informe de cada una de las actividades definidas en el programa)</v>
      </c>
      <c r="I248" s="109">
        <f>VLOOKUP(B248,'Plantilla publicacion'!$A$3:$M$489,9,0)</f>
        <v>100</v>
      </c>
      <c r="J248" s="109" t="str">
        <f>VLOOKUP(B248,'Plantilla publicacion'!$A$3:$M$489,10,0)</f>
        <v>Porcentual</v>
      </c>
      <c r="K248" s="110" t="str">
        <f>VLOOKUP(B248,'Plantilla publicacion'!$A$3:$M$489,11,0)</f>
        <v>2025-03-03</v>
      </c>
      <c r="L248" s="110" t="str">
        <f>VLOOKUP(B248,'Plantilla publicacion'!$A$3:$M$489,12,0)</f>
        <v>2025-12-12</v>
      </c>
      <c r="M248" s="111"/>
      <c r="N248" s="112" t="str">
        <f>VLOOKUP(B248,'Plantilla publicacion'!$A$3:$M$489,13,0)</f>
        <v>1000-DESPACHO DEL SUPERINTENDENTE DELEGADO PARA LA PROTECCIÓN DE LA COMPETENCIA</v>
      </c>
    </row>
    <row r="249" spans="1:14" s="12" customFormat="1" ht="26.25" hidden="1" thickBot="1" x14ac:dyDescent="0.3">
      <c r="A249" s="5" t="str">
        <f>VLOOKUP(B249,'Plantilla publicacion'!$A$3:$B$489,2,0)</f>
        <v>Producto</v>
      </c>
      <c r="B249" s="15" t="s">
        <v>1200</v>
      </c>
      <c r="C249" s="220" t="str">
        <f>VLOOKUP(B249,'Plantilla publicacion'!$A$3:$R$489,17,0)</f>
        <v>PND - 5-31-5-b- Convergencia regional - Entidades públicas territoriales y nacionales fortalecidas / PES - Cierre de brechas territoriales</v>
      </c>
      <c r="D249" s="220" t="str">
        <f>VLOOKUP(B249,'Plantilla publicacion'!$A$3:$M$489,6,0)</f>
        <v>58-Promover el enfoque preventivo, diferencial y territorial en el que hacer misional de la entidad</v>
      </c>
      <c r="E249" s="220" t="str">
        <f>VLOOKUP(B249,'Plantilla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49" s="220" t="str">
        <f>VLOOKUP(B249,'Plantilla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49" s="220" t="str">
        <f>VLOOKUP(B249,'Plantilla publicacion'!$A$3:$M$489,7,0)</f>
        <v>C-3599-0200-0005-53105b</v>
      </c>
      <c r="H249" s="15" t="str">
        <f>VLOOKUP(B249,'Plantilla publicacion'!$A$3:$M$489,8,0)</f>
        <v>Programa estratégico de enfoque diferencial para la Inclusión de población vulnerable en la oferta académica del Grupo de Formación, ejecutado (Informe consolidado de la ejecución del programa)</v>
      </c>
      <c r="I249" s="15">
        <f>VLOOKUP(B249,'Plantilla publicacion'!$A$3:$M$489,9,0)</f>
        <v>100</v>
      </c>
      <c r="J249" s="15" t="str">
        <f>VLOOKUP(B249,'Plantilla publicacion'!$A$3:$M$489,10,0)</f>
        <v>Porcentual</v>
      </c>
      <c r="K249" s="188" t="str">
        <f>VLOOKUP(B249,'Plantilla publicacion'!$A$3:$M$489,11,0)</f>
        <v>2025-02-03</v>
      </c>
      <c r="L249" s="188" t="str">
        <f>VLOOKUP(B249,'Plantilla publicacion'!$A$3:$M$489,12,0)</f>
        <v>2025-11-28</v>
      </c>
      <c r="M249" s="103">
        <f>IF(ISERROR(VLOOKUP(B249,'Plantilla publicacion'!$A$3:$P$489,16,0)),"NA",VLOOKUP(B249,'Plantilla publicacion'!$A$3:$P$489,16,0))</f>
        <v>0</v>
      </c>
      <c r="N249" s="15" t="str">
        <f>VLOOKUP(B249,'Plantilla publicacion'!$A$3:$M$489,13,0)</f>
        <v>71-GRUPO DE TRABAJO DE FORMACION</v>
      </c>
    </row>
    <row r="250" spans="1:14" s="12" customFormat="1" ht="48" hidden="1" customHeight="1" x14ac:dyDescent="0.25">
      <c r="A250" s="13" t="str">
        <f>VLOOKUP(B250,'Plantilla publicacion'!$A$3:$B$489,2,0)</f>
        <v>Actividad propia</v>
      </c>
      <c r="B250" s="6" t="s">
        <v>1202</v>
      </c>
      <c r="C250" s="220"/>
      <c r="D250" s="220">
        <f>VLOOKUP(B250,'Plantilla publicacion'!$A$3:$M$489,6,0)</f>
        <v>0</v>
      </c>
      <c r="E250" s="220"/>
      <c r="F250" s="220"/>
      <c r="G250" s="220" t="str">
        <f>VLOOKUP(B250,'Plantilla publicacion'!$A$3:$M$489,7,0)</f>
        <v>N/A</v>
      </c>
      <c r="H250" s="6" t="str">
        <f>VLOOKUP(B250,'Plantilla publicacion'!$A$3:$M$489,8,0)</f>
        <v>Diseñar el programa de enfoque diferencial  que incluya el plan de trabajo. (Documento de programa)</v>
      </c>
      <c r="I250" s="6">
        <f>VLOOKUP(B250,'Plantilla publicacion'!$A$3:$M$489,9,0)</f>
        <v>1</v>
      </c>
      <c r="J250" s="6" t="str">
        <f>VLOOKUP(B250,'Plantilla publicacion'!$A$3:$M$489,10,0)</f>
        <v>Númerica</v>
      </c>
      <c r="K250" s="7" t="str">
        <f>VLOOKUP(B250,'Plantilla publicacion'!$A$3:$M$489,11,0)</f>
        <v>2025-02-03</v>
      </c>
      <c r="L250" s="7" t="str">
        <f>VLOOKUP(B250,'Plantilla publicacion'!$A$3:$M$489,12,0)</f>
        <v>2025-03-31</v>
      </c>
      <c r="M250" s="58"/>
      <c r="N250" s="17" t="str">
        <f>VLOOKUP(B250,'Plantilla publicacion'!$A$3:$M$489,13,0)</f>
        <v>71-GRUPO DE TRABAJO DE FORMACION</v>
      </c>
    </row>
    <row r="251" spans="1:14" s="12" customFormat="1" ht="48" hidden="1" customHeight="1" x14ac:dyDescent="0.25">
      <c r="A251" s="13" t="str">
        <f>VLOOKUP(B251,'Plantilla publicacion'!$A$3:$B$489,2,0)</f>
        <v>Actividad propia</v>
      </c>
      <c r="B251" s="6" t="s">
        <v>1204</v>
      </c>
      <c r="C251" s="220"/>
      <c r="D251" s="220">
        <f>VLOOKUP(B251,'Plantilla publicacion'!$A$3:$M$489,6,0)</f>
        <v>0</v>
      </c>
      <c r="E251" s="220"/>
      <c r="F251" s="220"/>
      <c r="G251" s="220" t="str">
        <f>VLOOKUP(B251,'Plantilla publicacion'!$A$3:$M$489,7,0)</f>
        <v>N/A</v>
      </c>
      <c r="H251" s="6" t="str">
        <f>VLOOKUP(B251,'Plantilla publicacion'!$A$3:$M$489,8,0)</f>
        <v>Elaborar e implementar un protocolo de  enfoque diferencial de la oferta académica (Protocolo elaborado)</v>
      </c>
      <c r="I251" s="6">
        <f>VLOOKUP(B251,'Plantilla publicacion'!$A$3:$M$489,9,0)</f>
        <v>1</v>
      </c>
      <c r="J251" s="6" t="str">
        <f>VLOOKUP(B251,'Plantilla publicacion'!$A$3:$M$489,10,0)</f>
        <v>Númerica</v>
      </c>
      <c r="K251" s="7" t="str">
        <f>VLOOKUP(B251,'Plantilla publicacion'!$A$3:$M$489,11,0)</f>
        <v>2025-04-01</v>
      </c>
      <c r="L251" s="7" t="str">
        <f>VLOOKUP(B251,'Plantilla publicacion'!$A$3:$M$489,12,0)</f>
        <v>2025-11-28</v>
      </c>
      <c r="M251" s="58"/>
      <c r="N251" s="17" t="str">
        <f>VLOOKUP(B251,'Plantilla publicacion'!$A$3:$M$489,13,0)</f>
        <v>71-GRUPO DE TRABAJO DE FORMACION</v>
      </c>
    </row>
    <row r="252" spans="1:14" s="12" customFormat="1" ht="48" hidden="1" customHeight="1" thickBot="1" x14ac:dyDescent="0.3">
      <c r="A252" s="13" t="str">
        <f>VLOOKUP(B252,'Plantilla publicacion'!$A$3:$B$489,2,0)</f>
        <v>Actividad propia</v>
      </c>
      <c r="B252" s="11" t="s">
        <v>1206</v>
      </c>
      <c r="C252" s="220"/>
      <c r="D252" s="220">
        <f>VLOOKUP(B252,'Plantilla publicacion'!$A$3:$M$489,6,0)</f>
        <v>0</v>
      </c>
      <c r="E252" s="220"/>
      <c r="F252" s="220"/>
      <c r="G252" s="220" t="str">
        <f>VLOOKUP(B252,'Plantilla publicacion'!$A$3:$M$489,7,0)</f>
        <v>N/A</v>
      </c>
      <c r="H252" s="11" t="str">
        <f>VLOOKUP(B252,'Plantilla publicacion'!$A$3:$M$489,8,0)</f>
        <v>Ejecutar el plan de trabajo del programa de enfoque diferencial.  (Informe de la ejecución del programa)</v>
      </c>
      <c r="I252" s="11">
        <f>VLOOKUP(B252,'Plantilla publicacion'!$A$3:$M$489,9,0)</f>
        <v>100</v>
      </c>
      <c r="J252" s="11" t="str">
        <f>VLOOKUP(B252,'Plantilla publicacion'!$A$3:$M$489,10,0)</f>
        <v>Porcentual</v>
      </c>
      <c r="K252" s="113" t="str">
        <f>VLOOKUP(B252,'Plantilla publicacion'!$A$3:$M$489,11,0)</f>
        <v>2025-04-01</v>
      </c>
      <c r="L252" s="113" t="str">
        <f>VLOOKUP(B252,'Plantilla publicacion'!$A$3:$M$489,12,0)</f>
        <v>2025-11-28</v>
      </c>
      <c r="M252" s="114"/>
      <c r="N252" s="115" t="str">
        <f>VLOOKUP(B252,'Plantilla publicacion'!$A$3:$M$489,13,0)</f>
        <v>71-GRUPO DE TRABAJO DE FORMACION</v>
      </c>
    </row>
    <row r="253" spans="1:14" s="12" customFormat="1" ht="51.75" hidden="1" thickBot="1" x14ac:dyDescent="0.3">
      <c r="A253" s="5" t="str">
        <f>VLOOKUP(B253,'Plantilla publicacion'!$A$3:$B$489,2,0)</f>
        <v>Producto</v>
      </c>
      <c r="B253" s="101" t="s">
        <v>1310</v>
      </c>
      <c r="C253" s="219" t="str">
        <f>VLOOKUP(B253,'Plantilla publicacion'!$A$3:$R$489,17,0)</f>
        <v>PND - 4-04-1-c- Transformación productiva, internacionalización y acción climática - Políticas de competencia, consumidor e infraestructura de la calidad modernas / PES - Internacionalización</v>
      </c>
      <c r="D253" s="219" t="str">
        <f>VLOOKUP(B253,'Plantilla publicacion'!$A$3:$M$489,6,0)</f>
        <v>59-Generar sinergias con agentes nacionales e internacionales que permitan potenciar las capacidades de la SIC.</v>
      </c>
      <c r="E253" s="219" t="str">
        <f>VLOOKUP(B253,'Plantilla publicacion'!$A$3:$P$489,15,0)</f>
        <v>63 - 1-Generación de oportunidades de cooperación y fortalecimiento de existentes con grupos de interés y de valor.-5-Direccionamiento de la oferta institucional con productos y/o servicios con enfoque preventivo, diferencial y territorial.</v>
      </c>
      <c r="F253" s="219" t="str">
        <f>VLOOKUP(B253,'Plantilla publicacion'!$A$3:$P$489,15,0)</f>
        <v>63 - 1-Generación de oportunidades de cooperación y fortalecimiento de existentes con grupos de interés y de valor.-5-Direccionamiento de la oferta institucional con productos y/o servicios con enfoque preventivo, diferencial y territorial.</v>
      </c>
      <c r="G253" s="219" t="str">
        <f>VLOOKUP(B253,'Plantilla publicacion'!$A$3:$M$489,7,0)</f>
        <v>C-3503-0200-0009-40401c</v>
      </c>
      <c r="H253" s="103" t="str">
        <f>VLOOKUP(B253,'Plantilla publicacion'!$A$3:$M$489,8,0)</f>
        <v>Alcaldías en sus facultades administrativas y de metrología legal frente a la protección al consumidor en el territorio nacional, capacitadas (Informe final)</v>
      </c>
      <c r="I253" s="103">
        <f>VLOOKUP(B253,'Plantilla publicacion'!$A$3:$M$489,9,0)</f>
        <v>440</v>
      </c>
      <c r="J253" s="103" t="str">
        <f>VLOOKUP(B253,'Plantilla publicacion'!$A$3:$M$489,10,0)</f>
        <v>Númerica</v>
      </c>
      <c r="K253" s="189" t="str">
        <f>VLOOKUP(B253,'Plantilla publicacion'!$A$3:$M$489,11,0)</f>
        <v>2025-02-03</v>
      </c>
      <c r="L253" s="189" t="str">
        <f>VLOOKUP(B253,'Plantilla publicacion'!$A$3:$M$489,12,0)</f>
        <v>2025-12-31</v>
      </c>
      <c r="M253" s="103" t="str">
        <f>IF(ISERROR(VLOOKUP(B253,'Plantilla publicacion'!$A$3:$P$489,16,0)),"NA",VLOOKUP(B253,'Plantilla publicacion'!$A$3:$P$489,16,0))</f>
        <v>PND_8_Fortalecer las capacidades y conocimiento sobre derechos y deberes de las relaciones de consumo / PND_10_Fortalecer las actividades de inspección vigilancia y control</v>
      </c>
      <c r="N253" s="104" t="str">
        <f>VLOOKUP(B253,'Plantilla publicacion'!$A$3:$M$489,13,0)</f>
        <v>3003-GRUPO DE TRABAJO DE APOYO A LA RED NACIONAL DE PROTECCIÓN  AL CONSUMIDOR</v>
      </c>
    </row>
    <row r="254" spans="1:14" s="12" customFormat="1" ht="48" hidden="1" customHeight="1" x14ac:dyDescent="0.25">
      <c r="A254" s="13" t="str">
        <f>VLOOKUP(B254,'Plantilla publicacion'!$A$3:$B$489,2,0)</f>
        <v>Actividad propia</v>
      </c>
      <c r="B254" s="105" t="s">
        <v>1312</v>
      </c>
      <c r="C254" s="220"/>
      <c r="D254" s="220">
        <f>VLOOKUP(B254,'Plantilla publicacion'!$A$3:$M$489,6,0)</f>
        <v>0</v>
      </c>
      <c r="E254" s="220"/>
      <c r="F254" s="220"/>
      <c r="G254" s="220" t="str">
        <f>VLOOKUP(B254,'Plantilla publicacion'!$A$3:$M$489,7,0)</f>
        <v>N/A</v>
      </c>
      <c r="H254" s="6" t="str">
        <f>VLOOKUP(B254,'Plantilla publicacion'!$A$3:$M$489,8,0)</f>
        <v>Aprobar por parte del coordinador de la RED el cronograma de intervención de alcaldías (Cronograma de intervención de alcaldías aprobado por parte del coordinador de la RED)</v>
      </c>
      <c r="I254" s="6">
        <f>VLOOKUP(B254,'Plantilla publicacion'!$A$3:$M$489,9,0)</f>
        <v>1</v>
      </c>
      <c r="J254" s="6" t="str">
        <f>VLOOKUP(B254,'Plantilla publicacion'!$A$3:$M$489,10,0)</f>
        <v>Númerica</v>
      </c>
      <c r="K254" s="7" t="str">
        <f>VLOOKUP(B254,'Plantilla publicacion'!$A$3:$M$489,11,0)</f>
        <v>2025-02-03</v>
      </c>
      <c r="L254" s="7" t="str">
        <f>VLOOKUP(B254,'Plantilla publicacion'!$A$3:$M$489,12,0)</f>
        <v>2025-02-28</v>
      </c>
      <c r="M254" s="58"/>
      <c r="N254" s="106" t="str">
        <f>VLOOKUP(B254,'Plantilla publicacion'!$A$3:$M$489,13,0)</f>
        <v>3003-GRUPO DE TRABAJO DE APOYO A LA RED NACIONAL DE PROTECCIÓN  AL CONSUMIDOR</v>
      </c>
    </row>
    <row r="255" spans="1:14" s="12" customFormat="1" ht="48" hidden="1" customHeight="1" thickBot="1" x14ac:dyDescent="0.3">
      <c r="A255" s="13" t="str">
        <f>VLOOKUP(B255,'Plantilla publicacion'!$A$3:$B$489,2,0)</f>
        <v>Actividad propia</v>
      </c>
      <c r="B255" s="107" t="s">
        <v>1314</v>
      </c>
      <c r="C255" s="221"/>
      <c r="D255" s="221">
        <f>VLOOKUP(B255,'Plantilla publicacion'!$A$3:$M$489,6,0)</f>
        <v>0</v>
      </c>
      <c r="E255" s="221"/>
      <c r="F255" s="221"/>
      <c r="G255" s="221" t="str">
        <f>VLOOKUP(B255,'Plantilla publicacion'!$A$3:$M$489,7,0)</f>
        <v>N/A</v>
      </c>
      <c r="H255" s="109" t="str">
        <f>VLOOKUP(B255,'Plantilla publicacion'!$A$3:$M$489,8,0)</f>
        <v>Capacitar en materia de protección al consumidor a las alcaldías municipales (Informe trimestral de seguimiento y Listados de Asistencia/registros fotográficos/capturas de pantallas)</v>
      </c>
      <c r="I255" s="109">
        <f>VLOOKUP(B255,'Plantilla publicacion'!$A$3:$M$489,9,0)</f>
        <v>440</v>
      </c>
      <c r="J255" s="109" t="str">
        <f>VLOOKUP(B255,'Plantilla publicacion'!$A$3:$M$489,10,0)</f>
        <v>Númerica</v>
      </c>
      <c r="K255" s="110" t="str">
        <f>VLOOKUP(B255,'Plantilla publicacion'!$A$3:$M$489,11,0)</f>
        <v>2025-02-03</v>
      </c>
      <c r="L255" s="110" t="str">
        <f>VLOOKUP(B255,'Plantilla publicacion'!$A$3:$M$489,12,0)</f>
        <v>2025-12-31</v>
      </c>
      <c r="M255" s="111"/>
      <c r="N255" s="112" t="str">
        <f>VLOOKUP(B255,'Plantilla publicacion'!$A$3:$M$489,13,0)</f>
        <v>3003-GRUPO DE TRABAJO DE APOYO A LA RED NACIONAL DE PROTECCIÓN  AL CONSUMIDOR</v>
      </c>
    </row>
    <row r="256" spans="1:14" s="12" customFormat="1" ht="51" x14ac:dyDescent="0.25">
      <c r="A256" s="5" t="str">
        <f>VLOOKUP(B256,'Plantilla publicacion'!$A$3:$B$489,2,0)</f>
        <v>Producto</v>
      </c>
      <c r="B256" s="101" t="s">
        <v>1335</v>
      </c>
      <c r="C256" s="219" t="str">
        <f>VLOOKUP(B256,'Plantilla publicacion'!$A$3:$R$489,17,0)</f>
        <v>PND - 4-04-1-c- Transformación productiva, internacionalización y acción climática - Políticas de competencia, consumidor e infraestructura de la calidad modernas / PES - Internacionalización</v>
      </c>
      <c r="D256" s="219" t="str">
        <f>VLOOKUP(B256,'Plantilla publicacion'!$A$3:$M$489,6,0)</f>
        <v>59-Generar sinergias con agentes nacionales e internacionales que permitan potenciar las capacidades de la SIC.</v>
      </c>
      <c r="E256" s="219" t="str">
        <f>VLOOKUP(B256,'Plantilla publicacion'!$A$3:$P$489,15,0)</f>
        <v>63 - 1-Generación de oportunidades de cooperación y fortalecimiento de existentes con grupos de interés y de valor.-5-Direccionamiento de la oferta institucional con productos y/o servicios con enfoque preventivo, diferencial y territorial.</v>
      </c>
      <c r="F256" s="219" t="str">
        <f>VLOOKUP(B256,'Plantilla publicacion'!$A$3:$P$489,15,0)</f>
        <v>63 - 1-Generación de oportunidades de cooperación y fortalecimiento de existentes con grupos de interés y de valor.-5-Direccionamiento de la oferta institucional con productos y/o servicios con enfoque preventivo, diferencial y territorial.</v>
      </c>
      <c r="G256" s="219" t="str">
        <f>VLOOKUP(B256,'Plantilla publicacion'!$A$3:$M$489,7,0)</f>
        <v>C-3503-0200-0009-40401c</v>
      </c>
      <c r="H256" s="103" t="str">
        <f>VLOOKUP(B256,'Plantilla publicacion'!$A$3:$M$489,8,0)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56" s="103">
        <f>VLOOKUP(B256,'Plantilla publicacion'!$A$3:$M$489,9,0)</f>
        <v>1</v>
      </c>
      <c r="J256" s="103" t="str">
        <f>VLOOKUP(B256,'Plantilla publicacion'!$A$3:$M$489,10,0)</f>
        <v>Númerica</v>
      </c>
      <c r="K256" s="189" t="str">
        <f>VLOOKUP(B256,'Plantilla publicacion'!$A$3:$M$489,11,0)</f>
        <v>2025-02-03</v>
      </c>
      <c r="L256" s="189" t="str">
        <f>VLOOKUP(B256,'Plantilla publicacion'!$A$3:$M$489,12,0)</f>
        <v>2025-06-27</v>
      </c>
      <c r="M256" s="15" t="str">
        <f>IF(ISERROR(VLOOKUP(B256,'Plantilla publicacion'!$A$3:$P$489,16,0)),"NA",VLOOKUP(B256,'Plantilla publicacion'!$A$3:$P$489,16,0))</f>
        <v xml:space="preserve">PND_8_Fortalecer las capacidades y conocimiento sobre derechos y deberes de las relaciones de consumo </v>
      </c>
      <c r="N256" s="104" t="str">
        <f>VLOOKUP(B256,'Plantilla publicacion'!$A$3:$M$489,13,0)</f>
        <v>3003-GRUPO DE TRABAJO DE APOYO A LA RED NACIONAL DE PROTECCIÓN  AL CONSUMIDOR</v>
      </c>
    </row>
    <row r="257" spans="1:14" s="12" customFormat="1" ht="48" customHeight="1" x14ac:dyDescent="0.25">
      <c r="A257" s="13" t="str">
        <f>VLOOKUP(B257,'Plantilla publicacion'!$A$3:$B$489,2,0)</f>
        <v>Actividad propia</v>
      </c>
      <c r="B257" s="105" t="s">
        <v>1336</v>
      </c>
      <c r="C257" s="220"/>
      <c r="D257" s="220">
        <f>VLOOKUP(B257,'Plantilla publicacion'!$A$3:$M$489,6,0)</f>
        <v>0</v>
      </c>
      <c r="E257" s="220"/>
      <c r="F257" s="220"/>
      <c r="G257" s="220" t="str">
        <f>VLOOKUP(B257,'Plantilla publicacion'!$A$3:$M$489,7,0)</f>
        <v>N/A</v>
      </c>
      <c r="H257" s="6" t="str">
        <f>VLOOKUP(B257,'Plantilla publicacion'!$A$3:$M$489,8,0)</f>
        <v>Elaborar estudios previos  (Documento Estudios previos aprobados secretaria general y jurídica)</v>
      </c>
      <c r="I257" s="6">
        <f>VLOOKUP(B257,'Plantilla publicacion'!$A$3:$M$489,9,0)</f>
        <v>1</v>
      </c>
      <c r="J257" s="6" t="str">
        <f>VLOOKUP(B257,'Plantilla publicacion'!$A$3:$M$489,10,0)</f>
        <v>Númerica</v>
      </c>
      <c r="K257" s="7" t="str">
        <f>VLOOKUP(B257,'Plantilla publicacion'!$A$3:$M$489,11,0)</f>
        <v>2025-02-03</v>
      </c>
      <c r="L257" s="7" t="str">
        <f>VLOOKUP(B257,'Plantilla publicacion'!$A$3:$M$489,12,0)</f>
        <v>2025-04-14</v>
      </c>
      <c r="M257" s="58"/>
      <c r="N257" s="106" t="str">
        <f>VLOOKUP(B257,'Plantilla publicacion'!$A$3:$M$489,13,0)</f>
        <v>3003-GRUPO DE TRABAJO DE APOYO A LA RED NACIONAL DE PROTECCIÓN  AL CONSUMIDOR</v>
      </c>
    </row>
    <row r="258" spans="1:14" s="12" customFormat="1" ht="48" customHeight="1" x14ac:dyDescent="0.25">
      <c r="A258" s="13" t="str">
        <f>VLOOKUP(B258,'Plantilla publicacion'!$A$3:$B$489,2,0)</f>
        <v>Actividad propia</v>
      </c>
      <c r="B258" s="105" t="s">
        <v>1338</v>
      </c>
      <c r="C258" s="220"/>
      <c r="D258" s="220">
        <f>VLOOKUP(B258,'Plantilla publicacion'!$A$3:$M$489,6,0)</f>
        <v>0</v>
      </c>
      <c r="E258" s="220"/>
      <c r="F258" s="220"/>
      <c r="G258" s="220" t="str">
        <f>VLOOKUP(B258,'Plantilla publicacion'!$A$3:$M$489,7,0)</f>
        <v>N/A</v>
      </c>
      <c r="H258" s="6" t="str">
        <f>VLOOKUP(B258,'Plantilla publicacion'!$A$3:$M$489,8,0)</f>
        <v>Actualizar y aprobar la cartilla Consufondo  (Cartilla Actualizada y aprobada de Consufondo)</v>
      </c>
      <c r="I258" s="6">
        <f>VLOOKUP(B258,'Plantilla publicacion'!$A$3:$M$489,9,0)</f>
        <v>1</v>
      </c>
      <c r="J258" s="6" t="str">
        <f>VLOOKUP(B258,'Plantilla publicacion'!$A$3:$M$489,10,0)</f>
        <v>Númerica</v>
      </c>
      <c r="K258" s="7" t="str">
        <f>VLOOKUP(B258,'Plantilla publicacion'!$A$3:$M$489,11,0)</f>
        <v>2025-04-01</v>
      </c>
      <c r="L258" s="7" t="str">
        <f>VLOOKUP(B258,'Plantilla publicacion'!$A$3:$M$489,12,0)</f>
        <v>2025-04-30</v>
      </c>
      <c r="M258" s="58"/>
      <c r="N258" s="106" t="str">
        <f>VLOOKUP(B258,'Plantilla publicacion'!$A$3:$M$489,13,0)</f>
        <v>3003-GRUPO DE TRABAJO DE APOYO A LA RED NACIONAL DE PROTECCIÓN  AL CONSUMIDOR</v>
      </c>
    </row>
    <row r="259" spans="1:14" s="12" customFormat="1" ht="48" customHeight="1" x14ac:dyDescent="0.25">
      <c r="A259" s="13" t="str">
        <f>VLOOKUP(B259,'Plantilla publicacion'!$A$3:$B$489,2,0)</f>
        <v>Actividad propia</v>
      </c>
      <c r="B259" s="105" t="s">
        <v>1340</v>
      </c>
      <c r="C259" s="220"/>
      <c r="D259" s="220">
        <f>VLOOKUP(B259,'Plantilla publicacion'!$A$3:$M$489,6,0)</f>
        <v>0</v>
      </c>
      <c r="E259" s="220"/>
      <c r="F259" s="220"/>
      <c r="G259" s="220" t="str">
        <f>VLOOKUP(B259,'Plantilla publicacion'!$A$3:$M$489,7,0)</f>
        <v>N/A</v>
      </c>
      <c r="H259" s="6" t="str">
        <f>VLOOKUP(B259,'Plantilla publicacion'!$A$3:$M$489,8,0)</f>
        <v>Realizar un informe de valoración del Programa consufondo 2025 y recomendaciones para próximas vigencias.(Informe final)</v>
      </c>
      <c r="I259" s="6">
        <f>VLOOKUP(B259,'Plantilla publicacion'!$A$3:$M$489,9,0)</f>
        <v>1</v>
      </c>
      <c r="J259" s="6" t="str">
        <f>VLOOKUP(B259,'Plantilla publicacion'!$A$3:$M$489,10,0)</f>
        <v>Númerica</v>
      </c>
      <c r="K259" s="7" t="str">
        <f>VLOOKUP(B259,'Plantilla publicacion'!$A$3:$M$489,11,0)</f>
        <v>2025-05-02</v>
      </c>
      <c r="L259" s="7" t="str">
        <f>VLOOKUP(B259,'Plantilla publicacion'!$A$3:$M$489,12,0)</f>
        <v>2025-06-27</v>
      </c>
      <c r="M259" s="58"/>
      <c r="N259" s="106" t="str">
        <f>VLOOKUP(B259,'Plantilla publicacion'!$A$3:$M$489,13,0)</f>
        <v>3003-GRUPO DE TRABAJO DE APOYO A LA RED NACIONAL DE PROTECCIÓN  AL CONSUMIDOR</v>
      </c>
    </row>
    <row r="260" spans="1:14" s="12" customFormat="1" ht="140.25" hidden="1" x14ac:dyDescent="0.25">
      <c r="A260" s="5" t="str">
        <f>VLOOKUP(B260,'Plantilla publicacion'!$A$3:$B$489,2,0)</f>
        <v>Producto</v>
      </c>
      <c r="B260" s="15" t="s">
        <v>1410</v>
      </c>
      <c r="C260" s="220" t="str">
        <f>VLOOKUP(B260,'Plantilla publicacion'!$A$3:$R$489,17,0)</f>
        <v>PND - 5-31-5-b- Convergencia regional - Entidades públicas territoriales y nacionales fortalecidas / PES - Transformación Institucional</v>
      </c>
      <c r="D260" s="220" t="str">
        <f>VLOOKUP(B260,'Plantilla publicacion'!$A$3:$M$489,6,0)</f>
        <v>60-Fortalecer el Sistema Integral de Gestión Institucional en el marco del Modelo Integrado de Planeación y gestión para mejorar la prestación del servicio.</v>
      </c>
      <c r="E260" s="220" t="str">
        <f>VLOOKUP(B260,'Plantilla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0" s="220" t="str">
        <f>VLOOKUP(B260,'Plantilla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0" s="220" t="str">
        <f>VLOOKUP(B260,'Plantilla publicacion'!$A$3:$M$489,7,0)</f>
        <v>FUNCIONAMIENTO</v>
      </c>
      <c r="H260" s="15" t="str">
        <f>VLOOKUP(B260,'Plantilla publicacion'!$A$3:$M$489,8,0)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0" s="15">
        <f>VLOOKUP(B260,'Plantilla publicacion'!$A$3:$M$489,9,0)</f>
        <v>1</v>
      </c>
      <c r="J260" s="15" t="str">
        <f>VLOOKUP(B260,'Plantilla publicacion'!$A$3:$M$489,10,0)</f>
        <v>Númerica</v>
      </c>
      <c r="K260" s="188" t="str">
        <f>VLOOKUP(B260,'Plantilla publicacion'!$A$3:$M$489,11,0)</f>
        <v>2025-01-27</v>
      </c>
      <c r="L260" s="188" t="str">
        <f>VLOOKUP(B260,'Plantilla publicacion'!$A$3:$M$489,12,0)</f>
        <v>2025-12-16</v>
      </c>
      <c r="M260" s="15">
        <f>IF(ISERROR(VLOOKUP(B260,'Plantilla publicacion'!$A$3:$P$489,16,0)),"NA",VLOOKUP(B260,'Plantilla publicacion'!$A$3:$P$489,16,0))</f>
        <v>0</v>
      </c>
      <c r="N260" s="15" t="str">
        <f>VLOOKUP(B260,'Plantilla publicacion'!$A$3:$M$489,13,0)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1" spans="1:14" s="12" customFormat="1" ht="48" hidden="1" customHeight="1" x14ac:dyDescent="0.25">
      <c r="A261" s="13" t="str">
        <f>VLOOKUP(B261,'Plantilla publicacion'!$A$3:$B$489,2,0)</f>
        <v>Actividad propia</v>
      </c>
      <c r="B261" s="6" t="s">
        <v>1412</v>
      </c>
      <c r="C261" s="220"/>
      <c r="D261" s="220">
        <f>VLOOKUP(B261,'Plantilla publicacion'!$A$3:$M$489,6,0)</f>
        <v>0</v>
      </c>
      <c r="E261" s="220"/>
      <c r="F261" s="220"/>
      <c r="G261" s="220" t="str">
        <f>VLOOKUP(B261,'Plantilla publicacion'!$A$3:$M$489,7,0)</f>
        <v>N/A</v>
      </c>
      <c r="H261" s="6" t="str">
        <f>VLOOKUP(B261,'Plantilla publicacion'!$A$3:$M$489,8,0)</f>
        <v>Actualizar la política de Derechos Humanos de la Entidad, incorporando el enfoque diferencial  (Política de Derechos Humanos Actualizada)</v>
      </c>
      <c r="I261" s="6">
        <f>VLOOKUP(B261,'Plantilla publicacion'!$A$3:$M$489,9,0)</f>
        <v>1</v>
      </c>
      <c r="J261" s="6" t="str">
        <f>VLOOKUP(B261,'Plantilla publicacion'!$A$3:$M$489,10,0)</f>
        <v>Númerica</v>
      </c>
      <c r="K261" s="7" t="str">
        <f>VLOOKUP(B261,'Plantilla publicacion'!$A$3:$M$489,11,0)</f>
        <v>2025-01-27</v>
      </c>
      <c r="L261" s="7" t="str">
        <f>VLOOKUP(B261,'Plantilla publicacion'!$A$3:$M$489,12,0)</f>
        <v>2025-11-28</v>
      </c>
      <c r="M261" s="58"/>
      <c r="N261" s="17" t="str">
        <f>VLOOKUP(B261,'Plantilla publicacion'!$A$3:$M$489,13,0)</f>
        <v>100-SECRETARIA GENERAL</v>
      </c>
    </row>
    <row r="262" spans="1:14" s="12" customFormat="1" ht="48" hidden="1" customHeight="1" x14ac:dyDescent="0.25">
      <c r="A262" s="13" t="str">
        <f>VLOOKUP(B262,'Plantilla publicacion'!$A$3:$B$489,2,0)</f>
        <v>Actividad propia</v>
      </c>
      <c r="B262" s="6" t="s">
        <v>1414</v>
      </c>
      <c r="C262" s="220"/>
      <c r="D262" s="220">
        <f>VLOOKUP(B262,'Plantilla publicacion'!$A$3:$M$489,6,0)</f>
        <v>0</v>
      </c>
      <c r="E262" s="220"/>
      <c r="F262" s="220"/>
      <c r="G262" s="220" t="str">
        <f>VLOOKUP(B262,'Plantilla publicacion'!$A$3:$M$489,7,0)</f>
        <v>N/A</v>
      </c>
      <c r="H262" s="6" t="str">
        <f>VLOOKUP(B262,'Plantilla publicacion'!$A$3:$M$489,8,0)</f>
        <v>Ejecutar el plan de trabajo de la Política de Equidad de Género y Diversidad, formulado en la vigencia 2024 (Plan de trabajo con seguimiento y sus respectivas evidencias)</v>
      </c>
      <c r="I262" s="6">
        <f>VLOOKUP(B262,'Plantilla publicacion'!$A$3:$M$489,9,0)</f>
        <v>100</v>
      </c>
      <c r="J262" s="6" t="str">
        <f>VLOOKUP(B262,'Plantilla publicacion'!$A$3:$M$489,10,0)</f>
        <v>Porcentual</v>
      </c>
      <c r="K262" s="7" t="str">
        <f>VLOOKUP(B262,'Plantilla publicacion'!$A$3:$M$489,11,0)</f>
        <v>2025-01-27</v>
      </c>
      <c r="L262" s="7" t="str">
        <f>VLOOKUP(B262,'Plantilla publicacion'!$A$3:$M$489,12,0)</f>
        <v>2025-12-16</v>
      </c>
      <c r="M262" s="58"/>
      <c r="N262" s="17" t="str">
        <f>VLOOKUP(B262,'Plantilla publicacion'!$A$3:$M$489,13,0)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3" spans="1:14" ht="32.25" hidden="1" customHeight="1" thickBot="1" x14ac:dyDescent="0.3">
      <c r="A263" s="13" t="e">
        <f>VLOOKUP(B263,'Plantilla publicacion'!$A$3:$B$489,2,0)</f>
        <v>#N/A</v>
      </c>
      <c r="B263" s="255" t="s">
        <v>51</v>
      </c>
      <c r="C263" s="256"/>
      <c r="D263" s="256"/>
      <c r="E263" s="256"/>
      <c r="F263" s="256"/>
      <c r="G263" s="256"/>
      <c r="H263" s="256"/>
      <c r="I263" s="256"/>
      <c r="J263" s="256"/>
      <c r="K263" s="256"/>
      <c r="L263" s="256"/>
      <c r="M263" s="256"/>
      <c r="N263" s="257"/>
    </row>
    <row r="264" spans="1:14" ht="48" hidden="1" customHeight="1" thickBot="1" x14ac:dyDescent="0.3">
      <c r="B264" s="22" t="s">
        <v>484</v>
      </c>
      <c r="C264" s="23" t="s">
        <v>1547</v>
      </c>
      <c r="D264" s="23" t="s">
        <v>0</v>
      </c>
      <c r="E264" s="23" t="s">
        <v>1494</v>
      </c>
      <c r="F264" s="23" t="s">
        <v>1550</v>
      </c>
      <c r="G264" s="23" t="s">
        <v>1</v>
      </c>
      <c r="H264" s="23" t="s">
        <v>2</v>
      </c>
      <c r="I264" s="23" t="s">
        <v>3</v>
      </c>
      <c r="J264" s="23" t="s">
        <v>4</v>
      </c>
      <c r="K264" s="24" t="s">
        <v>5</v>
      </c>
      <c r="L264" s="24" t="s">
        <v>6</v>
      </c>
      <c r="M264" s="57" t="s">
        <v>1548</v>
      </c>
      <c r="N264" s="25" t="s">
        <v>7</v>
      </c>
    </row>
    <row r="265" spans="1:14" s="12" customFormat="1" ht="38.25" hidden="1" x14ac:dyDescent="0.25">
      <c r="A265" s="5" t="str">
        <f>VLOOKUP(B265,'Plantilla publicacion'!$A$3:$B$489,2,0)</f>
        <v>Producto</v>
      </c>
      <c r="B265" s="15" t="s">
        <v>541</v>
      </c>
      <c r="C265" s="239" t="str">
        <f>VLOOKUP(B265,'Plantilla publicacion'!$A$3:$R$489,17,0)</f>
        <v>PND - 5-31-5-b- Convergencia regional - Entidades públicas territoriales y nacionales fortalecidas / PES - Transformación Institucional</v>
      </c>
      <c r="D265" s="239" t="str">
        <f>VLOOKUP(B265,'Plantilla publicacion'!$A$3:$M$489,6,0)</f>
        <v>56-Fortalecer la gestión de la información, el conocimiento y la innovación para optimizar la capacidad institucional</v>
      </c>
      <c r="E265" s="239" t="str">
        <f>VLOOKUP(B265,'Plantilla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65" s="239" t="str">
        <f>VLOOKUP(B265,'Plantilla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65" s="239" t="str">
        <f>VLOOKUP(B265,'Plantilla publicacion'!$A$3:$M$489,7,0)</f>
        <v>C-3599-0200-0006-53105d</v>
      </c>
      <c r="H265" s="15" t="str">
        <f>VLOOKUP(B265,'Plantilla publicacion'!$A$3:$M$489,8,0)</f>
        <v>Plan de acción para el intercambio de información, implementado  (Informe semestral de  la implementación del plan de acción para el intercambio de información- soportes documentales de cumplimiento)</v>
      </c>
      <c r="I265" s="15">
        <f>VLOOKUP(B265,'Plantilla publicacion'!$A$3:$M$489,9,0)</f>
        <v>100</v>
      </c>
      <c r="J265" s="15" t="str">
        <f>VLOOKUP(B265,'Plantilla publicacion'!$A$3:$M$489,10,0)</f>
        <v>Porcentual</v>
      </c>
      <c r="K265" s="188" t="str">
        <f>VLOOKUP(B265,'Plantilla publicacion'!$A$3:$M$489,11,0)</f>
        <v>2025-02-03</v>
      </c>
      <c r="L265" s="188" t="str">
        <f>VLOOKUP(B265,'Plantilla publicacion'!$A$3:$M$489,12,0)</f>
        <v>2025-12-12</v>
      </c>
      <c r="M265" s="15" t="str">
        <f>IF(ISERROR(VLOOKUP(B265,'Plantilla publicacion'!$A$3:$P$489,16,0)),"NA",VLOOKUP(B265,'Plantilla publicacion'!$A$3:$P$489,16,0))</f>
        <v>PES_20230246 / PEI_13</v>
      </c>
      <c r="N265" s="15" t="str">
        <f>VLOOKUP(B265,'Plantilla publicacion'!$A$3:$M$489,13,0)</f>
        <v>20-OFICINA DE TECNOLOGÍA E INFORMÁTICA</v>
      </c>
    </row>
    <row r="266" spans="1:14" ht="25.5" hidden="1" x14ac:dyDescent="0.25">
      <c r="A266" s="13" t="str">
        <f>VLOOKUP(B266,'Plantilla publicacion'!$A$3:$B$489,2,0)</f>
        <v>Actividad propia</v>
      </c>
      <c r="B266" s="6" t="s">
        <v>543</v>
      </c>
      <c r="C266" s="220"/>
      <c r="D266" s="220">
        <f>VLOOKUP(B266,'Plantilla publicacion'!$A$3:$M$489,6,0)</f>
        <v>0</v>
      </c>
      <c r="E266" s="220"/>
      <c r="F266" s="220"/>
      <c r="G266" s="220" t="str">
        <f>VLOOKUP(B266,'Plantilla publicacion'!$A$3:$M$489,7,0)</f>
        <v>N/A</v>
      </c>
      <c r="H266" s="6" t="str">
        <f>VLOOKUP(B266,'Plantilla publicacion'!$A$3:$M$489,8,0)</f>
        <v>Definir plan de acción para el intercambio de información de acuerdo con el marco de Interoperabilidad  (Plan definido / único entregable)</v>
      </c>
      <c r="I266" s="6">
        <f>VLOOKUP(B266,'Plantilla publicacion'!$A$3:$M$489,9,0)</f>
        <v>1</v>
      </c>
      <c r="J266" s="6" t="str">
        <f>VLOOKUP(B266,'Plantilla publicacion'!$A$3:$M$489,10,0)</f>
        <v>Númerica</v>
      </c>
      <c r="K266" s="7" t="str">
        <f>VLOOKUP(B266,'Plantilla publicacion'!$A$3:$M$489,11,0)</f>
        <v>2025-02-03</v>
      </c>
      <c r="L266" s="7" t="str">
        <f>VLOOKUP(B266,'Plantilla publicacion'!$A$3:$M$489,12,0)</f>
        <v>2025-02-28</v>
      </c>
      <c r="M266" s="58"/>
      <c r="N266" s="17" t="str">
        <f>VLOOKUP(B266,'Plantilla publicacion'!$A$3:$M$489,13,0)</f>
        <v>20-OFICINA DE TECNOLOGÍA E INFORMÁTICA</v>
      </c>
    </row>
    <row r="267" spans="1:14" ht="38.25" hidden="1" x14ac:dyDescent="0.25">
      <c r="A267" s="13" t="str">
        <f>VLOOKUP(B267,'Plantilla publicacion'!$A$3:$B$489,2,0)</f>
        <v>Actividad propia</v>
      </c>
      <c r="B267" s="11" t="s">
        <v>545</v>
      </c>
      <c r="C267" s="220"/>
      <c r="D267" s="220">
        <f>VLOOKUP(B267,'Plantilla publicacion'!$A$3:$M$489,6,0)</f>
        <v>0</v>
      </c>
      <c r="E267" s="220"/>
      <c r="F267" s="220"/>
      <c r="G267" s="220" t="str">
        <f>VLOOKUP(B267,'Plantilla publicacion'!$A$3:$M$489,7,0)</f>
        <v>N/A</v>
      </c>
      <c r="H267" s="11" t="str">
        <f>VLOOKUP(B267,'Plantilla publicacion'!$A$3:$M$489,8,0)</f>
        <v>Implementar el plan de acción para el intercambio de información de acuerdo con el marco de Interoperabilidad  (Informe semestral de  la implementación del plan de acción para el intercambio de información- soportes documentales de cumplimiento)</v>
      </c>
      <c r="I267" s="11">
        <f>VLOOKUP(B267,'Plantilla publicacion'!$A$3:$M$489,9,0)</f>
        <v>100</v>
      </c>
      <c r="J267" s="11" t="str">
        <f>VLOOKUP(B267,'Plantilla publicacion'!$A$3:$M$489,10,0)</f>
        <v>Porcentual</v>
      </c>
      <c r="K267" s="113" t="str">
        <f>VLOOKUP(B267,'Plantilla publicacion'!$A$3:$M$489,11,0)</f>
        <v>2025-03-03</v>
      </c>
      <c r="L267" s="113" t="str">
        <f>VLOOKUP(B267,'Plantilla publicacion'!$A$3:$M$489,12,0)</f>
        <v>2025-12-12</v>
      </c>
      <c r="M267" s="114"/>
      <c r="N267" s="115" t="str">
        <f>VLOOKUP(B267,'Plantilla publicacion'!$A$3:$M$489,13,0)</f>
        <v>20-OFICINA DE TECNOLOGÍA E INFORMÁTICA</v>
      </c>
    </row>
    <row r="268" spans="1:14" s="12" customFormat="1" ht="38.25" hidden="1" x14ac:dyDescent="0.25">
      <c r="A268" s="5" t="str">
        <f>VLOOKUP(B268,'Plantilla publicacion'!$A$3:$B$489,2,0)</f>
        <v>Producto</v>
      </c>
      <c r="B268" s="101" t="s">
        <v>546</v>
      </c>
      <c r="C268" s="219" t="str">
        <f>VLOOKUP(B268,'Plantilla publicacion'!$A$3:$R$489,17,0)</f>
        <v>PND - 5-31-5-b- Convergencia regional - Entidades públicas territoriales y nacionales fortalecidas / PES - Transformación Institucional</v>
      </c>
      <c r="D268" s="219" t="str">
        <f>VLOOKUP(B268,'Plantilla publicacion'!$A$3:$M$489,6,0)</f>
        <v>56-Fortalecer la gestión de la información, el conocimiento y la innovación para optimizar la capacidad institucional</v>
      </c>
      <c r="E268" s="219" t="str">
        <f>VLOOKUP(B268,'Plantilla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68" s="219" t="str">
        <f>VLOOKUP(B268,'Plantilla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68" s="219" t="str">
        <f>VLOOKUP(B268,'Plantilla publicacion'!$A$3:$M$489,7,0)</f>
        <v>C-3599-0200-0006-53105d</v>
      </c>
      <c r="H268" s="103" t="str">
        <f>VLOOKUP(B268,'Plantilla publicacion'!$A$3:$M$489,8,0)</f>
        <v>Modelo de gobierno y gestión de datos en el marco del Plan Nacional de Infraestructura de Datos,  implementado  (Informes de seguimiento y avance trimestrales con soportes documentales del cumplimiento)</v>
      </c>
      <c r="I268" s="103">
        <f>VLOOKUP(B268,'Plantilla publicacion'!$A$3:$M$489,9,0)</f>
        <v>100</v>
      </c>
      <c r="J268" s="103" t="str">
        <f>VLOOKUP(B268,'Plantilla publicacion'!$A$3:$M$489,10,0)</f>
        <v>Porcentual</v>
      </c>
      <c r="K268" s="189" t="str">
        <f>VLOOKUP(B268,'Plantilla publicacion'!$A$3:$M$489,11,0)</f>
        <v>2025-02-03</v>
      </c>
      <c r="L268" s="189" t="str">
        <f>VLOOKUP(B268,'Plantilla publicacion'!$A$3:$M$489,12,0)</f>
        <v>2025-12-12</v>
      </c>
      <c r="M268" s="103">
        <f>IF(ISERROR(VLOOKUP(B268,'Plantilla publicacion'!$A$3:$P$489,16,0)),"NA",VLOOKUP(B268,'Plantilla publicacion'!$A$3:$P$489,16,0))</f>
        <v>0</v>
      </c>
      <c r="N268" s="104" t="str">
        <f>VLOOKUP(B268,'Plantilla publicacion'!$A$3:$M$489,13,0)</f>
        <v>20-OFICINA DE TECNOLOGÍA E INFORMÁTICA</v>
      </c>
    </row>
    <row r="269" spans="1:14" ht="25.5" hidden="1" x14ac:dyDescent="0.25">
      <c r="A269" s="13" t="str">
        <f>VLOOKUP(B269,'Plantilla publicacion'!$A$3:$B$489,2,0)</f>
        <v>Actividad propia</v>
      </c>
      <c r="B269" s="105" t="s">
        <v>547</v>
      </c>
      <c r="C269" s="220"/>
      <c r="D269" s="220">
        <f>VLOOKUP(B269,'Plantilla publicacion'!$A$3:$M$489,6,0)</f>
        <v>0</v>
      </c>
      <c r="E269" s="220"/>
      <c r="F269" s="220"/>
      <c r="G269" s="220" t="str">
        <f>VLOOKUP(B269,'Plantilla publicacion'!$A$3:$M$489,7,0)</f>
        <v>N/A</v>
      </c>
      <c r="H269" s="6" t="str">
        <f>VLOOKUP(B269,'Plantilla publicacion'!$A$3:$M$489,8,0)</f>
        <v>Definir el plan de trabajo para la estrategia de gobierno y calidad de datos para la SIC (Documento del Plan  de trabajo para la estrategia de gobierno y calidad de datos, elaborado / único entregable)</v>
      </c>
      <c r="I269" s="6">
        <f>VLOOKUP(B269,'Plantilla publicacion'!$A$3:$M$489,9,0)</f>
        <v>1</v>
      </c>
      <c r="J269" s="6" t="str">
        <f>VLOOKUP(B269,'Plantilla publicacion'!$A$3:$M$489,10,0)</f>
        <v>Númerica</v>
      </c>
      <c r="K269" s="7" t="str">
        <f>VLOOKUP(B269,'Plantilla publicacion'!$A$3:$M$489,11,0)</f>
        <v>2025-02-03</v>
      </c>
      <c r="L269" s="7" t="str">
        <f>VLOOKUP(B269,'Plantilla publicacion'!$A$3:$M$489,12,0)</f>
        <v>2025-03-29</v>
      </c>
      <c r="M269" s="58"/>
      <c r="N269" s="106" t="str">
        <f>VLOOKUP(B269,'Plantilla publicacion'!$A$3:$M$489,13,0)</f>
        <v>20-OFICINA DE TECNOLOGÍA E INFORMÁTICA</v>
      </c>
    </row>
    <row r="270" spans="1:14" ht="39" hidden="1" thickBot="1" x14ac:dyDescent="0.3">
      <c r="A270" s="13" t="str">
        <f>VLOOKUP(B270,'Plantilla publicacion'!$A$3:$B$489,2,0)</f>
        <v>Actividad propia</v>
      </c>
      <c r="B270" s="107" t="s">
        <v>548</v>
      </c>
      <c r="C270" s="221"/>
      <c r="D270" s="221">
        <f>VLOOKUP(B270,'Plantilla publicacion'!$A$3:$M$489,6,0)</f>
        <v>0</v>
      </c>
      <c r="E270" s="221"/>
      <c r="F270" s="221"/>
      <c r="G270" s="221" t="str">
        <f>VLOOKUP(B270,'Plantilla publicacion'!$A$3:$M$489,7,0)</f>
        <v>N/A</v>
      </c>
      <c r="H270" s="109" t="str">
        <f>VLOOKUP(B270,'Plantilla publicacion'!$A$3:$M$489,8,0)</f>
        <v>Implementar el plan de trabajo para la estrategia de gobierno y calidad de datos   (Informes de seguimiento y avance trimestrales con soportes documentales del cumplimiento con corte  marzo, junio, septiembre, diciembre)</v>
      </c>
      <c r="I270" s="109">
        <f>VLOOKUP(B270,'Plantilla publicacion'!$A$3:$M$489,9,0)</f>
        <v>100</v>
      </c>
      <c r="J270" s="109" t="str">
        <f>VLOOKUP(B270,'Plantilla publicacion'!$A$3:$M$489,10,0)</f>
        <v>Porcentual</v>
      </c>
      <c r="K270" s="110" t="str">
        <f>VLOOKUP(B270,'Plantilla publicacion'!$A$3:$M$489,11,0)</f>
        <v>2025-03-03</v>
      </c>
      <c r="L270" s="110" t="str">
        <f>VLOOKUP(B270,'Plantilla publicacion'!$A$3:$M$489,12,0)</f>
        <v>2025-12-12</v>
      </c>
      <c r="M270" s="111"/>
      <c r="N270" s="112" t="str">
        <f>VLOOKUP(B270,'Plantilla publicacion'!$A$3:$M$489,13,0)</f>
        <v>20-OFICINA DE TECNOLOGÍA E INFORMÁTICA</v>
      </c>
    </row>
    <row r="271" spans="1:14" s="12" customFormat="1" ht="25.5" hidden="1" x14ac:dyDescent="0.25">
      <c r="A271" s="5" t="str">
        <f>VLOOKUP(B271,'Plantilla publicacion'!$A$3:$B$489,2,0)</f>
        <v>Producto</v>
      </c>
      <c r="B271" s="15" t="s">
        <v>557</v>
      </c>
      <c r="C271" s="220" t="str">
        <f>VLOOKUP(B271,'Plantilla publicacion'!$A$3:$R$489,17,0)</f>
        <v>PND - 5-31-5-d- Convergencia regional - Gobierno digital para la gente / PES - Transformación Institucional</v>
      </c>
      <c r="D271" s="220" t="str">
        <f>VLOOKUP(B271,'Plantilla publicacion'!$A$3:$M$489,6,0)</f>
        <v>62-Fortalecer la infraestructura, uso y aprovechamiento de las tecnologías de la información, para optimizar la capacidad institucional</v>
      </c>
      <c r="E271" s="220" t="str">
        <f>VLOOKUP(B271,'Plantilla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1" s="220" t="str">
        <f>VLOOKUP(B271,'Plantilla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1" s="220" t="str">
        <f>VLOOKUP(B271,'Plantilla publicacion'!$A$3:$M$489,7,0)</f>
        <v>C-3599-0200-0006-53105d</v>
      </c>
      <c r="H271" s="15" t="str">
        <f>VLOOKUP(B271,'Plantilla publicacion'!$A$3:$M$489,8,0)</f>
        <v>Plan estratégico de tecnologías de información, ejecutado (Informes de seguimiento y avance trimestrales con soportes documentales del cumplimiento)</v>
      </c>
      <c r="I271" s="15">
        <f>VLOOKUP(B271,'Plantilla publicacion'!$A$3:$M$489,9,0)</f>
        <v>100</v>
      </c>
      <c r="J271" s="15" t="str">
        <f>VLOOKUP(B271,'Plantilla publicacion'!$A$3:$M$489,10,0)</f>
        <v>Porcentual</v>
      </c>
      <c r="K271" s="188" t="str">
        <f>VLOOKUP(B271,'Plantilla publicacion'!$A$3:$M$489,11,0)</f>
        <v>2025-01-13</v>
      </c>
      <c r="L271" s="188" t="str">
        <f>VLOOKUP(B271,'Plantilla publicacion'!$A$3:$M$489,12,0)</f>
        <v>2025-12-12</v>
      </c>
      <c r="M271" s="15" t="str">
        <f>IF(ISERROR(VLOOKUP(B271,'Plantilla publicacion'!$A$3:$P$489,16,0)),"NA",VLOOKUP(B271,'Plantilla publicacion'!$A$3:$P$489,16,0))</f>
        <v>DECRETO 612</v>
      </c>
      <c r="N271" s="15" t="str">
        <f>VLOOKUP(B271,'Plantilla publicacion'!$A$3:$M$489,13,0)</f>
        <v>20-OFICINA DE TECNOLOGÍA E INFORMÁTICA</v>
      </c>
    </row>
    <row r="272" spans="1:14" ht="25.5" hidden="1" x14ac:dyDescent="0.25">
      <c r="A272" s="13" t="str">
        <f>VLOOKUP(B272,'Plantilla publicacion'!$A$3:$B$489,2,0)</f>
        <v>Actividad propia</v>
      </c>
      <c r="B272" s="6" t="s">
        <v>559</v>
      </c>
      <c r="C272" s="220"/>
      <c r="D272" s="220">
        <f>VLOOKUP(B272,'Plantilla publicacion'!$A$3:$M$489,6,0)</f>
        <v>0</v>
      </c>
      <c r="E272" s="220"/>
      <c r="F272" s="220"/>
      <c r="G272" s="220" t="str">
        <f>VLOOKUP(B272,'Plantilla publicacion'!$A$3:$M$489,7,0)</f>
        <v>N/A</v>
      </c>
      <c r="H272" s="6" t="str">
        <f>VLOOKUP(B272,'Plantilla publicacion'!$A$3:$M$489,8,0)</f>
        <v>Formular plan estratégico de tecnologías de información PETI incluyendo hoja de ruta para la vigencia   (Hoja de ruta del PETI actualizada/ único entregable)</v>
      </c>
      <c r="I272" s="6">
        <f>VLOOKUP(B272,'Plantilla publicacion'!$A$3:$M$489,9,0)</f>
        <v>1</v>
      </c>
      <c r="J272" s="6" t="str">
        <f>VLOOKUP(B272,'Plantilla publicacion'!$A$3:$M$489,10,0)</f>
        <v>Númerica</v>
      </c>
      <c r="K272" s="7" t="str">
        <f>VLOOKUP(B272,'Plantilla publicacion'!$A$3:$M$489,11,0)</f>
        <v>2025-01-13</v>
      </c>
      <c r="L272" s="7" t="str">
        <f>VLOOKUP(B272,'Plantilla publicacion'!$A$3:$M$489,12,0)</f>
        <v>2025-01-31</v>
      </c>
      <c r="M272" s="58"/>
      <c r="N272" s="17" t="str">
        <f>VLOOKUP(B272,'Plantilla publicacion'!$A$3:$M$489,13,0)</f>
        <v>20-OFICINA DE TECNOLOGÍA E INFORMÁTICA</v>
      </c>
    </row>
    <row r="273" spans="1:14" ht="38.25" hidden="1" x14ac:dyDescent="0.25">
      <c r="A273" s="13" t="str">
        <f>VLOOKUP(B273,'Plantilla publicacion'!$A$3:$B$489,2,0)</f>
        <v>Actividad propia</v>
      </c>
      <c r="B273" s="11" t="s">
        <v>560</v>
      </c>
      <c r="C273" s="220"/>
      <c r="D273" s="220">
        <f>VLOOKUP(B273,'Plantilla publicacion'!$A$3:$M$489,6,0)</f>
        <v>0</v>
      </c>
      <c r="E273" s="220"/>
      <c r="F273" s="220"/>
      <c r="G273" s="220" t="str">
        <f>VLOOKUP(B273,'Plantilla publicacion'!$A$3:$M$489,7,0)</f>
        <v>N/A</v>
      </c>
      <c r="H273" s="11" t="str">
        <f>VLOOKUP(B273,'Plantilla publicacion'!$A$3:$M$489,8,0)</f>
        <v>Realizar seguimiento trimestral a la ejecución del PETI. (Informes de seguimiento y avance trimestrales con soportes documentales del cumplimiento con corte  marzo, junio, septiembre, diciembre)</v>
      </c>
      <c r="I273" s="11">
        <f>VLOOKUP(B273,'Plantilla publicacion'!$A$3:$M$489,9,0)</f>
        <v>100</v>
      </c>
      <c r="J273" s="11" t="str">
        <f>VLOOKUP(B273,'Plantilla publicacion'!$A$3:$M$489,10,0)</f>
        <v>Porcentual</v>
      </c>
      <c r="K273" s="113" t="str">
        <f>VLOOKUP(B273,'Plantilla publicacion'!$A$3:$M$489,11,0)</f>
        <v>2025-02-03</v>
      </c>
      <c r="L273" s="113" t="str">
        <f>VLOOKUP(B273,'Plantilla publicacion'!$A$3:$M$489,12,0)</f>
        <v>2025-12-12</v>
      </c>
      <c r="M273" s="114"/>
      <c r="N273" s="115" t="str">
        <f>VLOOKUP(B273,'Plantilla publicacion'!$A$3:$M$489,13,0)</f>
        <v>20-OFICINA DE TECNOLOGÍA E INFORMÁTICA</v>
      </c>
    </row>
    <row r="274" spans="1:14" s="12" customFormat="1" ht="38.25" hidden="1" x14ac:dyDescent="0.25">
      <c r="A274" s="5" t="str">
        <f>VLOOKUP(B274,'Plantilla publicacion'!$A$3:$B$489,2,0)</f>
        <v>Producto</v>
      </c>
      <c r="B274" s="101" t="s">
        <v>1039</v>
      </c>
      <c r="C274" s="219" t="str">
        <f>VLOOKUP(B274,'Plantilla publicacion'!$A$3:$R$489,17,0)</f>
        <v>PND - 5-31-5-d- Convergencia regional - Gobierno digital para la gente / PES - Transformación Institucional</v>
      </c>
      <c r="D274" s="219" t="str">
        <f>VLOOKUP(B274,'Plantilla publicacion'!$A$3:$M$489,6,0)</f>
        <v>62-Fortalecer la infraestructura, uso y aprovechamiento de las tecnologías de la información, para optimizar la capacidad institucional</v>
      </c>
      <c r="E274" s="219" t="str">
        <f>VLOOKUP(B274,'Plantilla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4" s="219" t="str">
        <f>VLOOKUP(B274,'Plantilla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4" s="219" t="str">
        <f>VLOOKUP(B274,'Plantilla publicacion'!$A$3:$M$489,7,0)</f>
        <v>FUNCIONAMIENTO</v>
      </c>
      <c r="H274" s="103" t="str">
        <f>VLOOKUP(B274,'Plantilla publicacion'!$A$3:$M$489,8,0)</f>
        <v>Intervenciones en el sistema de información SIPI respecto a temas funcionales y técnicos, puestas en producción (Correos electrónicos del proveedor indicando la puesta en producción)</v>
      </c>
      <c r="I274" s="103">
        <f>VLOOKUP(B274,'Plantilla publicacion'!$A$3:$M$489,9,0)</f>
        <v>4</v>
      </c>
      <c r="J274" s="103" t="str">
        <f>VLOOKUP(B274,'Plantilla publicacion'!$A$3:$M$489,10,0)</f>
        <v>Númerica</v>
      </c>
      <c r="K274" s="189" t="str">
        <f>VLOOKUP(B274,'Plantilla publicacion'!$A$3:$M$489,11,0)</f>
        <v>2025-01-07</v>
      </c>
      <c r="L274" s="189" t="str">
        <f>VLOOKUP(B274,'Plantilla publicacion'!$A$3:$M$489,12,0)</f>
        <v>2025-11-28</v>
      </c>
      <c r="M274" s="103">
        <f>IF(ISERROR(VLOOKUP(B274,'Plantilla publicacion'!$A$3:$P$489,16,0)),"NA",VLOOKUP(B274,'Plantilla publicacion'!$A$3:$P$489,16,0))</f>
        <v>0</v>
      </c>
      <c r="N274" s="104" t="str">
        <f>VLOOKUP(B274,'Plantilla publicacion'!$A$3:$M$489,13,0)</f>
        <v>20-OFICINA DE TECNOLOGÍA E INFORMÁTICA;
2000-DESPACHO DEL SUPERINTENDENTE DELEGADO PARA LA PROPIEDAD INDUSTRIAL</v>
      </c>
    </row>
    <row r="275" spans="1:14" ht="65.25" hidden="1" customHeight="1" x14ac:dyDescent="0.25">
      <c r="A275" s="13" t="str">
        <f>VLOOKUP(B275,'Plantilla publicacion'!$A$3:$B$489,2,0)</f>
        <v>Actividad propia</v>
      </c>
      <c r="B275" s="105" t="s">
        <v>1042</v>
      </c>
      <c r="C275" s="220"/>
      <c r="D275" s="220">
        <f>VLOOKUP(B275,'Plantilla publicacion'!$A$3:$M$489,6,0)</f>
        <v>0</v>
      </c>
      <c r="E275" s="220"/>
      <c r="F275" s="220"/>
      <c r="G275" s="220" t="str">
        <f>VLOOKUP(B275,'Plantilla publicacion'!$A$3:$M$489,7,0)</f>
        <v>N/A</v>
      </c>
      <c r="H275" s="6" t="str">
        <f>VLOOKUP(B275,'Plantilla publicacion'!$A$3:$M$489,8,0)</f>
        <v>Priorizar y enviar los requerimientos previstos para las 4 versiones de fortalecimiento del SIPI (Correos electrónicos de la OTI al proveedor informando los requerimientos priorizados)</v>
      </c>
      <c r="I275" s="6">
        <f>VLOOKUP(B275,'Plantilla publicacion'!$A$3:$M$489,9,0)</f>
        <v>4</v>
      </c>
      <c r="J275" s="6" t="str">
        <f>VLOOKUP(B275,'Plantilla publicacion'!$A$3:$M$489,10,0)</f>
        <v>Númerica</v>
      </c>
      <c r="K275" s="7" t="str">
        <f>VLOOKUP(B275,'Plantilla publicacion'!$A$3:$M$489,11,0)</f>
        <v>2025-01-07</v>
      </c>
      <c r="L275" s="7" t="str">
        <f>VLOOKUP(B275,'Plantilla publicacion'!$A$3:$M$489,12,0)</f>
        <v>2025-11-28</v>
      </c>
      <c r="M275" s="58"/>
      <c r="N275" s="106" t="str">
        <f>VLOOKUP(B275,'Plantilla publicacion'!$A$3:$M$489,13,0)</f>
        <v>20-OFICINA DE TECNOLOGÍA E INFORMÁTICA;
2000-DESPACHO DEL SUPERINTENDENTE DELEGADO PARA LA PROPIEDAD INDUSTRIAL</v>
      </c>
    </row>
    <row r="276" spans="1:14" ht="65.25" hidden="1" customHeight="1" thickBot="1" x14ac:dyDescent="0.3">
      <c r="A276" s="13" t="str">
        <f>VLOOKUP(B276,'Plantilla publicacion'!$A$3:$B$489,2,0)</f>
        <v>Actividad propia</v>
      </c>
      <c r="B276" s="107" t="s">
        <v>1044</v>
      </c>
      <c r="C276" s="221"/>
      <c r="D276" s="221">
        <f>VLOOKUP(B276,'Plantilla publicacion'!$A$3:$M$489,6,0)</f>
        <v>0</v>
      </c>
      <c r="E276" s="221"/>
      <c r="F276" s="221"/>
      <c r="G276" s="221" t="str">
        <f>VLOOKUP(B276,'Plantilla publicacion'!$A$3:$M$489,7,0)</f>
        <v>N/A</v>
      </c>
      <c r="H276" s="109" t="str">
        <f>VLOOKUP(B276,'Plantilla publicacion'!$A$3:$M$489,8,0)</f>
        <v>Realizar seguimiento al desarrollo, prueba y puesta en producción de los requerimientos priorizados en las 4 versiones (Correos electrónicos del proveedor indicando la puesta en producción)</v>
      </c>
      <c r="I276" s="109">
        <f>VLOOKUP(B276,'Plantilla publicacion'!$A$3:$M$489,9,0)</f>
        <v>4</v>
      </c>
      <c r="J276" s="109" t="str">
        <f>VLOOKUP(B276,'Plantilla publicacion'!$A$3:$M$489,10,0)</f>
        <v>Númerica</v>
      </c>
      <c r="K276" s="110" t="str">
        <f>VLOOKUP(B276,'Plantilla publicacion'!$A$3:$M$489,11,0)</f>
        <v>2025-04-01</v>
      </c>
      <c r="L276" s="110" t="str">
        <f>VLOOKUP(B276,'Plantilla publicacion'!$A$3:$M$489,12,0)</f>
        <v>2025-11-28</v>
      </c>
      <c r="M276" s="111"/>
      <c r="N276" s="112" t="str">
        <f>VLOOKUP(B276,'Plantilla publicacion'!$A$3:$M$489,13,0)</f>
        <v>20-OFICINA DE TECNOLOGÍA E INFORMÁTICA;
2000-DESPACHO DEL SUPERINTENDENTE DELEGADO PARA LA PROPIEDAD INDUSTRIAL</v>
      </c>
    </row>
    <row r="277" spans="1:14" s="12" customFormat="1" ht="114.75" hidden="1" x14ac:dyDescent="0.25">
      <c r="A277" s="5" t="str">
        <f>VLOOKUP(B277,'Plantilla publicacion'!$A$3:$B$489,2,0)</f>
        <v>Producto</v>
      </c>
      <c r="B277" s="15" t="s">
        <v>1392</v>
      </c>
      <c r="C277" s="220" t="str">
        <f>VLOOKUP(B277,'Plantilla publicacion'!$A$3:$R$489,17,0)</f>
        <v>PND - 5-31-5-d- Convergencia regional - Gobierno digital para la gente / PES - Transformación Institucional</v>
      </c>
      <c r="D277" s="220" t="str">
        <f>VLOOKUP(B277,'Plantilla publicacion'!$A$3:$M$489,6,0)</f>
        <v>62-Fortalecer la infraestructura, uso y aprovechamiento de las tecnologías de la información, para optimizar la capacidad institucional</v>
      </c>
      <c r="E277" s="220" t="str">
        <f>VLOOKUP(B277,'Plantilla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20" t="str">
        <f>VLOOKUP(B277,'Plantilla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20" t="str">
        <f>VLOOKUP(B277,'Plantilla publicacion'!$A$3:$M$489,7,0)</f>
        <v>FUNCIONAMIENTO</v>
      </c>
      <c r="H277" s="15" t="str">
        <f>VLOOKUP(B277,'Plantilla publicacion'!$A$3:$M$489,8,0)</f>
        <v>Unificación y optimización de radicación en la Sede Electrónica de la SIC, implementada (Informe  que de cuenta de le unificación y optimización de radicación en la Sede Electrónica de la SIC)</v>
      </c>
      <c r="I277" s="15">
        <f>VLOOKUP(B277,'Plantilla publicacion'!$A$3:$M$489,9,0)</f>
        <v>100</v>
      </c>
      <c r="J277" s="15" t="str">
        <f>VLOOKUP(B277,'Plantilla publicacion'!$A$3:$M$489,10,0)</f>
        <v>Porcentual</v>
      </c>
      <c r="K277" s="188" t="str">
        <f>VLOOKUP(B277,'Plantilla publicacion'!$A$3:$M$489,11,0)</f>
        <v>2025-03-03</v>
      </c>
      <c r="L277" s="188" t="str">
        <f>VLOOKUP(B277,'Plantilla publicacion'!$A$3:$M$489,12,0)</f>
        <v>2025-12-16</v>
      </c>
      <c r="M277" s="15">
        <f>IF(ISERROR(VLOOKUP(B277,'Plantilla publicacion'!$A$3:$P$489,16,0)),"NA",VLOOKUP(B277,'Plantilla publicacion'!$A$3:$P$489,16,0))</f>
        <v>0</v>
      </c>
      <c r="N277" s="15" t="str">
        <f>VLOOKUP(B277,'Plantilla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78" spans="1:14" ht="65.25" hidden="1" customHeight="1" x14ac:dyDescent="0.25">
      <c r="A278" s="13" t="str">
        <f>VLOOKUP(B278,'Plantilla publicacion'!$A$3:$B$489,2,0)</f>
        <v>Actividad propia</v>
      </c>
      <c r="B278" s="6" t="s">
        <v>1395</v>
      </c>
      <c r="C278" s="220"/>
      <c r="D278" s="220">
        <f>VLOOKUP(B278,'Plantilla publicacion'!$A$3:$M$489,6,0)</f>
        <v>0</v>
      </c>
      <c r="E278" s="220"/>
      <c r="F278" s="220"/>
      <c r="G278" s="220" t="str">
        <f>VLOOKUP(B278,'Plantilla publicacion'!$A$3:$M$489,7,0)</f>
        <v>N/A</v>
      </c>
      <c r="H278" s="6" t="str">
        <f>VLOOKUP(B278,'Plantilla publicacion'!$A$3:$M$489,8,0)</f>
        <v>Elaborar un diagnóstico para identificar los canales de radicación, el volumen de entradas y el grado de congestión de los mismos (Diagnóstico del estado de los canales de radicación y grado de congestión)</v>
      </c>
      <c r="I278" s="6">
        <f>VLOOKUP(B278,'Plantilla publicacion'!$A$3:$M$489,9,0)</f>
        <v>1</v>
      </c>
      <c r="J278" s="6" t="str">
        <f>VLOOKUP(B278,'Plantilla publicacion'!$A$3:$M$489,10,0)</f>
        <v>Númerica</v>
      </c>
      <c r="K278" s="7" t="str">
        <f>VLOOKUP(B278,'Plantilla publicacion'!$A$3:$M$489,11,0)</f>
        <v>2025-03-03</v>
      </c>
      <c r="L278" s="7" t="str">
        <f>VLOOKUP(B278,'Plantilla publicacion'!$A$3:$M$489,12,0)</f>
        <v>2025-03-31</v>
      </c>
      <c r="M278" s="58"/>
      <c r="N278" s="17" t="str">
        <f>VLOOKUP(B278,'Plantilla publicacion'!$A$3:$M$489,13,0)</f>
        <v>100-SECRETARIA GENERAL;
141-GRUPO DE TRABAJO DE GESTIÓN DOCUMENTAL Y ARCHIVO;
20-OFICINA DE TECNOLOGÍA E INFORMÁTICA;
72-GRUPO DE TRABAJO DE ATENCION AL CIUDADANO</v>
      </c>
    </row>
    <row r="279" spans="1:14" ht="65.25" hidden="1" customHeight="1" x14ac:dyDescent="0.25">
      <c r="A279" s="13" t="str">
        <f>VLOOKUP(B279,'Plantilla publicacion'!$A$3:$B$489,2,0)</f>
        <v>Actividad propia</v>
      </c>
      <c r="B279" s="6" t="s">
        <v>1398</v>
      </c>
      <c r="C279" s="220"/>
      <c r="D279" s="220">
        <f>VLOOKUP(B279,'Plantilla publicacion'!$A$3:$M$489,6,0)</f>
        <v>0</v>
      </c>
      <c r="E279" s="220"/>
      <c r="F279" s="220"/>
      <c r="G279" s="220" t="str">
        <f>VLOOKUP(B279,'Plantilla publicacion'!$A$3:$M$489,7,0)</f>
        <v>N/A</v>
      </c>
      <c r="H279" s="6" t="str">
        <f>VLOOKUP(B279,'Plantilla publicacion'!$A$3:$M$489,8,0)</f>
        <v>Realizar un plan de trabajo para la unificación y optimización de radicación en la Sede Electrónica de la SIC (Plan de trabajo para la implementación de la estrategia de unificación y optimización de radicación en la Sede Electrónica de la SIC)</v>
      </c>
      <c r="I279" s="6">
        <f>VLOOKUP(B279,'Plantilla publicacion'!$A$3:$M$489,9,0)</f>
        <v>1</v>
      </c>
      <c r="J279" s="6" t="str">
        <f>VLOOKUP(B279,'Plantilla publicacion'!$A$3:$M$489,10,0)</f>
        <v>Númerica</v>
      </c>
      <c r="K279" s="7" t="str">
        <f>VLOOKUP(B279,'Plantilla publicacion'!$A$3:$M$489,11,0)</f>
        <v>2025-04-01</v>
      </c>
      <c r="L279" s="7" t="str">
        <f>VLOOKUP(B279,'Plantilla publicacion'!$A$3:$M$489,12,0)</f>
        <v>2025-04-30</v>
      </c>
      <c r="M279" s="58"/>
      <c r="N279" s="17" t="str">
        <f>VLOOKUP(B279,'Plantilla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0" spans="1:14" ht="65.25" hidden="1" customHeight="1" thickBot="1" x14ac:dyDescent="0.3">
      <c r="A280" s="13" t="str">
        <f>VLOOKUP(B280,'Plantilla publicacion'!$A$3:$B$489,2,0)</f>
        <v>Actividad propia</v>
      </c>
      <c r="B280" s="19" t="s">
        <v>1400</v>
      </c>
      <c r="C280" s="220"/>
      <c r="D280" s="220">
        <f>VLOOKUP(B280,'Plantilla publicacion'!$A$3:$M$489,6,0)</f>
        <v>0</v>
      </c>
      <c r="E280" s="220"/>
      <c r="F280" s="220"/>
      <c r="G280" s="220" t="str">
        <f>VLOOKUP(B280,'Plantilla publicacion'!$A$3:$M$489,7,0)</f>
        <v>N/A</v>
      </c>
      <c r="H280" s="6" t="str">
        <f>VLOOKUP(B280,'Plantilla publicacion'!$A$3:$M$489,8,0)</f>
        <v>Ejecutar el plan de trabajo para la unificación y optimización de radicación en la Sede Electrónica de la SIC (Plan de trabajo con seguimiento y sus respectivas evidencias)</v>
      </c>
      <c r="I280" s="6">
        <f>VLOOKUP(B280,'Plantilla publicacion'!$A$3:$M$489,9,0)</f>
        <v>100</v>
      </c>
      <c r="J280" s="6" t="str">
        <f>VLOOKUP(B280,'Plantilla publicacion'!$A$3:$M$489,10,0)</f>
        <v>Porcentual</v>
      </c>
      <c r="K280" s="7" t="str">
        <f>VLOOKUP(B280,'Plantilla publicacion'!$A$3:$M$489,11,0)</f>
        <v>2025-05-02</v>
      </c>
      <c r="L280" s="7" t="str">
        <f>VLOOKUP(B280,'Plantilla publicacion'!$A$3:$M$489,12,0)</f>
        <v>2025-12-16</v>
      </c>
      <c r="M280" s="58"/>
      <c r="N280" s="17" t="str">
        <f>VLOOKUP(B280,'Plantilla publicacion'!$A$3:$M$489,13,0)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1" spans="1:14" ht="32.25" hidden="1" customHeight="1" thickBot="1" x14ac:dyDescent="0.3">
      <c r="A281" s="13" t="e">
        <f>VLOOKUP(B281,'Plantilla publicacion'!$A$3:$B$489,2,0)</f>
        <v>#N/A</v>
      </c>
      <c r="B281" s="255" t="s">
        <v>53</v>
      </c>
      <c r="C281" s="256"/>
      <c r="D281" s="256"/>
      <c r="E281" s="256"/>
      <c r="F281" s="256"/>
      <c r="G281" s="256"/>
      <c r="H281" s="256"/>
      <c r="I281" s="256"/>
      <c r="J281" s="256"/>
      <c r="K281" s="256"/>
      <c r="L281" s="256"/>
      <c r="M281" s="256"/>
      <c r="N281" s="257"/>
    </row>
    <row r="282" spans="1:14" ht="48" hidden="1" customHeight="1" thickBot="1" x14ac:dyDescent="0.3">
      <c r="B282" s="22" t="s">
        <v>484</v>
      </c>
      <c r="C282" s="23" t="s">
        <v>1547</v>
      </c>
      <c r="D282" s="23" t="s">
        <v>0</v>
      </c>
      <c r="E282" s="23" t="s">
        <v>1494</v>
      </c>
      <c r="F282" s="23" t="s">
        <v>1550</v>
      </c>
      <c r="G282" s="23" t="s">
        <v>1</v>
      </c>
      <c r="H282" s="23" t="s">
        <v>2</v>
      </c>
      <c r="I282" s="23" t="s">
        <v>3</v>
      </c>
      <c r="J282" s="23" t="s">
        <v>4</v>
      </c>
      <c r="K282" s="24" t="s">
        <v>5</v>
      </c>
      <c r="L282" s="24" t="s">
        <v>6</v>
      </c>
      <c r="M282" s="57" t="s">
        <v>1548</v>
      </c>
      <c r="N282" s="25" t="s">
        <v>7</v>
      </c>
    </row>
    <row r="283" spans="1:14" s="12" customFormat="1" ht="25.5" hidden="1" x14ac:dyDescent="0.25">
      <c r="A283" s="5" t="str">
        <f>VLOOKUP(B283,'Plantilla publicacion'!$A$3:$B$489,2,0)</f>
        <v>Producto</v>
      </c>
      <c r="B283" s="15" t="s">
        <v>619</v>
      </c>
      <c r="C283" s="239" t="str">
        <f>VLOOKUP(B283,'Plantilla publicacion'!$A$3:$R$489,17,0)</f>
        <v>PND - 5-31-5-b- Convergencia regional - Entidades públicas territoriales y nacionales fortalecidas / PES - Transformación Institucional</v>
      </c>
      <c r="D283" s="239" t="str">
        <f>VLOOKUP(B283,'Plantilla publicacion'!$A$3:$M$489,6,0)</f>
        <v>56-Fortalecer la gestión de la información, el conocimiento y la innovación para optimizar la capacidad institucional</v>
      </c>
      <c r="E283" s="239" t="str">
        <f>VLOOKUP(B283,'Plantilla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3" s="239" t="str">
        <f>VLOOKUP(B283,'Plantilla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3" s="239" t="str">
        <f>VLOOKUP(B283,'Plantilla publicacion'!$A$3:$M$489,7,0)</f>
        <v>C-3599-0200-0005-53105b</v>
      </c>
      <c r="H283" s="15" t="str">
        <f>VLOOKUP(B283,'Plantilla publicacion'!$A$3:$M$489,8,0)</f>
        <v>SIC alineada a la directriz de manejo de imágen y plan de medios de la Presidencia de la República, realizada. (Informe de contenidos producidos)</v>
      </c>
      <c r="I283" s="15">
        <f>VLOOKUP(B283,'Plantilla publicacion'!$A$3:$M$489,9,0)</f>
        <v>100</v>
      </c>
      <c r="J283" s="15" t="str">
        <f>VLOOKUP(B283,'Plantilla publicacion'!$A$3:$M$489,10,0)</f>
        <v>Porcentual</v>
      </c>
      <c r="K283" s="188" t="str">
        <f>VLOOKUP(B283,'Plantilla publicacion'!$A$3:$M$489,11,0)</f>
        <v>2025-02-03</v>
      </c>
      <c r="L283" s="188" t="str">
        <f>VLOOKUP(B283,'Plantilla publicacion'!$A$3:$M$489,12,0)</f>
        <v>2025-12-31</v>
      </c>
      <c r="M283" s="15" t="str">
        <f>IF(ISERROR(VLOOKUP(B283,'Plantilla publicacion'!$A$3:$P$489,16,0)),"NA",VLOOKUP(B283,'Plantilla publicacion'!$A$3:$P$489,16,0))</f>
        <v>PES_20230249 / PEI_25</v>
      </c>
      <c r="N283" s="15" t="str">
        <f>VLOOKUP(B283,'Plantilla publicacion'!$A$3:$M$489,13,0)</f>
        <v>73-GRUPO DE TRABAJO DE COMUNICACION</v>
      </c>
    </row>
    <row r="284" spans="1:14" ht="25.5" hidden="1" x14ac:dyDescent="0.25">
      <c r="A284" s="13" t="str">
        <f>VLOOKUP(B284,'Plantilla publicacion'!$A$3:$B$489,2,0)</f>
        <v>Actividad propia</v>
      </c>
      <c r="B284" s="6" t="s">
        <v>622</v>
      </c>
      <c r="C284" s="220"/>
      <c r="D284" s="220">
        <f>VLOOKUP(B284,'Plantilla publicacion'!$A$3:$M$489,6,0)</f>
        <v>0</v>
      </c>
      <c r="E284" s="220"/>
      <c r="F284" s="220"/>
      <c r="G284" s="220" t="str">
        <f>VLOOKUP(B284,'Plantilla publicacion'!$A$3:$M$489,7,0)</f>
        <v>N/A</v>
      </c>
      <c r="H284" s="6" t="str">
        <f>VLOOKUP(B284,'Plantilla publicacion'!$A$3:$M$489,8,0)</f>
        <v>Producir los boletines, foto noticias, videos y/o ruedas de prensa de conformidad con la directriz de Presidencia sobre el manejo de imágen (Documento con evidencias)</v>
      </c>
      <c r="I284" s="6">
        <f>VLOOKUP(B284,'Plantilla publicacion'!$A$3:$M$489,9,0)</f>
        <v>100</v>
      </c>
      <c r="J284" s="6" t="str">
        <f>VLOOKUP(B284,'Plantilla publicacion'!$A$3:$M$489,10,0)</f>
        <v>Porcentual</v>
      </c>
      <c r="K284" s="7" t="str">
        <f>VLOOKUP(B284,'Plantilla publicacion'!$A$3:$M$489,11,0)</f>
        <v>2025-02-03</v>
      </c>
      <c r="L284" s="7" t="str">
        <f>VLOOKUP(B284,'Plantilla publicacion'!$A$3:$M$489,12,0)</f>
        <v>2025-12-31</v>
      </c>
      <c r="M284" s="58"/>
      <c r="N284" s="17" t="str">
        <f>VLOOKUP(B284,'Plantilla publicacion'!$A$3:$M$489,13,0)</f>
        <v>73-GRUPO DE TRABAJO DE COMUNICACION</v>
      </c>
    </row>
    <row r="285" spans="1:14" ht="25.5" hidden="1" x14ac:dyDescent="0.25">
      <c r="A285" s="13" t="str">
        <f>VLOOKUP(B285,'Plantilla publicacion'!$A$3:$B$489,2,0)</f>
        <v>Actividad propia</v>
      </c>
      <c r="B285" s="11" t="s">
        <v>624</v>
      </c>
      <c r="C285" s="220"/>
      <c r="D285" s="220">
        <f>VLOOKUP(B285,'Plantilla publicacion'!$A$3:$M$489,6,0)</f>
        <v>0</v>
      </c>
      <c r="E285" s="220"/>
      <c r="F285" s="220"/>
      <c r="G285" s="220" t="str">
        <f>VLOOKUP(B285,'Plantilla publicacion'!$A$3:$M$489,7,0)</f>
        <v>N/A</v>
      </c>
      <c r="H285" s="11" t="str">
        <f>VLOOKUP(B285,'Plantilla publicacion'!$A$3:$M$489,8,0)</f>
        <v>Consolidar el informe final de los contenidos producidos por la SIC respecto a la directriz de manejo de imagen del gobierno nacional. (Informe consoldiado de los contenidos producidos)</v>
      </c>
      <c r="I285" s="11">
        <f>VLOOKUP(B285,'Plantilla publicacion'!$A$3:$M$489,9,0)</f>
        <v>100</v>
      </c>
      <c r="J285" s="11" t="str">
        <f>VLOOKUP(B285,'Plantilla publicacion'!$A$3:$M$489,10,0)</f>
        <v>Porcentual</v>
      </c>
      <c r="K285" s="113" t="str">
        <f>VLOOKUP(B285,'Plantilla publicacion'!$A$3:$M$489,11,0)</f>
        <v>2025-12-02</v>
      </c>
      <c r="L285" s="113" t="str">
        <f>VLOOKUP(B285,'Plantilla publicacion'!$A$3:$M$489,12,0)</f>
        <v>2025-12-31</v>
      </c>
      <c r="M285" s="114"/>
      <c r="N285" s="115" t="str">
        <f>VLOOKUP(B285,'Plantilla publicacion'!$A$3:$M$489,13,0)</f>
        <v>73-GRUPO DE TRABAJO DE COMUNICACION</v>
      </c>
    </row>
    <row r="286" spans="1:14" s="12" customFormat="1" ht="51" hidden="1" x14ac:dyDescent="0.25">
      <c r="A286" s="5" t="str">
        <f>VLOOKUP(B286,'Plantilla publicacion'!$A$3:$B$489,2,0)</f>
        <v>Producto</v>
      </c>
      <c r="B286" s="101" t="s">
        <v>626</v>
      </c>
      <c r="C286" s="219" t="str">
        <f>VLOOKUP(B286,'Plantilla publicacion'!$A$3:$R$489,17,0)</f>
        <v>PND - 5-31-5-b- Convergencia regional - Entidades públicas territoriales y nacionales fortalecidas / PES - Transformación Institucional</v>
      </c>
      <c r="D286" s="219" t="str">
        <f>VLOOKUP(B286,'Plantilla publicacion'!$A$3:$M$489,6,0)</f>
        <v>56-Fortalecer la gestión de la información, el conocimiento y la innovación para optimizar la capacidad institucional</v>
      </c>
      <c r="E286" s="219" t="str">
        <f>VLOOKUP(B286,'Plantilla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6" s="219" t="str">
        <f>VLOOKUP(B286,'Plantilla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6" s="219" t="str">
        <f>VLOOKUP(B286,'Plantilla publicacion'!$A$3:$M$489,7,0)</f>
        <v>C-3599-0200-0005-53105b</v>
      </c>
      <c r="H286" s="103" t="str">
        <f>VLOOKUP(B286,'Plantilla publicacion'!$A$3:$M$489,8,0)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86" s="103">
        <f>VLOOKUP(B286,'Plantilla publicacion'!$A$3:$M$489,9,0)</f>
        <v>100</v>
      </c>
      <c r="J286" s="103" t="str">
        <f>VLOOKUP(B286,'Plantilla publicacion'!$A$3:$M$489,10,0)</f>
        <v>Porcentual</v>
      </c>
      <c r="K286" s="189" t="str">
        <f>VLOOKUP(B286,'Plantilla publicacion'!$A$3:$M$489,11,0)</f>
        <v>2025-02-03</v>
      </c>
      <c r="L286" s="189" t="str">
        <f>VLOOKUP(B286,'Plantilla publicacion'!$A$3:$M$489,12,0)</f>
        <v>2025-12-12</v>
      </c>
      <c r="M286" s="103">
        <f>IF(ISERROR(VLOOKUP(B286,'Plantilla publicacion'!$A$3:$P$489,16,0)),"NA",VLOOKUP(B286,'Plantilla publicacion'!$A$3:$P$489,16,0))</f>
        <v>0</v>
      </c>
      <c r="N286" s="104" t="str">
        <f>VLOOKUP(B286,'Plantilla publicacion'!$A$3:$M$489,13,0)</f>
        <v>73-GRUPO DE TRABAJO DE COMUNICACION</v>
      </c>
    </row>
    <row r="287" spans="1:14" ht="25.5" hidden="1" x14ac:dyDescent="0.25">
      <c r="A287" s="13" t="str">
        <f>VLOOKUP(B287,'Plantilla publicacion'!$A$3:$B$489,2,0)</f>
        <v>Actividad propia</v>
      </c>
      <c r="B287" s="105" t="s">
        <v>628</v>
      </c>
      <c r="C287" s="220"/>
      <c r="D287" s="220">
        <f>VLOOKUP(B287,'Plantilla publicacion'!$A$3:$M$489,6,0)</f>
        <v>0</v>
      </c>
      <c r="E287" s="220"/>
      <c r="F287" s="220"/>
      <c r="G287" s="220" t="str">
        <f>VLOOKUP(B287,'Plantilla publicacion'!$A$3:$M$489,7,0)</f>
        <v>N/A</v>
      </c>
      <c r="H287" s="6" t="str">
        <f>VLOOKUP(B287,'Plantilla publicacion'!$A$3:$M$489,8,0)</f>
        <v>Realizar un diagnóstico de las necesidades para la comunicaciones internas (Documento de diagnóstico)</v>
      </c>
      <c r="I287" s="6">
        <f>VLOOKUP(B287,'Plantilla publicacion'!$A$3:$M$489,9,0)</f>
        <v>1</v>
      </c>
      <c r="J287" s="6" t="str">
        <f>VLOOKUP(B287,'Plantilla publicacion'!$A$3:$M$489,10,0)</f>
        <v>Númerica</v>
      </c>
      <c r="K287" s="7" t="str">
        <f>VLOOKUP(B287,'Plantilla publicacion'!$A$3:$M$489,11,0)</f>
        <v>2025-02-03</v>
      </c>
      <c r="L287" s="7" t="str">
        <f>VLOOKUP(B287,'Plantilla publicacion'!$A$3:$M$489,12,0)</f>
        <v>2025-03-28</v>
      </c>
      <c r="M287" s="58"/>
      <c r="N287" s="106" t="str">
        <f>VLOOKUP(B287,'Plantilla publicacion'!$A$3:$M$489,13,0)</f>
        <v>73-GRUPO DE TRABAJO DE COMUNICACION</v>
      </c>
    </row>
    <row r="288" spans="1:14" ht="25.5" hidden="1" x14ac:dyDescent="0.25">
      <c r="A288" s="13" t="str">
        <f>VLOOKUP(B288,'Plantilla publicacion'!$A$3:$B$489,2,0)</f>
        <v>Actividad propia</v>
      </c>
      <c r="B288" s="105" t="s">
        <v>630</v>
      </c>
      <c r="C288" s="220"/>
      <c r="D288" s="220">
        <f>VLOOKUP(B288,'Plantilla publicacion'!$A$3:$M$489,6,0)</f>
        <v>0</v>
      </c>
      <c r="E288" s="220"/>
      <c r="F288" s="220"/>
      <c r="G288" s="220" t="str">
        <f>VLOOKUP(B288,'Plantilla publicacion'!$A$3:$M$489,7,0)</f>
        <v>N/A</v>
      </c>
      <c r="H288" s="6" t="str">
        <f>VLOOKUP(B288,'Plantilla publicacion'!$A$3:$M$489,8,0)</f>
        <v>Elaborar la estrategia de comunicaciones internas que incluya el plan de trabajo para su realización (Documento de estrategia que incluya plan de trabajo)</v>
      </c>
      <c r="I288" s="6">
        <f>VLOOKUP(B288,'Plantilla publicacion'!$A$3:$M$489,9,0)</f>
        <v>100</v>
      </c>
      <c r="J288" s="6" t="str">
        <f>VLOOKUP(B288,'Plantilla publicacion'!$A$3:$M$489,10,0)</f>
        <v>Porcentual</v>
      </c>
      <c r="K288" s="7" t="str">
        <f>VLOOKUP(B288,'Plantilla publicacion'!$A$3:$M$489,11,0)</f>
        <v>2025-04-01</v>
      </c>
      <c r="L288" s="7" t="str">
        <f>VLOOKUP(B288,'Plantilla publicacion'!$A$3:$M$489,12,0)</f>
        <v>2025-04-30</v>
      </c>
      <c r="M288" s="58"/>
      <c r="N288" s="106" t="str">
        <f>VLOOKUP(B288,'Plantilla publicacion'!$A$3:$M$489,13,0)</f>
        <v>73-GRUPO DE TRABAJO DE COMUNICACION</v>
      </c>
    </row>
    <row r="289" spans="1:14" ht="25.5" hidden="1" x14ac:dyDescent="0.25">
      <c r="A289" s="13" t="str">
        <f>VLOOKUP(B289,'Plantilla publicacion'!$A$3:$B$489,2,0)</f>
        <v>Actividad propia</v>
      </c>
      <c r="B289" s="105" t="s">
        <v>632</v>
      </c>
      <c r="C289" s="220"/>
      <c r="D289" s="220">
        <f>VLOOKUP(B289,'Plantilla publicacion'!$A$3:$M$489,6,0)</f>
        <v>0</v>
      </c>
      <c r="E289" s="220"/>
      <c r="F289" s="220"/>
      <c r="G289" s="220" t="str">
        <f>VLOOKUP(B289,'Plantilla publicacion'!$A$3:$M$489,7,0)</f>
        <v>N/A</v>
      </c>
      <c r="H289" s="6" t="str">
        <f>VLOOKUP(B289,'Plantilla publicacion'!$A$3:$M$489,8,0)</f>
        <v>Ejecutar el Plan de trabajo de la estrategia de comunicaciones internas (Documento de seguimiento trimestral)</v>
      </c>
      <c r="I289" s="6">
        <f>VLOOKUP(B289,'Plantilla publicacion'!$A$3:$M$489,9,0)</f>
        <v>3</v>
      </c>
      <c r="J289" s="6" t="str">
        <f>VLOOKUP(B289,'Plantilla publicacion'!$A$3:$M$489,10,0)</f>
        <v>Númerica</v>
      </c>
      <c r="K289" s="7" t="str">
        <f>VLOOKUP(B289,'Plantilla publicacion'!$A$3:$M$489,11,0)</f>
        <v>2025-04-01</v>
      </c>
      <c r="L289" s="7" t="str">
        <f>VLOOKUP(B289,'Plantilla publicacion'!$A$3:$M$489,12,0)</f>
        <v>2025-11-21</v>
      </c>
      <c r="M289" s="58"/>
      <c r="N289" s="106" t="str">
        <f>VLOOKUP(B289,'Plantilla publicacion'!$A$3:$M$489,13,0)</f>
        <v>73-GRUPO DE TRABAJO DE COMUNICACION</v>
      </c>
    </row>
    <row r="290" spans="1:14" ht="26.25" hidden="1" thickBot="1" x14ac:dyDescent="0.3">
      <c r="A290" s="13" t="str">
        <f>VLOOKUP(B290,'Plantilla publicacion'!$A$3:$B$489,2,0)</f>
        <v>Actividad propia</v>
      </c>
      <c r="B290" s="107" t="s">
        <v>634</v>
      </c>
      <c r="C290" s="221"/>
      <c r="D290" s="221">
        <f>VLOOKUP(B290,'Plantilla publicacion'!$A$3:$M$489,6,0)</f>
        <v>0</v>
      </c>
      <c r="E290" s="221"/>
      <c r="F290" s="221"/>
      <c r="G290" s="221" t="str">
        <f>VLOOKUP(B290,'Plantilla publicacion'!$A$3:$M$489,7,0)</f>
        <v>N/A</v>
      </c>
      <c r="H290" s="109" t="str">
        <f>VLOOKUP(B290,'Plantilla publicacion'!$A$3:$M$489,8,0)</f>
        <v>Elaborar informe final de los resultados de la implementación de la estrategia de comunicaciones internas (Informe de resultados de implementación)</v>
      </c>
      <c r="I290" s="109">
        <f>VLOOKUP(B290,'Plantilla publicacion'!$A$3:$M$489,9,0)</f>
        <v>1</v>
      </c>
      <c r="J290" s="109" t="str">
        <f>VLOOKUP(B290,'Plantilla publicacion'!$A$3:$M$489,10,0)</f>
        <v>Númerica</v>
      </c>
      <c r="K290" s="110" t="str">
        <f>VLOOKUP(B290,'Plantilla publicacion'!$A$3:$M$489,11,0)</f>
        <v>2025-11-24</v>
      </c>
      <c r="L290" s="110" t="str">
        <f>VLOOKUP(B290,'Plantilla publicacion'!$A$3:$M$489,12,0)</f>
        <v>2025-12-12</v>
      </c>
      <c r="M290" s="111"/>
      <c r="N290" s="112" t="str">
        <f>VLOOKUP(B290,'Plantilla publicacion'!$A$3:$M$489,13,0)</f>
        <v>73-GRUPO DE TRABAJO DE COMUNICACION</v>
      </c>
    </row>
    <row r="291" spans="1:14" s="12" customFormat="1" ht="25.5" hidden="1" x14ac:dyDescent="0.25">
      <c r="A291" s="5" t="str">
        <f>VLOOKUP(B291,'Plantilla publicacion'!$A$3:$B$489,2,0)</f>
        <v>Producto</v>
      </c>
      <c r="B291" s="15" t="s">
        <v>636</v>
      </c>
      <c r="C291" s="220" t="str">
        <f>VLOOKUP(B291,'Plantilla publicacion'!$A$3:$R$489,17,0)</f>
        <v>PND - 5-31-5-b- Convergencia regional - Entidades públicas territoriales y nacionales fortalecidas / PES - Cierre de brechas territoriales</v>
      </c>
      <c r="D291" s="220" t="str">
        <f>VLOOKUP(B291,'Plantilla publicacion'!$A$3:$M$489,6,0)</f>
        <v>58-Promover el enfoque preventivo, diferencial y territorial en el que hacer misional de la entidad</v>
      </c>
      <c r="E291" s="220" t="str">
        <f>VLOOKUP(B291,'Plantilla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1" s="220" t="str">
        <f>VLOOKUP(B291,'Plantilla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1" s="220" t="str">
        <f>VLOOKUP(B291,'Plantilla publicacion'!$A$3:$M$489,7,0)</f>
        <v>C-3599-0200-0005-53105b</v>
      </c>
      <c r="H291" s="15" t="str">
        <f>VLOOKUP(B291,'Plantilla publicacion'!$A$3:$M$489,8,0)</f>
        <v>Estrategia de fortalecimiento de la difusión de la misionalidad de la Entidad a nivel nacional, elaborada e implementada (Informe de resultados de implementación)</v>
      </c>
      <c r="I291" s="15">
        <f>VLOOKUP(B291,'Plantilla publicacion'!$A$3:$M$489,9,0)</f>
        <v>100</v>
      </c>
      <c r="J291" s="15" t="str">
        <f>VLOOKUP(B291,'Plantilla publicacion'!$A$3:$M$489,10,0)</f>
        <v>Porcentual</v>
      </c>
      <c r="K291" s="188" t="str">
        <f>VLOOKUP(B291,'Plantilla publicacion'!$A$3:$M$489,11,0)</f>
        <v>2025-01-15</v>
      </c>
      <c r="L291" s="188" t="str">
        <f>VLOOKUP(B291,'Plantilla publicacion'!$A$3:$M$489,12,0)</f>
        <v>2025-12-31</v>
      </c>
      <c r="M291" s="15">
        <f>IF(ISERROR(VLOOKUP(B291,'Plantilla publicacion'!$A$3:$P$489,16,0)),"NA",VLOOKUP(B291,'Plantilla publicacion'!$A$3:$P$489,16,0))</f>
        <v>0</v>
      </c>
      <c r="N291" s="15" t="str">
        <f>VLOOKUP(B291,'Plantilla publicacion'!$A$3:$M$489,13,0)</f>
        <v>73-GRUPO DE TRABAJO DE COMUNICACION</v>
      </c>
    </row>
    <row r="292" spans="1:14" ht="38.25" hidden="1" x14ac:dyDescent="0.25">
      <c r="A292" s="13" t="str">
        <f>VLOOKUP(B292,'Plantilla publicacion'!$A$3:$B$489,2,0)</f>
        <v>Actividad propia</v>
      </c>
      <c r="B292" s="6" t="s">
        <v>637</v>
      </c>
      <c r="C292" s="220"/>
      <c r="D292" s="220">
        <f>VLOOKUP(B292,'Plantilla publicacion'!$A$3:$M$489,6,0)</f>
        <v>0</v>
      </c>
      <c r="E292" s="220"/>
      <c r="F292" s="220"/>
      <c r="G292" s="220" t="str">
        <f>VLOOKUP(B292,'Plantilla publicacion'!$A$3:$M$489,7,0)</f>
        <v>N/A</v>
      </c>
      <c r="H292" s="6" t="str">
        <f>VLOOKUP(B292,'Plantilla publicacion'!$A$3:$M$489,8,0)</f>
        <v>Diseñar la estrategia de fortalecimiento de la difusión de la misionalidad de la Entidad a nivel nacional que incluya el plan de trabajo de ejecución  (Documento de estrategia que incluya plan de trabajo)</v>
      </c>
      <c r="I292" s="6">
        <f>VLOOKUP(B292,'Plantilla publicacion'!$A$3:$M$489,9,0)</f>
        <v>1</v>
      </c>
      <c r="J292" s="6" t="str">
        <f>VLOOKUP(B292,'Plantilla publicacion'!$A$3:$M$489,10,0)</f>
        <v>Númerica</v>
      </c>
      <c r="K292" s="7" t="str">
        <f>VLOOKUP(B292,'Plantilla publicacion'!$A$3:$M$489,11,0)</f>
        <v>2025-01-15</v>
      </c>
      <c r="L292" s="7" t="str">
        <f>VLOOKUP(B292,'Plantilla publicacion'!$A$3:$M$489,12,0)</f>
        <v>2025-02-28</v>
      </c>
      <c r="M292" s="58"/>
      <c r="N292" s="17" t="str">
        <f>VLOOKUP(B292,'Plantilla publicacion'!$A$3:$M$489,13,0)</f>
        <v>73-GRUPO DE TRABAJO DE COMUNICACION</v>
      </c>
    </row>
    <row r="293" spans="1:14" ht="25.5" hidden="1" x14ac:dyDescent="0.25">
      <c r="A293" s="13" t="str">
        <f>VLOOKUP(B293,'Plantilla publicacion'!$A$3:$B$489,2,0)</f>
        <v>Actividad propia</v>
      </c>
      <c r="B293" s="6" t="s">
        <v>639</v>
      </c>
      <c r="C293" s="220"/>
      <c r="D293" s="220">
        <f>VLOOKUP(B293,'Plantilla publicacion'!$A$3:$M$489,6,0)</f>
        <v>0</v>
      </c>
      <c r="E293" s="220"/>
      <c r="F293" s="220"/>
      <c r="G293" s="220" t="str">
        <f>VLOOKUP(B293,'Plantilla publicacion'!$A$3:$M$489,7,0)</f>
        <v>N/A</v>
      </c>
      <c r="H293" s="6" t="str">
        <f>VLOOKUP(B293,'Plantilla publicacion'!$A$3:$M$489,8,0)</f>
        <v>Ejecutar el plan de trabajo de la estrategia de comunicaciones externas (Informe de avance trimestral)</v>
      </c>
      <c r="I293" s="6">
        <f>VLOOKUP(B293,'Plantilla publicacion'!$A$3:$M$489,9,0)</f>
        <v>3</v>
      </c>
      <c r="J293" s="6" t="str">
        <f>VLOOKUP(B293,'Plantilla publicacion'!$A$3:$M$489,10,0)</f>
        <v>Númerica</v>
      </c>
      <c r="K293" s="7" t="str">
        <f>VLOOKUP(B293,'Plantilla publicacion'!$A$3:$M$489,11,0)</f>
        <v>2025-03-04</v>
      </c>
      <c r="L293" s="7" t="str">
        <f>VLOOKUP(B293,'Plantilla publicacion'!$A$3:$M$489,12,0)</f>
        <v>2025-11-28</v>
      </c>
      <c r="M293" s="58"/>
      <c r="N293" s="17" t="str">
        <f>VLOOKUP(B293,'Plantilla publicacion'!$A$3:$M$489,13,0)</f>
        <v>73-GRUPO DE TRABAJO DE COMUNICACION</v>
      </c>
    </row>
    <row r="294" spans="1:14" s="12" customFormat="1" ht="25.5" hidden="1" x14ac:dyDescent="0.25">
      <c r="A294" s="13" t="str">
        <f>VLOOKUP(B294,'Plantilla publicacion'!$A$3:$B$489,2,0)</f>
        <v>Actividad propia</v>
      </c>
      <c r="B294" s="6" t="s">
        <v>641</v>
      </c>
      <c r="C294" s="220"/>
      <c r="D294" s="220">
        <f>VLOOKUP(B294,'Plantilla publicacion'!$A$3:$M$489,6,0)</f>
        <v>0</v>
      </c>
      <c r="E294" s="220"/>
      <c r="F294" s="220"/>
      <c r="G294" s="220" t="str">
        <f>VLOOKUP(B294,'Plantilla publicacion'!$A$3:$M$489,7,0)</f>
        <v>N/A</v>
      </c>
      <c r="H294" s="6" t="str">
        <f>VLOOKUP(B294,'Plantilla publicacion'!$A$3:$M$489,8,0)</f>
        <v>Elaborar informe trimestral de los resultados de la implementación de la estrategia de fortalecimiento (Informe de avance trimestral)</v>
      </c>
      <c r="I294" s="6">
        <f>VLOOKUP(B294,'Plantilla publicacion'!$A$3:$M$489,9,0)</f>
        <v>4</v>
      </c>
      <c r="J294" s="6" t="str">
        <f>VLOOKUP(B294,'Plantilla publicacion'!$A$3:$M$489,10,0)</f>
        <v>Númerica</v>
      </c>
      <c r="K294" s="7" t="str">
        <f>VLOOKUP(B294,'Plantilla publicacion'!$A$3:$M$489,11,0)</f>
        <v>2025-03-14</v>
      </c>
      <c r="L294" s="7" t="str">
        <f>VLOOKUP(B294,'Plantilla publicacion'!$A$3:$M$489,12,0)</f>
        <v>2025-12-31</v>
      </c>
      <c r="M294" s="58"/>
      <c r="N294" s="17" t="str">
        <f>VLOOKUP(B294,'Plantilla publicacion'!$A$3:$M$489,13,0)</f>
        <v>73-GRUPO DE TRABAJO DE COMUNICACION</v>
      </c>
    </row>
    <row r="295" spans="1:14" hidden="1" x14ac:dyDescent="0.25">
      <c r="A295" s="13" t="str">
        <f>VLOOKUP(B295,'Plantilla publicacion'!$A$3:$B$489,2,0)</f>
        <v>Actividad propia</v>
      </c>
      <c r="B295" s="11" t="s">
        <v>643</v>
      </c>
      <c r="C295" s="220"/>
      <c r="D295" s="220">
        <f>VLOOKUP(B295,'Plantilla publicacion'!$A$3:$M$489,6,0)</f>
        <v>0</v>
      </c>
      <c r="E295" s="220"/>
      <c r="F295" s="220"/>
      <c r="G295" s="220" t="str">
        <f>VLOOKUP(B295,'Plantilla publicacion'!$A$3:$M$489,7,0)</f>
        <v>N/A</v>
      </c>
      <c r="H295" s="11" t="str">
        <f>VLOOKUP(B295,'Plantilla publicacion'!$A$3:$M$489,8,0)</f>
        <v>Realizar y consolidar informe de monitoreo de medios (Informe de avance trimestral)</v>
      </c>
      <c r="I295" s="11">
        <f>VLOOKUP(B295,'Plantilla publicacion'!$A$3:$M$489,9,0)</f>
        <v>2</v>
      </c>
      <c r="J295" s="11" t="str">
        <f>VLOOKUP(B295,'Plantilla publicacion'!$A$3:$M$489,10,0)</f>
        <v>Númerica</v>
      </c>
      <c r="K295" s="113" t="str">
        <f>VLOOKUP(B295,'Plantilla publicacion'!$A$3:$M$489,11,0)</f>
        <v>2025-07-01</v>
      </c>
      <c r="L295" s="113" t="str">
        <f>VLOOKUP(B295,'Plantilla publicacion'!$A$3:$M$489,12,0)</f>
        <v>2025-12-31</v>
      </c>
      <c r="M295" s="114"/>
      <c r="N295" s="115" t="str">
        <f>VLOOKUP(B295,'Plantilla publicacion'!$A$3:$M$489,13,0)</f>
        <v>73-GRUPO DE TRABAJO DE COMUNICACION</v>
      </c>
    </row>
    <row r="296" spans="1:14" s="12" customFormat="1" ht="38.25" hidden="1" x14ac:dyDescent="0.25">
      <c r="A296" s="5" t="str">
        <f>VLOOKUP(B296,'Plantilla publicacion'!$A$3:$B$489,2,0)</f>
        <v>Producto</v>
      </c>
      <c r="B296" s="101" t="s">
        <v>1401</v>
      </c>
      <c r="C296" s="219" t="str">
        <f>VLOOKUP(B296,'Plantilla publicacion'!$A$3:$R$489,17,0)</f>
        <v>PND - 5-31-5-d- Convergencia regional - Gobierno digital para la gente / PES - Transformación Institucional</v>
      </c>
      <c r="D296" s="219" t="str">
        <f>VLOOKUP(B296,'Plantilla publicacion'!$A$3:$M$489,6,0)</f>
        <v>62-Fortalecer la infraestructura, uso y aprovechamiento de las tecnologías de la información, para optimizar la capacidad institucional</v>
      </c>
      <c r="E296" s="219" t="str">
        <f>VLOOKUP(B296,'Plantilla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96" s="219" t="str">
        <f>VLOOKUP(B296,'Plantilla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96" s="219" t="str">
        <f>VLOOKUP(B296,'Plantilla publicacion'!$A$3:$M$489,7,0)</f>
        <v>C-3599-0200-0005-53105b</v>
      </c>
      <c r="H296" s="103" t="str">
        <f>VLOOKUP(B296,'Plantilla publicacion'!$A$3:$M$489,8,0)</f>
        <v>Sede electrónica de la SIC accesible, intuitiva y comprensible que acerque la oferta institucional a la ciudadanía, operando (Informe final de implementación de la Sede Electrónica accesible, intuitiva y comprensible para la ciudadanía)</v>
      </c>
      <c r="I296" s="103">
        <f>VLOOKUP(B296,'Plantilla publicacion'!$A$3:$M$489,9,0)</f>
        <v>1</v>
      </c>
      <c r="J296" s="103" t="str">
        <f>VLOOKUP(B296,'Plantilla publicacion'!$A$3:$M$489,10,0)</f>
        <v>Númerica</v>
      </c>
      <c r="K296" s="189" t="str">
        <f>VLOOKUP(B296,'Plantilla publicacion'!$A$3:$M$489,11,0)</f>
        <v>2025-02-03</v>
      </c>
      <c r="L296" s="189" t="str">
        <f>VLOOKUP(B296,'Plantilla publicacion'!$A$3:$M$489,12,0)</f>
        <v>2025-12-16</v>
      </c>
      <c r="M296" s="103">
        <f>IF(ISERROR(VLOOKUP(B296,'Plantilla publicacion'!$A$3:$P$489,16,0)),"NA",VLOOKUP(B296,'Plantilla publicacion'!$A$3:$P$489,16,0))</f>
        <v>0</v>
      </c>
      <c r="N296" s="104" t="str">
        <f>VLOOKUP(B296,'Plantilla publicacion'!$A$3:$M$489,13,0)</f>
        <v>100-SECRETARIA GENERAL;
20-OFICINA DE TECNOLOGÍA E INFORMÁTICA;
73-GRUPO DE TRABAJO DE COMUNICACION</v>
      </c>
    </row>
    <row r="297" spans="1:14" s="12" customFormat="1" ht="25.5" hidden="1" x14ac:dyDescent="0.25">
      <c r="A297" s="13" t="str">
        <f>VLOOKUP(B297,'Plantilla publicacion'!$A$3:$B$489,2,0)</f>
        <v>Actividad propia</v>
      </c>
      <c r="B297" s="105" t="s">
        <v>1404</v>
      </c>
      <c r="C297" s="220"/>
      <c r="D297" s="220">
        <f>VLOOKUP(B297,'Plantilla publicacion'!$A$3:$M$489,6,0)</f>
        <v>0</v>
      </c>
      <c r="E297" s="220"/>
      <c r="F297" s="220"/>
      <c r="G297" s="220" t="str">
        <f>VLOOKUP(B297,'Plantilla publicacion'!$A$3:$M$489,7,0)</f>
        <v>N/A</v>
      </c>
      <c r="H297" s="6" t="str">
        <f>VLOOKUP(B297,'Plantilla publicacion'!$A$3:$M$489,8,0)</f>
        <v>Realizar un diagnóstico por un equipo especializado para determinar el grado de accesibilidad de la Sede Electrónica de la Entidad (Diagnóstico del estado de accesibilidad de la Sede Electrónica)</v>
      </c>
      <c r="I297" s="6">
        <f>VLOOKUP(B297,'Plantilla publicacion'!$A$3:$M$489,9,0)</f>
        <v>1</v>
      </c>
      <c r="J297" s="6" t="str">
        <f>VLOOKUP(B297,'Plantilla publicacion'!$A$3:$M$489,10,0)</f>
        <v>Númerica</v>
      </c>
      <c r="K297" s="7" t="str">
        <f>VLOOKUP(B297,'Plantilla publicacion'!$A$3:$M$489,11,0)</f>
        <v>2025-02-03</v>
      </c>
      <c r="L297" s="7" t="str">
        <f>VLOOKUP(B297,'Plantilla publicacion'!$A$3:$M$489,12,0)</f>
        <v>2025-02-21</v>
      </c>
      <c r="M297" s="58"/>
      <c r="N297" s="106" t="str">
        <f>VLOOKUP(B297,'Plantilla publicacion'!$A$3:$M$489,13,0)</f>
        <v>100-SECRETARIA GENERAL;
20-OFICINA DE TECNOLOGÍA E INFORMÁTICA</v>
      </c>
    </row>
    <row r="298" spans="1:14" ht="38.25" hidden="1" x14ac:dyDescent="0.25">
      <c r="A298" s="13" t="str">
        <f>VLOOKUP(B298,'Plantilla publicacion'!$A$3:$B$489,2,0)</f>
        <v>Actividad propia</v>
      </c>
      <c r="B298" s="105" t="s">
        <v>1407</v>
      </c>
      <c r="C298" s="220"/>
      <c r="D298" s="220">
        <f>VLOOKUP(B298,'Plantilla publicacion'!$A$3:$M$489,6,0)</f>
        <v>0</v>
      </c>
      <c r="E298" s="220"/>
      <c r="F298" s="220"/>
      <c r="G298" s="220" t="str">
        <f>VLOOKUP(B298,'Plantilla publicacion'!$A$3:$M$489,7,0)</f>
        <v>N/A</v>
      </c>
      <c r="H298" s="6" t="str">
        <f>VLOOKUP(B298,'Plantilla publicacion'!$A$3:$M$489,8,0)</f>
        <v>Elaborar un plan de trabajo con las áreas participantes del producto, con el propósito de lograr una sede electrónica accesible, intuitiva y comprensible (Plan de Trabajo para una sede electrónica accesible)</v>
      </c>
      <c r="I298" s="6">
        <f>VLOOKUP(B298,'Plantilla publicacion'!$A$3:$M$489,9,0)</f>
        <v>1</v>
      </c>
      <c r="J298" s="6" t="str">
        <f>VLOOKUP(B298,'Plantilla publicacion'!$A$3:$M$489,10,0)</f>
        <v>Númerica</v>
      </c>
      <c r="K298" s="7" t="str">
        <f>VLOOKUP(B298,'Plantilla publicacion'!$A$3:$M$489,11,0)</f>
        <v>2025-02-17</v>
      </c>
      <c r="L298" s="7" t="str">
        <f>VLOOKUP(B298,'Plantilla publicacion'!$A$3:$M$489,12,0)</f>
        <v>2025-03-14</v>
      </c>
      <c r="M298" s="58"/>
      <c r="N298" s="106" t="str">
        <f>VLOOKUP(B298,'Plantilla publicacion'!$A$3:$M$489,13,0)</f>
        <v>100-SECRETARIA GENERAL;
20-OFICINA DE TECNOLOGÍA E INFORMÁTICA;
73-GRUPO DE TRABAJO DE COMUNICACION</v>
      </c>
    </row>
    <row r="299" spans="1:14" ht="39" hidden="1" thickBot="1" x14ac:dyDescent="0.3">
      <c r="A299" s="13" t="str">
        <f>VLOOKUP(B299,'Plantilla publicacion'!$A$3:$B$489,2,0)</f>
        <v>Actividad propia</v>
      </c>
      <c r="B299" s="107" t="s">
        <v>1409</v>
      </c>
      <c r="C299" s="221"/>
      <c r="D299" s="221">
        <f>VLOOKUP(B299,'Plantilla publicacion'!$A$3:$M$489,6,0)</f>
        <v>0</v>
      </c>
      <c r="E299" s="221"/>
      <c r="F299" s="221"/>
      <c r="G299" s="221" t="str">
        <f>VLOOKUP(B299,'Plantilla publicacion'!$A$3:$M$489,7,0)</f>
        <v>N/A</v>
      </c>
      <c r="H299" s="109" t="str">
        <f>VLOOKUP(B299,'Plantilla publicacion'!$A$3:$M$489,8,0)</f>
        <v>Ejecutar el plan de trabajo para una sede electrónica accesible, intuitiva y comprensible (Plan de trabajo con seguimiento y sus respectivas evidencias)</v>
      </c>
      <c r="I299" s="109">
        <f>VLOOKUP(B299,'Plantilla publicacion'!$A$3:$M$489,9,0)</f>
        <v>100</v>
      </c>
      <c r="J299" s="109" t="str">
        <f>VLOOKUP(B299,'Plantilla publicacion'!$A$3:$M$489,10,0)</f>
        <v>Porcentual</v>
      </c>
      <c r="K299" s="110" t="str">
        <f>VLOOKUP(B299,'Plantilla publicacion'!$A$3:$M$489,11,0)</f>
        <v>2025-03-17</v>
      </c>
      <c r="L299" s="110" t="str">
        <f>VLOOKUP(B299,'Plantilla publicacion'!$A$3:$M$489,12,0)</f>
        <v>2025-12-16</v>
      </c>
      <c r="M299" s="111"/>
      <c r="N299" s="112" t="str">
        <f>VLOOKUP(B299,'Plantilla publicacion'!$A$3:$M$489,13,0)</f>
        <v>100-SECRETARIA GENERAL;
20-OFICINA DE TECNOLOGÍA E INFORMÁTICA;
73-GRUPO DE TRABAJO DE COMUNICACION</v>
      </c>
    </row>
    <row r="300" spans="1:14" ht="32.25" hidden="1" customHeight="1" thickBot="1" x14ac:dyDescent="0.3">
      <c r="A300" s="13" t="e">
        <f>VLOOKUP(B300,'Plantilla publicacion'!$A$3:$B$489,2,0)</f>
        <v>#N/A</v>
      </c>
      <c r="B300" s="258" t="s">
        <v>54</v>
      </c>
      <c r="C300" s="259"/>
      <c r="D300" s="259"/>
      <c r="E300" s="259"/>
      <c r="F300" s="259"/>
      <c r="G300" s="259"/>
      <c r="H300" s="259"/>
      <c r="I300" s="259"/>
      <c r="J300" s="259"/>
      <c r="K300" s="259"/>
      <c r="L300" s="259"/>
      <c r="M300" s="259"/>
      <c r="N300" s="260"/>
    </row>
    <row r="301" spans="1:14" ht="48" hidden="1" customHeight="1" thickBot="1" x14ac:dyDescent="0.3">
      <c r="B301" s="22" t="s">
        <v>484</v>
      </c>
      <c r="C301" s="23" t="s">
        <v>1547</v>
      </c>
      <c r="D301" s="23" t="s">
        <v>0</v>
      </c>
      <c r="E301" s="23" t="s">
        <v>1494</v>
      </c>
      <c r="F301" s="23" t="s">
        <v>1550</v>
      </c>
      <c r="G301" s="23" t="s">
        <v>1</v>
      </c>
      <c r="H301" s="23" t="s">
        <v>2</v>
      </c>
      <c r="I301" s="23" t="s">
        <v>3</v>
      </c>
      <c r="J301" s="23" t="s">
        <v>4</v>
      </c>
      <c r="K301" s="24" t="s">
        <v>5</v>
      </c>
      <c r="L301" s="24" t="s">
        <v>6</v>
      </c>
      <c r="M301" s="57" t="s">
        <v>1548</v>
      </c>
      <c r="N301" s="25" t="s">
        <v>7</v>
      </c>
    </row>
    <row r="302" spans="1:14" s="12" customFormat="1" ht="25.5" hidden="1" x14ac:dyDescent="0.25">
      <c r="A302" s="5" t="str">
        <f>VLOOKUP(B302,'Plantilla publicacion'!$A$3:$B$489,2,0)</f>
        <v>Producto</v>
      </c>
      <c r="B302" s="15" t="s">
        <v>549</v>
      </c>
      <c r="C302" s="239" t="str">
        <f>VLOOKUP(B302,'Plantilla publicacion'!$A$3:$R$489,17,0)</f>
        <v>PND - 5-31-5-b- Convergencia regional - Entidades públicas territoriales y nacionales fortalecidas / PES - Transformación Institucional</v>
      </c>
      <c r="D302" s="239" t="str">
        <f>VLOOKUP(B302,'Plantilla publicacion'!$A$3:$M$489,6,0)</f>
        <v>60-Fortalecer el Sistema Integral de Gestión Institucional en el marco del Modelo Integrado de Planeación y gestión para mejorar la prestación del servicio.</v>
      </c>
      <c r="E302" s="239" t="str">
        <f>VLOOKUP(B302,'Plantilla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2" s="239" t="str">
        <f>VLOOKUP(B302,'Plantilla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2" s="239" t="str">
        <f>VLOOKUP(B302,'Plantilla publicacion'!$A$3:$M$489,7,0)</f>
        <v>C-3599-0200-0006-53105d</v>
      </c>
      <c r="H302" s="15" t="str">
        <f>VLOOKUP(B302,'Plantilla publicacion'!$A$3:$M$489,8,0)</f>
        <v>Plan de implementación de Seguridad y privacidad de la información, ejecutado (Informes de seguimiento y avance trimestrales con soportes documentales del cumplimiento)</v>
      </c>
      <c r="I302" s="15">
        <f>VLOOKUP(B302,'Plantilla publicacion'!$A$3:$M$489,9,0)</f>
        <v>100</v>
      </c>
      <c r="J302" s="15" t="str">
        <f>VLOOKUP(B302,'Plantilla publicacion'!$A$3:$M$489,10,0)</f>
        <v>Porcentual</v>
      </c>
      <c r="K302" s="188" t="str">
        <f>VLOOKUP(B302,'Plantilla publicacion'!$A$3:$M$489,11,0)</f>
        <v>2025-01-13</v>
      </c>
      <c r="L302" s="188" t="str">
        <f>VLOOKUP(B302,'Plantilla publicacion'!$A$3:$M$489,12,0)</f>
        <v>2025-12-12</v>
      </c>
      <c r="M302" s="15" t="str">
        <f>IF(ISERROR(VLOOKUP(B302,'Plantilla publicacion'!$A$3:$P$489,16,0)),"NA",VLOOKUP(B302,'Plantilla publicacion'!$A$3:$P$489,16,0))</f>
        <v>PES_20230250 / PES_20230250 / PEI_12 / PEI_11 / DECRETO 612</v>
      </c>
      <c r="N302" s="15" t="str">
        <f>VLOOKUP(B302,'Plantilla publicacion'!$A$3:$M$489,13,0)</f>
        <v>20-OFICINA DE TECNOLOGÍA E INFORMÁTICA</v>
      </c>
    </row>
    <row r="303" spans="1:14" ht="38.25" hidden="1" x14ac:dyDescent="0.25">
      <c r="A303" s="13" t="str">
        <f>VLOOKUP(B303,'Plantilla publicacion'!$A$3:$B$489,2,0)</f>
        <v>Actividad propia</v>
      </c>
      <c r="B303" s="6" t="s">
        <v>550</v>
      </c>
      <c r="C303" s="220"/>
      <c r="D303" s="220">
        <f>VLOOKUP(B303,'Plantilla publicacion'!$A$3:$M$489,6,0)</f>
        <v>0</v>
      </c>
      <c r="E303" s="220"/>
      <c r="F303" s="220"/>
      <c r="G303" s="220" t="str">
        <f>VLOOKUP(B303,'Plantilla publicacion'!$A$3:$M$489,7,0)</f>
        <v>N/A</v>
      </c>
      <c r="H303" s="6" t="str">
        <f>VLOOKUP(B303,'Plantilla publicacion'!$A$3:$M$489,8,0)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3" s="6">
        <f>VLOOKUP(B303,'Plantilla publicacion'!$A$3:$M$489,9,0)</f>
        <v>1</v>
      </c>
      <c r="J303" s="6" t="str">
        <f>VLOOKUP(B303,'Plantilla publicacion'!$A$3:$M$489,10,0)</f>
        <v>Númerica</v>
      </c>
      <c r="K303" s="7" t="str">
        <f>VLOOKUP(B303,'Plantilla publicacion'!$A$3:$M$489,11,0)</f>
        <v>2025-01-13</v>
      </c>
      <c r="L303" s="7" t="str">
        <f>VLOOKUP(B303,'Plantilla publicacion'!$A$3:$M$489,12,0)</f>
        <v>2025-01-31</v>
      </c>
      <c r="M303" s="58"/>
      <c r="N303" s="17" t="str">
        <f>VLOOKUP(B303,'Plantilla publicacion'!$A$3:$M$489,13,0)</f>
        <v>20-OFICINA DE TECNOLOGÍA E INFORMÁTICA</v>
      </c>
    </row>
    <row r="304" spans="1:14" ht="38.25" hidden="1" x14ac:dyDescent="0.25">
      <c r="A304" s="13" t="str">
        <f>VLOOKUP(B304,'Plantilla publicacion'!$A$3:$B$489,2,0)</f>
        <v>Actividad propia</v>
      </c>
      <c r="B304" s="11" t="s">
        <v>551</v>
      </c>
      <c r="C304" s="220"/>
      <c r="D304" s="220">
        <f>VLOOKUP(B304,'Plantilla publicacion'!$A$3:$M$489,6,0)</f>
        <v>0</v>
      </c>
      <c r="E304" s="220"/>
      <c r="F304" s="220"/>
      <c r="G304" s="220" t="str">
        <f>VLOOKUP(B304,'Plantilla publicacion'!$A$3:$M$489,7,0)</f>
        <v>N/A</v>
      </c>
      <c r="H304" s="11" t="str">
        <f>VLOOKUP(B304,'Plantilla publicacion'!$A$3:$M$489,8,0)</f>
        <v>Implementar el Plan de Seguridad  y Privacidad de la información aprobado (Informes de seguimiento y avance trimestrales con soportes documentales del cumplimiento con corte  marzo, junio, septiembre, diciembre)</v>
      </c>
      <c r="I304" s="11">
        <f>VLOOKUP(B304,'Plantilla publicacion'!$A$3:$M$489,9,0)</f>
        <v>100</v>
      </c>
      <c r="J304" s="11" t="str">
        <f>VLOOKUP(B304,'Plantilla publicacion'!$A$3:$M$489,10,0)</f>
        <v>Porcentual</v>
      </c>
      <c r="K304" s="113" t="str">
        <f>VLOOKUP(B304,'Plantilla publicacion'!$A$3:$M$489,11,0)</f>
        <v>2025-02-03</v>
      </c>
      <c r="L304" s="113" t="str">
        <f>VLOOKUP(B304,'Plantilla publicacion'!$A$3:$M$489,12,0)</f>
        <v>2025-12-12</v>
      </c>
      <c r="M304" s="114"/>
      <c r="N304" s="115" t="str">
        <f>VLOOKUP(B304,'Plantilla publicacion'!$A$3:$M$489,13,0)</f>
        <v>20-OFICINA DE TECNOLOGÍA E INFORMÁTICA</v>
      </c>
    </row>
    <row r="305" spans="1:14" s="12" customFormat="1" ht="25.5" hidden="1" x14ac:dyDescent="0.25">
      <c r="A305" s="5" t="str">
        <f>VLOOKUP(B305,'Plantilla publicacion'!$A$3:$B$489,2,0)</f>
        <v>Producto</v>
      </c>
      <c r="B305" s="101" t="s">
        <v>552</v>
      </c>
      <c r="C305" s="219" t="str">
        <f>VLOOKUP(B305,'Plantilla publicacion'!$A$3:$R$489,17,0)</f>
        <v>PND - 5-31-5-b- Convergencia regional - Entidades públicas territoriales y nacionales fortalecidas / PES - Transformación Institucional</v>
      </c>
      <c r="D305" s="219" t="str">
        <f>VLOOKUP(B305,'Plantilla publicacion'!$A$3:$M$489,6,0)</f>
        <v>60-Fortalecer el Sistema Integral de Gestión Institucional en el marco del Modelo Integrado de Planeación y gestión para mejorar la prestación del servicio.</v>
      </c>
      <c r="E305" s="219" t="str">
        <f>VLOOKUP(B305,'Plantilla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5" s="219" t="str">
        <f>VLOOKUP(B305,'Plantilla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5" s="219" t="str">
        <f>VLOOKUP(B305,'Plantilla publicacion'!$A$3:$M$489,7,0)</f>
        <v>C-3599-0200-0006-53105d</v>
      </c>
      <c r="H305" s="103" t="str">
        <f>VLOOKUP(B305,'Plantilla publicacion'!$A$3:$M$489,8,0)</f>
        <v>Plan de tratamiento de riesgos de Seguridad y Privacidad de la información, monitoreado (Informes de seguimiento y avance trimestrales con soportes documentales del cumplimiento)</v>
      </c>
      <c r="I305" s="103">
        <f>VLOOKUP(B305,'Plantilla publicacion'!$A$3:$M$489,9,0)</f>
        <v>100</v>
      </c>
      <c r="J305" s="103" t="str">
        <f>VLOOKUP(B305,'Plantilla publicacion'!$A$3:$M$489,10,0)</f>
        <v>Porcentual</v>
      </c>
      <c r="K305" s="189" t="str">
        <f>VLOOKUP(B305,'Plantilla publicacion'!$A$3:$M$489,11,0)</f>
        <v>2025-01-27</v>
      </c>
      <c r="L305" s="189" t="str">
        <f>VLOOKUP(B305,'Plantilla publicacion'!$A$3:$M$489,12,0)</f>
        <v>2025-12-12</v>
      </c>
      <c r="M305" s="103" t="str">
        <f>IF(ISERROR(VLOOKUP(B305,'Plantilla publicacion'!$A$3:$P$489,16,0)),"NA",VLOOKUP(B305,'Plantilla publicacion'!$A$3:$P$489,16,0))</f>
        <v>DECRETO 612</v>
      </c>
      <c r="N305" s="104" t="str">
        <f>VLOOKUP(B305,'Plantilla publicacion'!$A$3:$M$489,13,0)</f>
        <v>20-OFICINA DE TECNOLOGÍA E INFORMÁTICA</v>
      </c>
    </row>
    <row r="306" spans="1:14" ht="38.25" hidden="1" x14ac:dyDescent="0.25">
      <c r="A306" s="13" t="str">
        <f>VLOOKUP(B306,'Plantilla publicacion'!$A$3:$B$489,2,0)</f>
        <v>Actividad propia</v>
      </c>
      <c r="B306" s="105" t="s">
        <v>554</v>
      </c>
      <c r="C306" s="220"/>
      <c r="D306" s="220">
        <f>VLOOKUP(B306,'Plantilla publicacion'!$A$3:$M$489,6,0)</f>
        <v>0</v>
      </c>
      <c r="E306" s="220"/>
      <c r="F306" s="220"/>
      <c r="G306" s="220" t="str">
        <f>VLOOKUP(B306,'Plantilla publicacion'!$A$3:$M$489,7,0)</f>
        <v>N/A</v>
      </c>
      <c r="H306" s="6" t="str">
        <f>VLOOKUP(B306,'Plantilla publicacion'!$A$3:$M$489,8,0)</f>
        <v>Consolidar los riesgos de seguridad de la información con sus respectivos tratamientos, fechas y responsables  (Excel del plan de tratamiento de riesgos de seguridad y privacidad de la información/ único entregable)</v>
      </c>
      <c r="I306" s="6">
        <f>VLOOKUP(B306,'Plantilla publicacion'!$A$3:$M$489,9,0)</f>
        <v>1</v>
      </c>
      <c r="J306" s="6" t="str">
        <f>VLOOKUP(B306,'Plantilla publicacion'!$A$3:$M$489,10,0)</f>
        <v>Númerica</v>
      </c>
      <c r="K306" s="7" t="str">
        <f>VLOOKUP(B306,'Plantilla publicacion'!$A$3:$M$489,11,0)</f>
        <v>2025-01-27</v>
      </c>
      <c r="L306" s="7" t="str">
        <f>VLOOKUP(B306,'Plantilla publicacion'!$A$3:$M$489,12,0)</f>
        <v>2025-04-30</v>
      </c>
      <c r="M306" s="58"/>
      <c r="N306" s="106" t="str">
        <f>VLOOKUP(B306,'Plantilla publicacion'!$A$3:$M$489,13,0)</f>
        <v>20-OFICINA DE TECNOLOGÍA E INFORMÁTICA</v>
      </c>
    </row>
    <row r="307" spans="1:14" ht="39" hidden="1" thickBot="1" x14ac:dyDescent="0.3">
      <c r="A307" s="13" t="str">
        <f>VLOOKUP(B307,'Plantilla publicacion'!$A$3:$B$489,2,0)</f>
        <v>Actividad propia</v>
      </c>
      <c r="B307" s="121" t="s">
        <v>556</v>
      </c>
      <c r="C307" s="220"/>
      <c r="D307" s="220">
        <f>VLOOKUP(B307,'Plantilla publicacion'!$A$3:$M$489,6,0)</f>
        <v>0</v>
      </c>
      <c r="E307" s="220"/>
      <c r="F307" s="220"/>
      <c r="G307" s="220" t="str">
        <f>VLOOKUP(B307,'Plantilla publicacion'!$A$3:$M$489,7,0)</f>
        <v>N/A</v>
      </c>
      <c r="H307" s="6" t="str">
        <f>VLOOKUP(B307,'Plantilla publicacion'!$A$3:$M$489,8,0)</f>
        <v>Realizar el monitoreo al plan de tratamiento de los riesgos de seguridad y privacidad de la información trimestralmente (Informes de seguimiento y avance trimestrales con soportes documentales del cumplimiento con corte  junio, septiembre, diciembre)</v>
      </c>
      <c r="I307" s="6">
        <f>VLOOKUP(B307,'Plantilla publicacion'!$A$3:$M$489,9,0)</f>
        <v>100</v>
      </c>
      <c r="J307" s="6" t="str">
        <f>VLOOKUP(B307,'Plantilla publicacion'!$A$3:$M$489,10,0)</f>
        <v>Porcentual</v>
      </c>
      <c r="K307" s="7" t="str">
        <f>VLOOKUP(B307,'Plantilla publicacion'!$A$3:$M$489,11,0)</f>
        <v>2025-04-01</v>
      </c>
      <c r="L307" s="7" t="str">
        <f>VLOOKUP(B307,'Plantilla publicacion'!$A$3:$M$489,12,0)</f>
        <v>2025-12-12</v>
      </c>
      <c r="M307" s="58"/>
      <c r="N307" s="106" t="str">
        <f>VLOOKUP(B307,'Plantilla publicacion'!$A$3:$M$489,13,0)</f>
        <v>20-OFICINA DE TECNOLOGÍA E INFORMÁTICA</v>
      </c>
    </row>
    <row r="308" spans="1:14" ht="32.25" hidden="1" customHeight="1" thickBot="1" x14ac:dyDescent="0.3">
      <c r="A308" s="13" t="e">
        <f>VLOOKUP(B308,'Plantilla publicacion'!$A$3:$B$489,2,0)</f>
        <v>#N/A</v>
      </c>
      <c r="B308" s="263" t="s">
        <v>55</v>
      </c>
      <c r="C308" s="264"/>
      <c r="D308" s="264"/>
      <c r="E308" s="264"/>
      <c r="F308" s="264"/>
      <c r="G308" s="264"/>
      <c r="H308" s="264"/>
      <c r="I308" s="264"/>
      <c r="J308" s="264"/>
      <c r="K308" s="264"/>
      <c r="L308" s="264"/>
      <c r="M308" s="264"/>
      <c r="N308" s="265"/>
    </row>
    <row r="309" spans="1:14" ht="48" hidden="1" customHeight="1" thickBot="1" x14ac:dyDescent="0.3">
      <c r="B309" s="116" t="s">
        <v>484</v>
      </c>
      <c r="C309" s="117" t="s">
        <v>1547</v>
      </c>
      <c r="D309" s="117" t="s">
        <v>0</v>
      </c>
      <c r="E309" s="117" t="s">
        <v>1494</v>
      </c>
      <c r="F309" s="117" t="s">
        <v>1550</v>
      </c>
      <c r="G309" s="117" t="s">
        <v>1</v>
      </c>
      <c r="H309" s="117" t="s">
        <v>2</v>
      </c>
      <c r="I309" s="117" t="s">
        <v>3</v>
      </c>
      <c r="J309" s="117" t="s">
        <v>4</v>
      </c>
      <c r="K309" s="118" t="s">
        <v>5</v>
      </c>
      <c r="L309" s="118" t="s">
        <v>6</v>
      </c>
      <c r="M309" s="119" t="s">
        <v>1548</v>
      </c>
      <c r="N309" s="120" t="s">
        <v>7</v>
      </c>
    </row>
    <row r="310" spans="1:14" s="12" customFormat="1" ht="25.5" hidden="1" x14ac:dyDescent="0.25">
      <c r="A310" s="5" t="str">
        <f>VLOOKUP(B310,'Plantilla publicacion'!$A$3:$B$489,2,0)</f>
        <v>Producto</v>
      </c>
      <c r="B310" s="15" t="s">
        <v>683</v>
      </c>
      <c r="C310" s="239" t="str">
        <f>VLOOKUP(B310,'Plantilla publicacion'!$A$3:$R$489,17,0)</f>
        <v>PND - 5-31-5-b- Convergencia regional - Entidades públicas territoriales y nacionales fortalecidas / PES - Transformación Institucional</v>
      </c>
      <c r="D310" s="239" t="str">
        <f>VLOOKUP(B310,'Plantilla publicacion'!$A$3:$M$489,6,0)</f>
        <v>60-Fortalecer el Sistema Integral de Gestión Institucional en el marco del Modelo Integrado de Planeación y gestión para mejorar la prestación del servicio.</v>
      </c>
      <c r="E310" s="239" t="str">
        <f>VLOOKUP(B310,'Plantilla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0" s="239" t="str">
        <f>VLOOKUP(B310,'Plantilla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0" s="239" t="str">
        <f>VLOOKUP(B310,'Plantilla publicacion'!$A$3:$M$489,7,0)</f>
        <v>N/A</v>
      </c>
      <c r="H310" s="15" t="str">
        <f>VLOOKUP(B310,'Plantilla publicacion'!$A$3:$M$489,8,0)</f>
        <v>Política de prevención del Daño Antijurídico, implementada y presentada al Comité (Informe de implementación de la PPDA y acta de comité)</v>
      </c>
      <c r="I310" s="15">
        <f>VLOOKUP(B310,'Plantilla publicacion'!$A$3:$M$489,9,0)</f>
        <v>1</v>
      </c>
      <c r="J310" s="15" t="str">
        <f>VLOOKUP(B310,'Plantilla publicacion'!$A$3:$M$489,10,0)</f>
        <v>Númerica</v>
      </c>
      <c r="K310" s="188" t="str">
        <f>VLOOKUP(B310,'Plantilla publicacion'!$A$3:$M$489,11,0)</f>
        <v>2025-02-03</v>
      </c>
      <c r="L310" s="188" t="str">
        <f>VLOOKUP(B310,'Plantilla publicacion'!$A$3:$M$489,12,0)</f>
        <v>2025-12-19</v>
      </c>
      <c r="M310" s="15">
        <f>IF(ISERROR(VLOOKUP(B310,'Plantilla publicacion'!$A$3:$P$489,16,0)),"NA",VLOOKUP(B310,'Plantilla publicacion'!$A$3:$P$489,16,0))</f>
        <v>0</v>
      </c>
      <c r="N310" s="15" t="str">
        <f>VLOOKUP(B310,'Plantilla publicacion'!$A$3:$M$489,13,0)</f>
        <v>60-GRUPO DE TRABAJO DE GESTIÓN JUDICIAL ADSCRITO A LA OFICINA ASESORA JURÍDICA</v>
      </c>
    </row>
    <row r="311" spans="1:14" ht="38.25" hidden="1" x14ac:dyDescent="0.25">
      <c r="A311" s="13" t="str">
        <f>VLOOKUP(B311,'Plantilla publicacion'!$A$3:$B$489,2,0)</f>
        <v>Actividad propia</v>
      </c>
      <c r="B311" s="6" t="s">
        <v>685</v>
      </c>
      <c r="C311" s="220"/>
      <c r="D311" s="220">
        <f>VLOOKUP(B311,'Plantilla publicacion'!$A$3:$M$489,6,0)</f>
        <v>0</v>
      </c>
      <c r="E311" s="220"/>
      <c r="F311" s="220"/>
      <c r="G311" s="220" t="str">
        <f>VLOOKUP(B311,'Plantilla publicacion'!$A$3:$M$489,7,0)</f>
        <v>N/A</v>
      </c>
      <c r="H311" s="6" t="str">
        <f>VLOOKUP(B311,'Plantilla publicacion'!$A$3:$M$489,8,0)</f>
        <v>Informar a las Delegaturas mediante memorando y/o correo electrónico, las actividades previstas para la ejecución de la Política de Prevención del Daño Antijurídico de la vigencia 2025. (Memorandos y/o correos electrónicos de los recordatorios)</v>
      </c>
      <c r="I311" s="6">
        <f>VLOOKUP(B311,'Plantilla publicacion'!$A$3:$M$489,9,0)</f>
        <v>1</v>
      </c>
      <c r="J311" s="6" t="str">
        <f>VLOOKUP(B311,'Plantilla publicacion'!$A$3:$M$489,10,0)</f>
        <v>Númerica</v>
      </c>
      <c r="K311" s="7" t="str">
        <f>VLOOKUP(B311,'Plantilla publicacion'!$A$3:$M$489,11,0)</f>
        <v>2025-02-03</v>
      </c>
      <c r="L311" s="7" t="str">
        <f>VLOOKUP(B311,'Plantilla publicacion'!$A$3:$M$489,12,0)</f>
        <v>2025-03-31</v>
      </c>
      <c r="M311" s="58"/>
      <c r="N311" s="17" t="str">
        <f>VLOOKUP(B311,'Plantilla publicacion'!$A$3:$M$489,13,0)</f>
        <v>60-GRUPO DE TRABAJO DE GESTIÓN JUDICIAL ADSCRITO A LA OFICINA ASESORA JURÍDICA</v>
      </c>
    </row>
    <row r="312" spans="1:14" ht="38.25" hidden="1" x14ac:dyDescent="0.25">
      <c r="A312" s="13" t="str">
        <f>VLOOKUP(B312,'Plantilla publicacion'!$A$3:$B$489,2,0)</f>
        <v>Actividad propia</v>
      </c>
      <c r="B312" s="6" t="s">
        <v>687</v>
      </c>
      <c r="C312" s="220"/>
      <c r="D312" s="220">
        <f>VLOOKUP(B312,'Plantilla publicacion'!$A$3:$M$489,6,0)</f>
        <v>0</v>
      </c>
      <c r="E312" s="220"/>
      <c r="F312" s="220"/>
      <c r="G312" s="220" t="str">
        <f>VLOOKUP(B312,'Plantilla publicacion'!$A$3:$M$489,7,0)</f>
        <v>N/A</v>
      </c>
      <c r="H312" s="6" t="str">
        <f>VLOOKUP(B312,'Plantilla publicacion'!$A$3:$M$489,8,0)</f>
        <v>Requerir mediante memorando y/o correo electrónico a las Delegaturas el informe final de cumplimiento de las actividades previstas en la Política de Prevención del Daño Antijurídico de la vigencia 2025.(Memorandos y/o correos electrónicos de los requerimientos)</v>
      </c>
      <c r="I312" s="6">
        <f>VLOOKUP(B312,'Plantilla publicacion'!$A$3:$M$489,9,0)</f>
        <v>1</v>
      </c>
      <c r="J312" s="6" t="str">
        <f>VLOOKUP(B312,'Plantilla publicacion'!$A$3:$M$489,10,0)</f>
        <v>Númerica</v>
      </c>
      <c r="K312" s="7" t="str">
        <f>VLOOKUP(B312,'Plantilla publicacion'!$A$3:$M$489,11,0)</f>
        <v>2025-07-01</v>
      </c>
      <c r="L312" s="7" t="str">
        <f>VLOOKUP(B312,'Plantilla publicacion'!$A$3:$M$489,12,0)</f>
        <v>2025-07-31</v>
      </c>
      <c r="M312" s="58"/>
      <c r="N312" s="17" t="str">
        <f>VLOOKUP(B312,'Plantilla publicacion'!$A$3:$M$489,13,0)</f>
        <v>60-GRUPO DE TRABAJO DE GESTIÓN JUDICIAL ADSCRITO A LA OFICINA ASESORA JURÍDICA</v>
      </c>
    </row>
    <row r="313" spans="1:14" ht="38.25" hidden="1" x14ac:dyDescent="0.25">
      <c r="A313" s="13" t="str">
        <f>VLOOKUP(B313,'Plantilla publicacion'!$A$3:$B$489,2,0)</f>
        <v>Actividad propia</v>
      </c>
      <c r="B313" s="6" t="s">
        <v>689</v>
      </c>
      <c r="C313" s="220"/>
      <c r="D313" s="220">
        <f>VLOOKUP(B313,'Plantilla publicacion'!$A$3:$M$489,6,0)</f>
        <v>0</v>
      </c>
      <c r="E313" s="220"/>
      <c r="F313" s="220"/>
      <c r="G313" s="220" t="str">
        <f>VLOOKUP(B313,'Plantilla publicacion'!$A$3:$M$489,7,0)</f>
        <v>N/A</v>
      </c>
      <c r="H313" s="6" t="str">
        <f>VLOOKUP(B313,'Plantilla publicacion'!$A$3:$M$489,8,0)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3" s="6">
        <f>VLOOKUP(B313,'Plantilla publicacion'!$A$3:$M$489,9,0)</f>
        <v>1</v>
      </c>
      <c r="J313" s="6" t="str">
        <f>VLOOKUP(B313,'Plantilla publicacion'!$A$3:$M$489,10,0)</f>
        <v>Númerica</v>
      </c>
      <c r="K313" s="7" t="str">
        <f>VLOOKUP(B313,'Plantilla publicacion'!$A$3:$M$489,11,0)</f>
        <v>2025-10-01</v>
      </c>
      <c r="L313" s="7" t="str">
        <f>VLOOKUP(B313,'Plantilla publicacion'!$A$3:$M$489,12,0)</f>
        <v>2025-11-28</v>
      </c>
      <c r="M313" s="58"/>
      <c r="N313" s="17" t="str">
        <f>VLOOKUP(B313,'Plantilla publicacion'!$A$3:$M$489,13,0)</f>
        <v>60-GRUPO DE TRABAJO DE GESTIÓN JUDICIAL ADSCRITO A LA OFICINA ASESORA JURÍDICA</v>
      </c>
    </row>
    <row r="314" spans="1:14" s="12" customFormat="1" ht="38.25" hidden="1" x14ac:dyDescent="0.25">
      <c r="A314" s="13" t="str">
        <f>VLOOKUP(B314,'Plantilla publicacion'!$A$3:$B$489,2,0)</f>
        <v>Actividad propia</v>
      </c>
      <c r="B314" s="11" t="s">
        <v>691</v>
      </c>
      <c r="C314" s="220"/>
      <c r="D314" s="220">
        <f>VLOOKUP(B314,'Plantilla publicacion'!$A$3:$M$489,6,0)</f>
        <v>0</v>
      </c>
      <c r="E314" s="220"/>
      <c r="F314" s="220"/>
      <c r="G314" s="220" t="str">
        <f>VLOOKUP(B314,'Plantilla publicacion'!$A$3:$M$489,7,0)</f>
        <v>N/A</v>
      </c>
      <c r="H314" s="11" t="str">
        <f>VLOOKUP(B314,'Plantilla publicacion'!$A$3:$M$489,8,0)</f>
        <v>Presentar al Comité de Conciliación, los resultados del cumplimiento del segundo año de implementación de la  Política de Prevención del Daño Antijurídico (Acta del comité de conciliación e informe de implementación /único entregable)</v>
      </c>
      <c r="I314" s="11">
        <f>VLOOKUP(B314,'Plantilla publicacion'!$A$3:$M$489,9,0)</f>
        <v>1</v>
      </c>
      <c r="J314" s="11" t="str">
        <f>VLOOKUP(B314,'Plantilla publicacion'!$A$3:$M$489,10,0)</f>
        <v>Númerica</v>
      </c>
      <c r="K314" s="113" t="str">
        <f>VLOOKUP(B314,'Plantilla publicacion'!$A$3:$M$489,11,0)</f>
        <v>2025-12-01</v>
      </c>
      <c r="L314" s="113" t="str">
        <f>VLOOKUP(B314,'Plantilla publicacion'!$A$3:$M$489,12,0)</f>
        <v>2025-12-19</v>
      </c>
      <c r="M314" s="114"/>
      <c r="N314" s="115" t="str">
        <f>VLOOKUP(B314,'Plantilla publicacion'!$A$3:$M$489,13,0)</f>
        <v>60-GRUPO DE TRABAJO DE GESTIÓN JUDICIAL ADSCRITO A LA OFICINA ASESORA JURÍDICA</v>
      </c>
    </row>
    <row r="315" spans="1:14" s="12" customFormat="1" ht="38.25" hidden="1" customHeight="1" x14ac:dyDescent="0.25">
      <c r="A315" s="5" t="str">
        <f>VLOOKUP(B315,'Plantilla publicacion'!$A$3:$B$489,2,0)</f>
        <v>Producto</v>
      </c>
      <c r="B315" s="101" t="s">
        <v>693</v>
      </c>
      <c r="C315" s="219" t="str">
        <f>VLOOKUP(B315,'Plantilla publicacion'!$A$3:$R$489,17,0)</f>
        <v>PND - 5-31-5-b- Convergencia regional - Entidades públicas territoriales y nacionales fortalecidas / PES - Transformación Institucional</v>
      </c>
      <c r="D315" s="219" t="str">
        <f>VLOOKUP(B315,'Plantilla publicacion'!$A$3:$M$489,6,0)</f>
        <v>60-Fortalecer el Sistema Integral de Gestión Institucional en el marco del Modelo Integrado de Planeación y gestión para mejorar la prestación del servicio.</v>
      </c>
      <c r="E315" s="219" t="str">
        <f>VLOOKUP(B315,'Plantilla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5" s="219" t="str">
        <f>VLOOKUP(B315,'Plantilla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5" s="219" t="str">
        <f>VLOOKUP(B315,'Plantilla publicacion'!$A$3:$M$489,7,0)</f>
        <v>N/A</v>
      </c>
      <c r="H315" s="103" t="str">
        <f>VLOOKUP(B315,'Plantilla publicacion'!$A$3:$M$489,8,0)</f>
        <v>Política de Prevención del Daño Antijurídico para la bianulidad 2026-2027, formulada (Documento con la Política de prevención del Daño Antijurídico formulada)</v>
      </c>
      <c r="I315" s="103">
        <f>VLOOKUP(B315,'Plantilla publicacion'!$A$3:$M$489,9,0)</f>
        <v>1</v>
      </c>
      <c r="J315" s="103" t="str">
        <f>VLOOKUP(B315,'Plantilla publicacion'!$A$3:$M$489,10,0)</f>
        <v>Númerica</v>
      </c>
      <c r="K315" s="189" t="str">
        <f>VLOOKUP(B315,'Plantilla publicacion'!$A$3:$M$489,11,0)</f>
        <v>2025-06-03</v>
      </c>
      <c r="L315" s="189" t="str">
        <f>VLOOKUP(B315,'Plantilla publicacion'!$A$3:$M$489,12,0)</f>
        <v>2025-12-31</v>
      </c>
      <c r="M315" s="103" t="str">
        <f>IF(ISERROR(VLOOKUP(B315,'Plantilla publicacion'!$A$3:$P$489,16,0)),"NA",VLOOKUP(B315,'Plantilla publicacion'!$A$3:$P$489,16,0))</f>
        <v>PES_20230253 / PEI_19</v>
      </c>
      <c r="N315" s="104" t="str">
        <f>VLOOKUP(B315,'Plantilla publicacion'!$A$3:$M$489,13,0)</f>
        <v>60-GRUPO DE TRABAJO DE GESTIÓN JUDICIAL ADSCRITO A LA OFICINA ASESORA JURÍDICA</v>
      </c>
    </row>
    <row r="316" spans="1:14" ht="38.25" hidden="1" x14ac:dyDescent="0.25">
      <c r="A316" s="13" t="str">
        <f>VLOOKUP(B316,'Plantilla publicacion'!$A$3:$B$489,2,0)</f>
        <v>Actividad propia</v>
      </c>
      <c r="B316" s="105" t="s">
        <v>695</v>
      </c>
      <c r="C316" s="220"/>
      <c r="D316" s="220">
        <f>VLOOKUP(B316,'Plantilla publicacion'!$A$3:$M$489,6,0)</f>
        <v>0</v>
      </c>
      <c r="E316" s="220"/>
      <c r="F316" s="220"/>
      <c r="G316" s="220" t="str">
        <f>VLOOKUP(B316,'Plantilla publicacion'!$A$3:$M$489,7,0)</f>
        <v>N/A</v>
      </c>
      <c r="H316" s="6" t="str">
        <f>VLOOKUP(B316,'Plantilla publicacion'!$A$3:$M$489,8,0)</f>
        <v>Realizar informe de análisis de causas de demanda y condena para la formulación de la Política de Prevención del Daño Antijurídico. (Informe de análisis de causas de demanda y condena/único entregable)</v>
      </c>
      <c r="I316" s="6">
        <f>VLOOKUP(B316,'Plantilla publicacion'!$A$3:$M$489,9,0)</f>
        <v>1</v>
      </c>
      <c r="J316" s="6" t="str">
        <f>VLOOKUP(B316,'Plantilla publicacion'!$A$3:$M$489,10,0)</f>
        <v>Númerica</v>
      </c>
      <c r="K316" s="7" t="str">
        <f>VLOOKUP(B316,'Plantilla publicacion'!$A$3:$M$489,11,0)</f>
        <v>2025-06-03</v>
      </c>
      <c r="L316" s="7" t="str">
        <f>VLOOKUP(B316,'Plantilla publicacion'!$A$3:$M$489,12,0)</f>
        <v>2025-09-30</v>
      </c>
      <c r="M316" s="58"/>
      <c r="N316" s="106" t="str">
        <f>VLOOKUP(B316,'Plantilla publicacion'!$A$3:$M$489,13,0)</f>
        <v>60-GRUPO DE TRABAJO DE GESTIÓN JUDICIAL ADSCRITO A LA OFICINA ASESORA JURÍDICA</v>
      </c>
    </row>
    <row r="317" spans="1:14" ht="25.5" hidden="1" x14ac:dyDescent="0.25">
      <c r="A317" s="13" t="str">
        <f>VLOOKUP(B317,'Plantilla publicacion'!$A$3:$B$489,2,0)</f>
        <v>Actividad propia</v>
      </c>
      <c r="B317" s="105" t="s">
        <v>697</v>
      </c>
      <c r="C317" s="220"/>
      <c r="D317" s="220">
        <f>VLOOKUP(B317,'Plantilla publicacion'!$A$3:$M$489,6,0)</f>
        <v>0</v>
      </c>
      <c r="E317" s="220"/>
      <c r="F317" s="220"/>
      <c r="G317" s="220" t="str">
        <f>VLOOKUP(B317,'Plantilla publicacion'!$A$3:$M$489,7,0)</f>
        <v>N/A</v>
      </c>
      <c r="H317" s="6" t="str">
        <f>VLOOKUP(B317,'Plantilla publicacion'!$A$3:$M$489,8,0)</f>
        <v>Presentar y socializar informe de análisis de causas de demanda y condena A las áreas misionales de la Entidad.	 (Acta de reunión y/o capturas de pantalla de la reunión)</v>
      </c>
      <c r="I317" s="6">
        <f>VLOOKUP(B317,'Plantilla publicacion'!$A$3:$M$489,9,0)</f>
        <v>1</v>
      </c>
      <c r="J317" s="6" t="str">
        <f>VLOOKUP(B317,'Plantilla publicacion'!$A$3:$M$489,10,0)</f>
        <v>Númerica</v>
      </c>
      <c r="K317" s="7" t="str">
        <f>VLOOKUP(B317,'Plantilla publicacion'!$A$3:$M$489,11,0)</f>
        <v>2025-10-01</v>
      </c>
      <c r="L317" s="7" t="str">
        <f>VLOOKUP(B317,'Plantilla publicacion'!$A$3:$M$489,12,0)</f>
        <v>2025-10-31</v>
      </c>
      <c r="M317" s="58"/>
      <c r="N317" s="106" t="str">
        <f>VLOOKUP(B317,'Plantilla publicacion'!$A$3:$M$489,13,0)</f>
        <v>60-GRUPO DE TRABAJO DE GESTIÓN JUDICIAL ADSCRITO A LA OFICINA ASESORA JURÍDICA</v>
      </c>
    </row>
    <row r="318" spans="1:14" ht="25.5" hidden="1" x14ac:dyDescent="0.25">
      <c r="A318" s="13" t="str">
        <f>VLOOKUP(B318,'Plantilla publicacion'!$A$3:$B$489,2,0)</f>
        <v>Actividad propia</v>
      </c>
      <c r="B318" s="105" t="s">
        <v>699</v>
      </c>
      <c r="C318" s="220"/>
      <c r="D318" s="220">
        <f>VLOOKUP(B318,'Plantilla publicacion'!$A$3:$M$489,6,0)</f>
        <v>0</v>
      </c>
      <c r="E318" s="220"/>
      <c r="F318" s="220"/>
      <c r="G318" s="220" t="str">
        <f>VLOOKUP(B318,'Plantilla publicacion'!$A$3:$M$489,7,0)</f>
        <v>N/A</v>
      </c>
      <c r="H318" s="6" t="str">
        <f>VLOOKUP(B318,'Plantilla publicacion'!$A$3:$M$489,8,0)</f>
        <v>Formular proyecto de la Política de Prevención del Daño Antijurídico de acuerdo con los lineamientos de la ANDJE (Documento de formulación/único entregable)</v>
      </c>
      <c r="I318" s="6">
        <f>VLOOKUP(B318,'Plantilla publicacion'!$A$3:$M$489,9,0)</f>
        <v>1</v>
      </c>
      <c r="J318" s="6" t="str">
        <f>VLOOKUP(B318,'Plantilla publicacion'!$A$3:$M$489,10,0)</f>
        <v>Númerica</v>
      </c>
      <c r="K318" s="7" t="str">
        <f>VLOOKUP(B318,'Plantilla publicacion'!$A$3:$M$489,11,0)</f>
        <v>2025-11-04</v>
      </c>
      <c r="L318" s="7" t="str">
        <f>VLOOKUP(B318,'Plantilla publicacion'!$A$3:$M$489,12,0)</f>
        <v>2025-11-28</v>
      </c>
      <c r="M318" s="58"/>
      <c r="N318" s="106" t="str">
        <f>VLOOKUP(B318,'Plantilla publicacion'!$A$3:$M$489,13,0)</f>
        <v>60-GRUPO DE TRABAJO DE GESTIÓN JUDICIAL ADSCRITO A LA OFICINA ASESORA JURÍDICA</v>
      </c>
    </row>
    <row r="319" spans="1:14" ht="25.5" hidden="1" x14ac:dyDescent="0.25">
      <c r="A319" s="13" t="str">
        <f>VLOOKUP(B319,'Plantilla publicacion'!$A$3:$B$489,2,0)</f>
        <v>Actividad propia</v>
      </c>
      <c r="B319" s="105" t="s">
        <v>701</v>
      </c>
      <c r="C319" s="220"/>
      <c r="D319" s="220">
        <f>VLOOKUP(B319,'Plantilla publicacion'!$A$3:$M$489,6,0)</f>
        <v>0</v>
      </c>
      <c r="E319" s="220"/>
      <c r="F319" s="220"/>
      <c r="G319" s="220" t="str">
        <f>VLOOKUP(B319,'Plantilla publicacion'!$A$3:$M$489,7,0)</f>
        <v>N/A</v>
      </c>
      <c r="H319" s="6" t="str">
        <f>VLOOKUP(B319,'Plantilla publicacion'!$A$3:$M$489,8,0)</f>
        <v>Presentar la formulación de la Política de Prevención del Daño Antijurídico al Comité de Conciliación. (Acta del comité de conciliación y/o documento de la presentación)</v>
      </c>
      <c r="I319" s="6">
        <f>VLOOKUP(B319,'Plantilla publicacion'!$A$3:$M$489,9,0)</f>
        <v>1</v>
      </c>
      <c r="J319" s="6" t="str">
        <f>VLOOKUP(B319,'Plantilla publicacion'!$A$3:$M$489,10,0)</f>
        <v>Númerica</v>
      </c>
      <c r="K319" s="7" t="str">
        <f>VLOOKUP(B319,'Plantilla publicacion'!$A$3:$M$489,11,0)</f>
        <v>2025-12-01</v>
      </c>
      <c r="L319" s="7" t="str">
        <f>VLOOKUP(B319,'Plantilla publicacion'!$A$3:$M$489,12,0)</f>
        <v>2025-12-15</v>
      </c>
      <c r="M319" s="58"/>
      <c r="N319" s="106" t="str">
        <f>VLOOKUP(B319,'Plantilla publicacion'!$A$3:$M$489,13,0)</f>
        <v>60-GRUPO DE TRABAJO DE GESTIÓN JUDICIAL ADSCRITO A LA OFICINA ASESORA JURÍDICA</v>
      </c>
    </row>
    <row r="320" spans="1:14" ht="26.25" hidden="1" thickBot="1" x14ac:dyDescent="0.3">
      <c r="A320" s="13" t="str">
        <f>VLOOKUP(B320,'Plantilla publicacion'!$A$3:$B$489,2,0)</f>
        <v>Actividad propia</v>
      </c>
      <c r="B320" s="107" t="s">
        <v>703</v>
      </c>
      <c r="C320" s="221"/>
      <c r="D320" s="221">
        <f>VLOOKUP(B320,'Plantilla publicacion'!$A$3:$M$489,6,0)</f>
        <v>0</v>
      </c>
      <c r="E320" s="221"/>
      <c r="F320" s="221"/>
      <c r="G320" s="221" t="str">
        <f>VLOOKUP(B320,'Plantilla publicacion'!$A$3:$M$489,7,0)</f>
        <v>N/A</v>
      </c>
      <c r="H320" s="109" t="str">
        <f>VLOOKUP(B320,'Plantilla publicacion'!$A$3:$M$489,8,0)</f>
        <v>Enviar a la ANDJE la formulación de la Política de Prevención del Daño Antijurídico para aprobación. (Soporte de envío del documento a la ANDJE/único entregable)</v>
      </c>
      <c r="I320" s="109">
        <f>VLOOKUP(B320,'Plantilla publicacion'!$A$3:$M$489,9,0)</f>
        <v>1</v>
      </c>
      <c r="J320" s="109" t="str">
        <f>VLOOKUP(B320,'Plantilla publicacion'!$A$3:$M$489,10,0)</f>
        <v>Númerica</v>
      </c>
      <c r="K320" s="110" t="str">
        <f>VLOOKUP(B320,'Plantilla publicacion'!$A$3:$M$489,11,0)</f>
        <v>2025-12-16</v>
      </c>
      <c r="L320" s="110" t="str">
        <f>VLOOKUP(B320,'Plantilla publicacion'!$A$3:$M$489,12,0)</f>
        <v>2025-12-31</v>
      </c>
      <c r="M320" s="111"/>
      <c r="N320" s="112" t="str">
        <f>VLOOKUP(B320,'Plantilla publicacion'!$A$3:$M$489,13,0)</f>
        <v>60-GRUPO DE TRABAJO DE GESTIÓN JUDICIAL ADSCRITO A LA OFICINA ASESORA JURÍDICA</v>
      </c>
    </row>
    <row r="321" spans="1:14" s="12" customFormat="1" ht="25.5" hidden="1" x14ac:dyDescent="0.25">
      <c r="A321" s="5" t="str">
        <f>VLOOKUP(B321,'Plantilla publicacion'!$A$3:$B$489,2,0)</f>
        <v>Producto</v>
      </c>
      <c r="B321" s="15" t="s">
        <v>705</v>
      </c>
      <c r="C321" s="220" t="str">
        <f>VLOOKUP(B321,'Plantilla publicacion'!$A$3:$R$489,17,0)</f>
        <v>PND - 5-31-5-b- Convergencia regional - Entidades públicas territoriales y nacionales fortalecidas / PES - Transformación Institucional</v>
      </c>
      <c r="D321" s="220" t="str">
        <f>VLOOKUP(B321,'Plantilla publicacion'!$A$3:$M$489,6,0)</f>
        <v>56-Fortalecer la gestión de la información, el conocimiento y la innovación para optimizar la capacidad institucional</v>
      </c>
      <c r="E321" s="220" t="str">
        <f>VLOOKUP(B321,'Plantilla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1" s="220" t="str">
        <f>VLOOKUP(B321,'Plantilla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1" s="220" t="str">
        <f>VLOOKUP(B321,'Plantilla publicacion'!$A$3:$M$489,7,0)</f>
        <v>N/A</v>
      </c>
      <c r="H321" s="15" t="str">
        <f>VLOOKUP(B321,'Plantilla publicacion'!$A$3:$M$489,8,0)</f>
        <v>Equipo jurídico del Grupo de Gestión Judicial , fortalecido (Listas de asistencia y/o capturas de pantalla/único entregable)</v>
      </c>
      <c r="I321" s="15">
        <f>VLOOKUP(B321,'Plantilla publicacion'!$A$3:$M$489,9,0)</f>
        <v>2</v>
      </c>
      <c r="J321" s="15" t="str">
        <f>VLOOKUP(B321,'Plantilla publicacion'!$A$3:$M$489,10,0)</f>
        <v>Númerica</v>
      </c>
      <c r="K321" s="188" t="str">
        <f>VLOOKUP(B321,'Plantilla publicacion'!$A$3:$M$489,11,0)</f>
        <v>2025-01-27</v>
      </c>
      <c r="L321" s="188" t="str">
        <f>VLOOKUP(B321,'Plantilla publicacion'!$A$3:$M$489,12,0)</f>
        <v>2025-11-28</v>
      </c>
      <c r="M321" s="15" t="str">
        <f>IF(ISERROR(VLOOKUP(B321,'Plantilla publicacion'!$A$3:$P$489,16,0)),"NA",VLOOKUP(B321,'Plantilla publicacion'!$A$3:$P$489,16,0))</f>
        <v>PES_20230248 / PEI_20</v>
      </c>
      <c r="N321" s="15" t="str">
        <f>VLOOKUP(B321,'Plantilla publicacion'!$A$3:$M$489,13,0)</f>
        <v>60-GRUPO DE TRABAJO DE GESTIÓN JUDICIAL ADSCRITO A LA OFICINA ASESORA JURÍDICA</v>
      </c>
    </row>
    <row r="322" spans="1:14" ht="25.5" hidden="1" x14ac:dyDescent="0.25">
      <c r="A322" s="13" t="str">
        <f>VLOOKUP(B322,'Plantilla publicacion'!$A$3:$B$489,2,0)</f>
        <v>Actividad propia</v>
      </c>
      <c r="B322" s="6" t="s">
        <v>707</v>
      </c>
      <c r="C322" s="220"/>
      <c r="D322" s="220">
        <f>VLOOKUP(B322,'Plantilla publicacion'!$A$3:$M$489,6,0)</f>
        <v>0</v>
      </c>
      <c r="E322" s="220"/>
      <c r="F322" s="220"/>
      <c r="G322" s="220" t="str">
        <f>VLOOKUP(B322,'Plantilla publicacion'!$A$3:$M$489,7,0)</f>
        <v>N/A</v>
      </c>
      <c r="H322" s="6" t="str">
        <f>VLOOKUP(B322,'Plantilla publicacion'!$A$3:$M$489,8,0)</f>
        <v>Solicitar mediante correo electrónico a la ANDJE que se realicen dos jornadas de capacitación. (Correo electrónico a la ANDJE/único entregable)</v>
      </c>
      <c r="I322" s="6">
        <f>VLOOKUP(B322,'Plantilla publicacion'!$A$3:$M$489,9,0)</f>
        <v>1</v>
      </c>
      <c r="J322" s="6" t="str">
        <f>VLOOKUP(B322,'Plantilla publicacion'!$A$3:$M$489,10,0)</f>
        <v>Númerica</v>
      </c>
      <c r="K322" s="7" t="str">
        <f>VLOOKUP(B322,'Plantilla publicacion'!$A$3:$M$489,11,0)</f>
        <v>2025-01-27</v>
      </c>
      <c r="L322" s="7" t="str">
        <f>VLOOKUP(B322,'Plantilla publicacion'!$A$3:$M$489,12,0)</f>
        <v>2025-02-28</v>
      </c>
      <c r="M322" s="58"/>
      <c r="N322" s="17" t="str">
        <f>VLOOKUP(B322,'Plantilla publicacion'!$A$3:$M$489,13,0)</f>
        <v>60-GRUPO DE TRABAJO DE GESTIÓN JUDICIAL ADSCRITO A LA OFICINA ASESORA JURÍDICA</v>
      </c>
    </row>
    <row r="323" spans="1:14" ht="25.5" hidden="1" x14ac:dyDescent="0.25">
      <c r="A323" s="13" t="str">
        <f>VLOOKUP(B323,'Plantilla publicacion'!$A$3:$B$489,2,0)</f>
        <v>Actividad propia</v>
      </c>
      <c r="B323" s="6" t="s">
        <v>709</v>
      </c>
      <c r="C323" s="220"/>
      <c r="D323" s="220">
        <f>VLOOKUP(B323,'Plantilla publicacion'!$A$3:$M$489,6,0)</f>
        <v>0</v>
      </c>
      <c r="E323" s="220"/>
      <c r="F323" s="220"/>
      <c r="G323" s="220" t="str">
        <f>VLOOKUP(B323,'Plantilla publicacion'!$A$3:$M$489,7,0)</f>
        <v>N/A</v>
      </c>
      <c r="H323" s="6" t="str">
        <f>VLOOKUP(B323,'Plantilla publicacion'!$A$3:$M$489,8,0)</f>
        <v>Participar en capacitaciones desarrolladas por la Agencia Nacional de Defensa Jurídica del Estado (Capturas de pantalla de las capacitaciones y/o listado de asistencia)</v>
      </c>
      <c r="I323" s="6">
        <f>VLOOKUP(B323,'Plantilla publicacion'!$A$3:$M$489,9,0)</f>
        <v>2</v>
      </c>
      <c r="J323" s="6" t="str">
        <f>VLOOKUP(B323,'Plantilla publicacion'!$A$3:$M$489,10,0)</f>
        <v>Númerica</v>
      </c>
      <c r="K323" s="7" t="str">
        <f>VLOOKUP(B323,'Plantilla publicacion'!$A$3:$M$489,11,0)</f>
        <v>2025-03-03</v>
      </c>
      <c r="L323" s="7" t="str">
        <f>VLOOKUP(B323,'Plantilla publicacion'!$A$3:$M$489,12,0)</f>
        <v>2025-09-30</v>
      </c>
      <c r="M323" s="58"/>
      <c r="N323" s="17" t="str">
        <f>VLOOKUP(B323,'Plantilla publicacion'!$A$3:$M$489,13,0)</f>
        <v>60-GRUPO DE TRABAJO DE GESTIÓN JUDICIAL ADSCRITO A LA OFICINA ASESORA JURÍDICA</v>
      </c>
    </row>
    <row r="324" spans="1:14" ht="51.75" hidden="1" thickBot="1" x14ac:dyDescent="0.3">
      <c r="A324" s="13" t="str">
        <f>VLOOKUP(B324,'Plantilla publicacion'!$A$3:$B$489,2,0)</f>
        <v>Actividad propia</v>
      </c>
      <c r="B324" s="19" t="s">
        <v>710</v>
      </c>
      <c r="C324" s="220"/>
      <c r="D324" s="220">
        <f>VLOOKUP(B324,'Plantilla publicacion'!$A$3:$M$489,6,0)</f>
        <v>0</v>
      </c>
      <c r="E324" s="220"/>
      <c r="F324" s="220"/>
      <c r="G324" s="220" t="str">
        <f>VLOOKUP(B324,'Plantilla publicacion'!$A$3:$M$489,7,0)</f>
        <v>N/A</v>
      </c>
      <c r="H324" s="6" t="str">
        <f>VLOOKUP(B324,'Plantilla publicacion'!$A$3:$M$489,8,0)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24" s="6">
        <f>VLOOKUP(B324,'Plantilla publicacion'!$A$3:$M$489,9,0)</f>
        <v>2</v>
      </c>
      <c r="J324" s="6" t="str">
        <f>VLOOKUP(B324,'Plantilla publicacion'!$A$3:$M$489,10,0)</f>
        <v>Númerica</v>
      </c>
      <c r="K324" s="7" t="str">
        <f>VLOOKUP(B324,'Plantilla publicacion'!$A$3:$M$489,11,0)</f>
        <v>2025-04-01</v>
      </c>
      <c r="L324" s="7" t="str">
        <f>VLOOKUP(B324,'Plantilla publicacion'!$A$3:$M$489,12,0)</f>
        <v>2025-11-28</v>
      </c>
      <c r="M324" s="58"/>
      <c r="N324" s="17" t="str">
        <f>VLOOKUP(B324,'Plantilla publicacion'!$A$3:$M$489,13,0)</f>
        <v>60-GRUPO DE TRABAJO DE GESTIÓN JUDICIAL ADSCRITO A LA OFICINA ASESORA JURÍDICA</v>
      </c>
    </row>
    <row r="325" spans="1:14" ht="32.25" hidden="1" customHeight="1" thickBot="1" x14ac:dyDescent="0.3">
      <c r="A325" s="13" t="e">
        <f>VLOOKUP(B325,'Plantilla publicacion'!$A$3:$B$489,2,0)</f>
        <v>#N/A</v>
      </c>
      <c r="B325" s="255" t="s">
        <v>56</v>
      </c>
      <c r="C325" s="256"/>
      <c r="D325" s="256"/>
      <c r="E325" s="256"/>
      <c r="F325" s="256"/>
      <c r="G325" s="256"/>
      <c r="H325" s="256"/>
      <c r="I325" s="256"/>
      <c r="J325" s="256"/>
      <c r="K325" s="256"/>
      <c r="L325" s="256"/>
      <c r="M325" s="256"/>
      <c r="N325" s="257"/>
    </row>
    <row r="326" spans="1:14" ht="48" hidden="1" customHeight="1" thickBot="1" x14ac:dyDescent="0.3">
      <c r="B326" s="22" t="s">
        <v>484</v>
      </c>
      <c r="C326" s="23" t="s">
        <v>1547</v>
      </c>
      <c r="D326" s="23" t="s">
        <v>0</v>
      </c>
      <c r="E326" s="23" t="s">
        <v>1494</v>
      </c>
      <c r="F326" s="23" t="s">
        <v>1550</v>
      </c>
      <c r="G326" s="23" t="s">
        <v>1</v>
      </c>
      <c r="H326" s="23" t="s">
        <v>2</v>
      </c>
      <c r="I326" s="23" t="s">
        <v>3</v>
      </c>
      <c r="J326" s="23" t="s">
        <v>4</v>
      </c>
      <c r="K326" s="24" t="s">
        <v>5</v>
      </c>
      <c r="L326" s="24" t="s">
        <v>6</v>
      </c>
      <c r="M326" s="57" t="s">
        <v>1548</v>
      </c>
      <c r="N326" s="25" t="s">
        <v>7</v>
      </c>
    </row>
    <row r="327" spans="1:14" s="12" customFormat="1" ht="38.25" hidden="1" x14ac:dyDescent="0.25">
      <c r="A327" s="5" t="str">
        <f>VLOOKUP(B327,'Plantilla publicacion'!$A$3:$B$489,2,0)</f>
        <v>Producto</v>
      </c>
      <c r="B327" s="15" t="s">
        <v>798</v>
      </c>
      <c r="C327" s="239" t="str">
        <f>VLOOKUP(B327,'Plantilla publicacion'!$A$3:$R$489,17,0)</f>
        <v>PND - 5-31-5-b- Convergencia regional - Entidades públicas territoriales y nacionales fortalecidas / PES - Transformación Institucional</v>
      </c>
      <c r="D327" s="239" t="str">
        <f>VLOOKUP(B327,'Plantilla publicacion'!$A$3:$M$489,6,0)</f>
        <v>56-Fortalecer la gestión de la información, el conocimiento y la innovación para optimizar la capacidad institucional</v>
      </c>
      <c r="E327" s="239" t="str">
        <f>VLOOKUP(B327,'Plantilla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39" t="str">
        <f>VLOOKUP(B327,'Plantilla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39" t="str">
        <f>VLOOKUP(B327,'Plantilla publicacion'!$A$3:$M$489,7,0)</f>
        <v>N/A</v>
      </c>
      <c r="H327" s="15" t="str">
        <f>VLOOKUP(B327,'Plantilla publicacion'!$A$3:$M$489,8,0)</f>
        <v>Estrategia de divulgación de la herramienta “Buscador de Conceptos”, para promover la consulta por parte de los Grupos de Interés, ejecutada. (capturas de pantalla de la publicación de la campaña/único entregable)</v>
      </c>
      <c r="I327" s="15">
        <f>VLOOKUP(B327,'Plantilla publicacion'!$A$3:$M$489,9,0)</f>
        <v>1</v>
      </c>
      <c r="J327" s="15" t="str">
        <f>VLOOKUP(B327,'Plantilla publicacion'!$A$3:$M$489,10,0)</f>
        <v>Númerica</v>
      </c>
      <c r="K327" s="188" t="str">
        <f>VLOOKUP(B327,'Plantilla publicacion'!$A$3:$M$489,11,0)</f>
        <v>2025-01-27</v>
      </c>
      <c r="L327" s="188" t="str">
        <f>VLOOKUP(B327,'Plantilla publicacion'!$A$3:$M$489,12,0)</f>
        <v>2025-12-10</v>
      </c>
      <c r="M327" s="15">
        <f>IF(ISERROR(VLOOKUP(B327,'Plantilla publicacion'!$A$3:$P$489,16,0)),"NA",VLOOKUP(B327,'Plantilla publicacion'!$A$3:$P$489,16,0))</f>
        <v>0</v>
      </c>
      <c r="N327" s="15" t="str">
        <f>VLOOKUP(B327,'Plantilla publicacion'!$A$3:$M$489,13,0)</f>
        <v>73-GRUPO DE TRABAJO DE COMUNICACION;
13-GRUPO DE TRABAJO DE CONCEPTOS Y APOYO LEGAL</v>
      </c>
    </row>
    <row r="328" spans="1:14" ht="39.75" hidden="1" customHeight="1" x14ac:dyDescent="0.25">
      <c r="A328" s="13" t="str">
        <f>VLOOKUP(B328,'Plantilla publicacion'!$A$3:$B$489,2,0)</f>
        <v>Actividad propia</v>
      </c>
      <c r="B328" s="6" t="s">
        <v>801</v>
      </c>
      <c r="C328" s="220"/>
      <c r="D328" s="220">
        <f>VLOOKUP(B328,'Plantilla publicacion'!$A$3:$M$489,6,0)</f>
        <v>0</v>
      </c>
      <c r="E328" s="220"/>
      <c r="F328" s="220"/>
      <c r="G328" s="220" t="str">
        <f>VLOOKUP(B328,'Plantilla publicacion'!$A$3:$M$489,7,0)</f>
        <v>N/A</v>
      </c>
      <c r="H328" s="6" t="str">
        <f>VLOOKUP(B328,'Plantilla publicacion'!$A$3:$M$489,8,0)</f>
        <v>Elaborar y remitir al Grupo de Comunicaciones el Brief con la propuesta de la estrategia de divulgación del "Buscador de Conceptos" (Correo electrónico con Brief diligenciado / único entregable)</v>
      </c>
      <c r="I328" s="6">
        <f>VLOOKUP(B328,'Plantilla publicacion'!$A$3:$M$489,9,0)</f>
        <v>1</v>
      </c>
      <c r="J328" s="6" t="str">
        <f>VLOOKUP(B328,'Plantilla publicacion'!$A$3:$M$489,10,0)</f>
        <v>Númerica</v>
      </c>
      <c r="K328" s="7" t="str">
        <f>VLOOKUP(B328,'Plantilla publicacion'!$A$3:$M$489,11,0)</f>
        <v>2025-01-27</v>
      </c>
      <c r="L328" s="7" t="str">
        <f>VLOOKUP(B328,'Plantilla publicacion'!$A$3:$M$489,12,0)</f>
        <v>2025-02-28</v>
      </c>
      <c r="M328" s="58"/>
      <c r="N328" s="17" t="str">
        <f>VLOOKUP(B328,'Plantilla publicacion'!$A$3:$M$489,13,0)</f>
        <v>13-GRUPO DE TRABAJO DE CONCEPTOS Y APOYO LEGAL</v>
      </c>
    </row>
    <row r="329" spans="1:14" ht="39.75" hidden="1" customHeight="1" x14ac:dyDescent="0.25">
      <c r="A329" s="13" t="str">
        <f>VLOOKUP(B329,'Plantilla publicacion'!$A$3:$B$489,2,0)</f>
        <v>Actividad sin participaci�n</v>
      </c>
      <c r="B329" s="6" t="s">
        <v>803</v>
      </c>
      <c r="C329" s="220"/>
      <c r="D329" s="220">
        <f>VLOOKUP(B329,'Plantilla publicacion'!$A$3:$M$489,6,0)</f>
        <v>0</v>
      </c>
      <c r="E329" s="220"/>
      <c r="F329" s="220"/>
      <c r="G329" s="220" t="str">
        <f>VLOOKUP(B329,'Plantilla publicacion'!$A$3:$M$489,7,0)</f>
        <v>N/A</v>
      </c>
      <c r="H329" s="6" t="str">
        <f>VLOOKUP(B329,'Plantilla publicacion'!$A$3:$M$489,8,0)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29" s="6">
        <f>VLOOKUP(B329,'Plantilla publicacion'!$A$3:$M$489,9,0)</f>
        <v>1</v>
      </c>
      <c r="J329" s="6" t="str">
        <f>VLOOKUP(B329,'Plantilla publicacion'!$A$3:$M$489,10,0)</f>
        <v>Númerica</v>
      </c>
      <c r="K329" s="7" t="str">
        <f>VLOOKUP(B329,'Plantilla publicacion'!$A$3:$M$489,11,0)</f>
        <v>2025-03-03</v>
      </c>
      <c r="L329" s="7" t="str">
        <f>VLOOKUP(B329,'Plantilla publicacion'!$A$3:$M$489,12,0)</f>
        <v>2025-04-30</v>
      </c>
      <c r="M329" s="58"/>
      <c r="N329" s="17" t="str">
        <f>VLOOKUP(B329,'Plantilla publicacion'!$A$3:$M$489,13,0)</f>
        <v>73-GRUPO DE TRABAJO DE COMUNICACION</v>
      </c>
    </row>
    <row r="330" spans="1:14" ht="39.75" hidden="1" customHeight="1" thickBot="1" x14ac:dyDescent="0.3">
      <c r="A330" s="13" t="str">
        <f>VLOOKUP(B330,'Plantilla publicacion'!$A$3:$B$489,2,0)</f>
        <v>Actividad sin participaci�n</v>
      </c>
      <c r="B330" s="11" t="s">
        <v>805</v>
      </c>
      <c r="C330" s="220"/>
      <c r="D330" s="220">
        <f>VLOOKUP(B330,'Plantilla publicacion'!$A$3:$M$489,6,0)</f>
        <v>0</v>
      </c>
      <c r="E330" s="220"/>
      <c r="F330" s="220"/>
      <c r="G330" s="220" t="str">
        <f>VLOOKUP(B330,'Plantilla publicacion'!$A$3:$M$489,7,0)</f>
        <v>N/A</v>
      </c>
      <c r="H330" s="11" t="str">
        <f>VLOOKUP(B330,'Plantilla publicacion'!$A$3:$M$489,8,0)</f>
        <v>Ejecutar la estrategia de divulgación a través de los canales de comunicación d ela Entidad.  (capturas de pantalla de la publicación de estrategia de divulgación/único entregable)</v>
      </c>
      <c r="I330" s="11">
        <f>VLOOKUP(B330,'Plantilla publicacion'!$A$3:$M$489,9,0)</f>
        <v>1</v>
      </c>
      <c r="J330" s="11" t="str">
        <f>VLOOKUP(B330,'Plantilla publicacion'!$A$3:$M$489,10,0)</f>
        <v>Porcentual</v>
      </c>
      <c r="K330" s="113" t="str">
        <f>VLOOKUP(B330,'Plantilla publicacion'!$A$3:$M$489,11,0)</f>
        <v>2025-04-01</v>
      </c>
      <c r="L330" s="113" t="str">
        <f>VLOOKUP(B330,'Plantilla publicacion'!$A$3:$M$489,12,0)</f>
        <v>2025-12-10</v>
      </c>
      <c r="M330" s="114"/>
      <c r="N330" s="115" t="str">
        <f>VLOOKUP(B330,'Plantilla publicacion'!$A$3:$M$489,13,0)</f>
        <v>73-GRUPO DE TRABAJO DE COMUNICACION</v>
      </c>
    </row>
    <row r="331" spans="1:14" s="12" customFormat="1" ht="38.25" hidden="1" x14ac:dyDescent="0.25">
      <c r="A331" s="5" t="str">
        <f>VLOOKUP(B331,'Plantilla publicacion'!$A$3:$B$489,2,0)</f>
        <v>Producto</v>
      </c>
      <c r="B331" s="101" t="s">
        <v>808</v>
      </c>
      <c r="C331" s="219" t="str">
        <f>VLOOKUP(B331,'Plantilla publicacion'!$A$3:$R$489,17,0)</f>
        <v>PND - 5-31-5-b- Convergencia regional - Entidades públicas territoriales y nacionales fortalecidas / PES - Transformación Institucional</v>
      </c>
      <c r="D331" s="219" t="str">
        <f>VLOOKUP(B331,'Plantilla publicacion'!$A$3:$M$489,6,0)</f>
        <v>60-Fortalecer el Sistema Integral de Gestión Institucional en el marco del Modelo Integrado de Planeación y gestión para mejorar la prestación del servicio.</v>
      </c>
      <c r="E331" s="219" t="str">
        <f>VLOOKUP(B331,'Plantilla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1" s="219" t="str">
        <f>VLOOKUP(B331,'Plantilla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1" s="219" t="str">
        <f>VLOOKUP(B331,'Plantilla publicacion'!$A$3:$M$489,7,0)</f>
        <v>N/A</v>
      </c>
      <c r="H331" s="103" t="str">
        <f>VLOOKUP(B331,'Plantilla publicacion'!$A$3:$M$489,8,0)</f>
        <v>Proyecto(s) de acto(s) administrativo(s) a través del cual se ordenará la depuración normativa de la SIC, elaborado(s) y presentados (s) (Proyecto(s) de acto(s) de depuración elaborado(s)/único entregable)</v>
      </c>
      <c r="I331" s="103">
        <f>VLOOKUP(B331,'Plantilla publicacion'!$A$3:$M$489,9,0)</f>
        <v>100</v>
      </c>
      <c r="J331" s="103" t="str">
        <f>VLOOKUP(B331,'Plantilla publicacion'!$A$3:$M$489,10,0)</f>
        <v>Porcentual</v>
      </c>
      <c r="K331" s="189" t="str">
        <f>VLOOKUP(B331,'Plantilla publicacion'!$A$3:$M$489,11,0)</f>
        <v>2025-01-30</v>
      </c>
      <c r="L331" s="189" t="str">
        <f>VLOOKUP(B331,'Plantilla publicacion'!$A$3:$M$489,12,0)</f>
        <v>2025-07-11</v>
      </c>
      <c r="M331" s="103">
        <f>IF(ISERROR(VLOOKUP(B331,'Plantilla publicacion'!$A$3:$P$489,16,0)),"NA",VLOOKUP(B331,'Plantilla publicacion'!$A$3:$P$489,16,0))</f>
        <v>0</v>
      </c>
      <c r="N331" s="104" t="str">
        <f>VLOOKUP(B331,'Plantilla publicacion'!$A$3:$M$489,13,0)</f>
        <v>12-GRUPO DE TRABAJO DE REGULACIÓN</v>
      </c>
    </row>
    <row r="332" spans="1:14" ht="39.75" hidden="1" customHeight="1" x14ac:dyDescent="0.25">
      <c r="A332" s="13" t="str">
        <f>VLOOKUP(B332,'Plantilla publicacion'!$A$3:$B$489,2,0)</f>
        <v>Actividad propia</v>
      </c>
      <c r="B332" s="105" t="s">
        <v>810</v>
      </c>
      <c r="C332" s="220"/>
      <c r="D332" s="220">
        <f>VLOOKUP(B332,'Plantilla publicacion'!$A$3:$M$489,6,0)</f>
        <v>0</v>
      </c>
      <c r="E332" s="220"/>
      <c r="F332" s="220"/>
      <c r="G332" s="220" t="str">
        <f>VLOOKUP(B332,'Plantilla publicacion'!$A$3:$M$489,7,0)</f>
        <v>N/A</v>
      </c>
      <c r="H332" s="6" t="str">
        <f>VLOOKUP(B332,'Plantilla publicacion'!$A$3:$M$489,8,0)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2" s="6">
        <f>VLOOKUP(B332,'Plantilla publicacion'!$A$3:$M$489,9,0)</f>
        <v>1</v>
      </c>
      <c r="J332" s="6" t="str">
        <f>VLOOKUP(B332,'Plantilla publicacion'!$A$3:$M$489,10,0)</f>
        <v>Númerica</v>
      </c>
      <c r="K332" s="7" t="str">
        <f>VLOOKUP(B332,'Plantilla publicacion'!$A$3:$M$489,11,0)</f>
        <v>2025-01-30</v>
      </c>
      <c r="L332" s="7" t="str">
        <f>VLOOKUP(B332,'Plantilla publicacion'!$A$3:$M$489,12,0)</f>
        <v>2025-02-28</v>
      </c>
      <c r="M332" s="58"/>
      <c r="N332" s="106" t="str">
        <f>VLOOKUP(B332,'Plantilla publicacion'!$A$3:$M$489,13,0)</f>
        <v>12-GRUPO DE TRABAJO DE REGULACIÓN</v>
      </c>
    </row>
    <row r="333" spans="1:14" ht="39.75" hidden="1" customHeight="1" x14ac:dyDescent="0.25">
      <c r="A333" s="13" t="str">
        <f>VLOOKUP(B333,'Plantilla publicacion'!$A$3:$B$489,2,0)</f>
        <v>Actividad propia</v>
      </c>
      <c r="B333" s="105" t="s">
        <v>812</v>
      </c>
      <c r="C333" s="220"/>
      <c r="D333" s="220">
        <f>VLOOKUP(B333,'Plantilla publicacion'!$A$3:$M$489,6,0)</f>
        <v>0</v>
      </c>
      <c r="E333" s="220"/>
      <c r="F333" s="220"/>
      <c r="G333" s="220" t="str">
        <f>VLOOKUP(B333,'Plantilla publicacion'!$A$3:$M$489,7,0)</f>
        <v>N/A</v>
      </c>
      <c r="H333" s="6" t="str">
        <f>VLOOKUP(B333,'Plantilla publicacion'!$A$3:$M$489,8,0)</f>
        <v>Realizar consulta pública para identificar instrucciones o regulaciones de la Superintendencia, susceptibles de depuración  en el marco de la Ley 2085 de 2021. (Soporte de publicación en la página web de la Entidad / único entregable)</v>
      </c>
      <c r="I333" s="6">
        <f>VLOOKUP(B333,'Plantilla publicacion'!$A$3:$M$489,9,0)</f>
        <v>1</v>
      </c>
      <c r="J333" s="6" t="str">
        <f>VLOOKUP(B333,'Plantilla publicacion'!$A$3:$M$489,10,0)</f>
        <v>Númerica</v>
      </c>
      <c r="K333" s="7" t="str">
        <f>VLOOKUP(B333,'Plantilla publicacion'!$A$3:$M$489,11,0)</f>
        <v>2025-02-25</v>
      </c>
      <c r="L333" s="7" t="str">
        <f>VLOOKUP(B333,'Plantilla publicacion'!$A$3:$M$489,12,0)</f>
        <v>2025-03-25</v>
      </c>
      <c r="M333" s="58"/>
      <c r="N333" s="106" t="str">
        <f>VLOOKUP(B333,'Plantilla publicacion'!$A$3:$M$489,13,0)</f>
        <v>12-GRUPO DE TRABAJO DE REGULACIÓN</v>
      </c>
    </row>
    <row r="334" spans="1:14" ht="39.75" hidden="1" customHeight="1" x14ac:dyDescent="0.25">
      <c r="A334" s="13" t="str">
        <f>VLOOKUP(B334,'Plantilla publicacion'!$A$3:$B$489,2,0)</f>
        <v>Actividad propia</v>
      </c>
      <c r="B334" s="105" t="s">
        <v>814</v>
      </c>
      <c r="C334" s="220"/>
      <c r="D334" s="220">
        <f>VLOOKUP(B334,'Plantilla publicacion'!$A$3:$M$489,6,0)</f>
        <v>0</v>
      </c>
      <c r="E334" s="220"/>
      <c r="F334" s="220"/>
      <c r="G334" s="220" t="str">
        <f>VLOOKUP(B334,'Plantilla publicacion'!$A$3:$M$489,7,0)</f>
        <v>N/A</v>
      </c>
      <c r="H334" s="6" t="str">
        <f>VLOOKUP(B334,'Plantilla publicacion'!$A$3:$M$489,8,0)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34" s="6">
        <f>VLOOKUP(B334,'Plantilla publicacion'!$A$3:$M$489,9,0)</f>
        <v>1</v>
      </c>
      <c r="J334" s="6" t="str">
        <f>VLOOKUP(B334,'Plantilla publicacion'!$A$3:$M$489,10,0)</f>
        <v>Númerica</v>
      </c>
      <c r="K334" s="7" t="str">
        <f>VLOOKUP(B334,'Plantilla publicacion'!$A$3:$M$489,11,0)</f>
        <v>2025-02-25</v>
      </c>
      <c r="L334" s="7" t="str">
        <f>VLOOKUP(B334,'Plantilla publicacion'!$A$3:$M$489,12,0)</f>
        <v>2025-03-25</v>
      </c>
      <c r="M334" s="58"/>
      <c r="N334" s="106" t="str">
        <f>VLOOKUP(B334,'Plantilla publicacion'!$A$3:$M$489,13,0)</f>
        <v>12-GRUPO DE TRABAJO DE REGULACIÓN</v>
      </c>
    </row>
    <row r="335" spans="1:14" ht="39.75" hidden="1" customHeight="1" x14ac:dyDescent="0.25">
      <c r="A335" s="13" t="str">
        <f>VLOOKUP(B335,'Plantilla publicacion'!$A$3:$B$489,2,0)</f>
        <v>Actividad propia</v>
      </c>
      <c r="B335" s="105" t="s">
        <v>816</v>
      </c>
      <c r="C335" s="220"/>
      <c r="D335" s="220">
        <f>VLOOKUP(B335,'Plantilla publicacion'!$A$3:$M$489,6,0)</f>
        <v>0</v>
      </c>
      <c r="E335" s="220"/>
      <c r="F335" s="220"/>
      <c r="G335" s="220" t="str">
        <f>VLOOKUP(B335,'Plantilla publicacion'!$A$3:$M$489,7,0)</f>
        <v>N/A</v>
      </c>
      <c r="H335" s="6" t="str">
        <f>VLOOKUP(B335,'Plantilla publicacion'!$A$3:$M$489,8,0)</f>
        <v>Socializar con las Delegaturas los resultados de la consulta pública y priorizar los asuntos que puedan coadyuvar a la mejora  normativa  (Correo electrónico a las Delegaturas informando los resultados / único entregable)</v>
      </c>
      <c r="I335" s="6">
        <f>VLOOKUP(B335,'Plantilla publicacion'!$A$3:$M$489,9,0)</f>
        <v>1</v>
      </c>
      <c r="J335" s="6" t="str">
        <f>VLOOKUP(B335,'Plantilla publicacion'!$A$3:$M$489,10,0)</f>
        <v>Númerica</v>
      </c>
      <c r="K335" s="7" t="str">
        <f>VLOOKUP(B335,'Plantilla publicacion'!$A$3:$M$489,11,0)</f>
        <v>2025-03-26</v>
      </c>
      <c r="L335" s="7" t="str">
        <f>VLOOKUP(B335,'Plantilla publicacion'!$A$3:$M$489,12,0)</f>
        <v>2025-04-25</v>
      </c>
      <c r="M335" s="58"/>
      <c r="N335" s="106" t="str">
        <f>VLOOKUP(B335,'Plantilla publicacion'!$A$3:$M$489,13,0)</f>
        <v>12-GRUPO DE TRABAJO DE REGULACIÓN</v>
      </c>
    </row>
    <row r="336" spans="1:14" ht="39.75" hidden="1" customHeight="1" x14ac:dyDescent="0.25">
      <c r="A336" s="13" t="str">
        <f>VLOOKUP(B336,'Plantilla publicacion'!$A$3:$B$489,2,0)</f>
        <v>Actividad propia</v>
      </c>
      <c r="B336" s="105" t="s">
        <v>818</v>
      </c>
      <c r="C336" s="220"/>
      <c r="D336" s="220">
        <f>VLOOKUP(B336,'Plantilla publicacion'!$A$3:$M$489,6,0)</f>
        <v>0</v>
      </c>
      <c r="E336" s="220"/>
      <c r="F336" s="220"/>
      <c r="G336" s="220" t="str">
        <f>VLOOKUP(B336,'Plantilla publicacion'!$A$3:$M$489,7,0)</f>
        <v>N/A</v>
      </c>
      <c r="H336" s="6" t="str">
        <f>VLOOKUP(B336,'Plantilla publicacion'!$A$3:$M$489,8,0)</f>
        <v>Preparar proyecto(s) de acto(s) administrativo(s) a través del cual se ordenará la depuración normativa (Proyecto de acto/ único entregable)</v>
      </c>
      <c r="I336" s="6">
        <f>VLOOKUP(B336,'Plantilla publicacion'!$A$3:$M$489,9,0)</f>
        <v>1</v>
      </c>
      <c r="J336" s="6" t="str">
        <f>VLOOKUP(B336,'Plantilla publicacion'!$A$3:$M$489,10,0)</f>
        <v>Númerica</v>
      </c>
      <c r="K336" s="7" t="str">
        <f>VLOOKUP(B336,'Plantilla publicacion'!$A$3:$M$489,11,0)</f>
        <v>2025-04-28</v>
      </c>
      <c r="L336" s="7" t="str">
        <f>VLOOKUP(B336,'Plantilla publicacion'!$A$3:$M$489,12,0)</f>
        <v>2025-05-30</v>
      </c>
      <c r="M336" s="58"/>
      <c r="N336" s="106" t="str">
        <f>VLOOKUP(B336,'Plantilla publicacion'!$A$3:$M$489,13,0)</f>
        <v>12-GRUPO DE TRABAJO DE REGULACIÓN</v>
      </c>
    </row>
    <row r="337" spans="1:14" ht="39.75" hidden="1" customHeight="1" x14ac:dyDescent="0.25">
      <c r="A337" s="13" t="str">
        <f>VLOOKUP(B337,'Plantilla publicacion'!$A$3:$B$489,2,0)</f>
        <v>Actividad propia</v>
      </c>
      <c r="B337" s="105" t="s">
        <v>820</v>
      </c>
      <c r="C337" s="220"/>
      <c r="D337" s="220">
        <f>VLOOKUP(B337,'Plantilla publicacion'!$A$3:$M$489,6,0)</f>
        <v>0</v>
      </c>
      <c r="E337" s="220"/>
      <c r="F337" s="220"/>
      <c r="G337" s="220" t="str">
        <f>VLOOKUP(B337,'Plantilla publicacion'!$A$3:$M$489,7,0)</f>
        <v>N/A</v>
      </c>
      <c r="H337" s="6" t="str">
        <f>VLOOKUP(B337,'Plantilla publicacion'!$A$3:$M$489,8,0)</f>
        <v>Adelantar consulta pública  de proyecto(s) de acto(s) administrativo(s) a través del cual se ordenará la depuración normativa (Soporte de publicación en la página web de la Entidad / único entregable)</v>
      </c>
      <c r="I337" s="6">
        <f>VLOOKUP(B337,'Plantilla publicacion'!$A$3:$M$489,9,0)</f>
        <v>1</v>
      </c>
      <c r="J337" s="6" t="str">
        <f>VLOOKUP(B337,'Plantilla publicacion'!$A$3:$M$489,10,0)</f>
        <v>Númerica</v>
      </c>
      <c r="K337" s="7" t="str">
        <f>VLOOKUP(B337,'Plantilla publicacion'!$A$3:$M$489,11,0)</f>
        <v>2025-06-03</v>
      </c>
      <c r="L337" s="7" t="str">
        <f>VLOOKUP(B337,'Plantilla publicacion'!$A$3:$M$489,12,0)</f>
        <v>2025-06-20</v>
      </c>
      <c r="M337" s="58"/>
      <c r="N337" s="106" t="str">
        <f>VLOOKUP(B337,'Plantilla publicacion'!$A$3:$M$489,13,0)</f>
        <v>12-GRUPO DE TRABAJO DE REGULACIÓN</v>
      </c>
    </row>
    <row r="338" spans="1:14" ht="39.75" hidden="1" customHeight="1" thickBot="1" x14ac:dyDescent="0.3">
      <c r="A338" s="13" t="str">
        <f>VLOOKUP(B338,'Plantilla publicacion'!$A$3:$B$489,2,0)</f>
        <v>Actividad propia</v>
      </c>
      <c r="B338" s="107" t="s">
        <v>821</v>
      </c>
      <c r="C338" s="221"/>
      <c r="D338" s="221">
        <f>VLOOKUP(B338,'Plantilla publicacion'!$A$3:$M$489,6,0)</f>
        <v>0</v>
      </c>
      <c r="E338" s="221"/>
      <c r="F338" s="221"/>
      <c r="G338" s="221" t="str">
        <f>VLOOKUP(B338,'Plantilla publicacion'!$A$3:$M$489,7,0)</f>
        <v>N/A</v>
      </c>
      <c r="H338" s="109" t="str">
        <f>VLOOKUP(B338,'Plantilla publicacion'!$A$3:$M$489,8,0)</f>
        <v>Elaborar y presentar a la Superintendente,  la versión final del proyecto(s) de acto(s) administrativo(s) a través del cual se ordenará la depuración normativa (Proyecto de acto de depuración elaborado/único entregable)</v>
      </c>
      <c r="I338" s="109">
        <f>VLOOKUP(B338,'Plantilla publicacion'!$A$3:$M$489,9,0)</f>
        <v>1</v>
      </c>
      <c r="J338" s="109" t="str">
        <f>VLOOKUP(B338,'Plantilla publicacion'!$A$3:$M$489,10,0)</f>
        <v>Númerica</v>
      </c>
      <c r="K338" s="110" t="str">
        <f>VLOOKUP(B338,'Plantilla publicacion'!$A$3:$M$489,11,0)</f>
        <v>2025-06-24</v>
      </c>
      <c r="L338" s="110" t="str">
        <f>VLOOKUP(B338,'Plantilla publicacion'!$A$3:$M$489,12,0)</f>
        <v>2025-07-11</v>
      </c>
      <c r="M338" s="111"/>
      <c r="N338" s="112" t="str">
        <f>VLOOKUP(B338,'Plantilla publicacion'!$A$3:$M$489,13,0)</f>
        <v>12-GRUPO DE TRABAJO DE REGULACIÓN</v>
      </c>
    </row>
    <row r="339" spans="1:14" s="12" customFormat="1" ht="51" hidden="1" x14ac:dyDescent="0.25">
      <c r="A339" s="5" t="str">
        <f>VLOOKUP(B339,'Plantilla publicacion'!$A$3:$B$489,2,0)</f>
        <v>Producto</v>
      </c>
      <c r="B339" s="15" t="s">
        <v>870</v>
      </c>
      <c r="C339" s="220" t="str">
        <f>VLOOKUP(B339,'Plantilla publicacion'!$A$3:$R$489,17,0)</f>
        <v>PND - 5-31-5-b- Convergencia regional - Entidades públicas territoriales y nacionales fortalecidas / PES - Transformación Institucional</v>
      </c>
      <c r="D339" s="220" t="str">
        <f>VLOOKUP(B339,'Plantilla publicacion'!$A$3:$M$489,6,0)</f>
        <v>56-Fortalecer la gestión de la información, el conocimiento y la innovación para optimizar la capacidad institucional</v>
      </c>
      <c r="E339" s="220" t="str">
        <f>VLOOKUP(B339,'Plantilla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9" s="220" t="str">
        <f>VLOOKUP(B339,'Plantilla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9" s="220" t="str">
        <f>VLOOKUP(B339,'Plantilla publicacion'!$A$3:$M$489,7,0)</f>
        <v>FUNCIONAMIENTO</v>
      </c>
      <c r="H339" s="15" t="str">
        <f>VLOOKUP(B339,'Plantilla publicacion'!$A$3:$M$489,8,0)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39" s="15">
        <f>VLOOKUP(B339,'Plantilla publicacion'!$A$3:$M$489,9,0)</f>
        <v>1</v>
      </c>
      <c r="J339" s="15" t="str">
        <f>VLOOKUP(B339,'Plantilla publicacion'!$A$3:$M$489,10,0)</f>
        <v>Númerica</v>
      </c>
      <c r="K339" s="188" t="str">
        <f>VLOOKUP(B339,'Plantilla publicacion'!$A$3:$M$489,11,0)</f>
        <v>2025-02-03</v>
      </c>
      <c r="L339" s="188" t="str">
        <f>VLOOKUP(B339,'Plantilla publicacion'!$A$3:$M$489,12,0)</f>
        <v>2025-11-26</v>
      </c>
      <c r="M339" s="103">
        <f>IF(ISERROR(VLOOKUP(B339,'Plantilla publicacion'!$A$3:$P$489,16,0)),"NA",VLOOKUP(B339,'Plantilla publicacion'!$A$3:$P$489,16,0))</f>
        <v>0</v>
      </c>
      <c r="N339" s="15" t="str">
        <f>VLOOKUP(B339,'Plantilla publicacion'!$A$3:$M$489,13,0)</f>
        <v>7000-DESPACHO DEL SUPERINTENDENTE DELEGADO PARA LA PROTECCIÓN DE DATOS PERSONALES</v>
      </c>
    </row>
    <row r="340" spans="1:14" ht="39.75" hidden="1" customHeight="1" x14ac:dyDescent="0.25">
      <c r="A340" s="13" t="str">
        <f>VLOOKUP(B340,'Plantilla publicacion'!$A$3:$B$489,2,0)</f>
        <v>Actividad propia</v>
      </c>
      <c r="B340" s="6" t="s">
        <v>872</v>
      </c>
      <c r="C340" s="220"/>
      <c r="D340" s="220">
        <f>VLOOKUP(B340,'Plantilla publicacion'!$A$3:$M$489,6,0)</f>
        <v>0</v>
      </c>
      <c r="E340" s="220"/>
      <c r="F340" s="220"/>
      <c r="G340" s="220" t="str">
        <f>VLOOKUP(B340,'Plantilla publicacion'!$A$3:$M$489,7,0)</f>
        <v>N/A</v>
      </c>
      <c r="H340" s="6" t="str">
        <f>VLOOKUP(B340,'Plantilla publicacion'!$A$3:$M$489,8,0)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0" s="6">
        <f>VLOOKUP(B340,'Plantilla publicacion'!$A$3:$M$489,9,0)</f>
        <v>1</v>
      </c>
      <c r="J340" s="6" t="str">
        <f>VLOOKUP(B340,'Plantilla publicacion'!$A$3:$M$489,10,0)</f>
        <v>Númerica</v>
      </c>
      <c r="K340" s="7" t="str">
        <f>VLOOKUP(B340,'Plantilla publicacion'!$A$3:$M$489,11,0)</f>
        <v>2025-02-03</v>
      </c>
      <c r="L340" s="7" t="str">
        <f>VLOOKUP(B340,'Plantilla publicacion'!$A$3:$M$489,12,0)</f>
        <v>2025-05-12</v>
      </c>
      <c r="M340" s="58"/>
      <c r="N340" s="17" t="str">
        <f>VLOOKUP(B340,'Plantilla publicacion'!$A$3:$M$489,13,0)</f>
        <v>7000-DESPACHO DEL SUPERINTENDENTE DELEGADO PARA LA PROTECCIÓN DE DATOS PERSONALES</v>
      </c>
    </row>
    <row r="341" spans="1:14" ht="39.75" hidden="1" customHeight="1" x14ac:dyDescent="0.25">
      <c r="A341" s="13" t="str">
        <f>VLOOKUP(B341,'Plantilla publicacion'!$A$3:$B$489,2,0)</f>
        <v>Actividad propia</v>
      </c>
      <c r="B341" s="6" t="s">
        <v>874</v>
      </c>
      <c r="C341" s="220"/>
      <c r="D341" s="220">
        <f>VLOOKUP(B341,'Plantilla publicacion'!$A$3:$M$489,6,0)</f>
        <v>0</v>
      </c>
      <c r="E341" s="220"/>
      <c r="F341" s="220"/>
      <c r="G341" s="220" t="str">
        <f>VLOOKUP(B341,'Plantilla publicacion'!$A$3:$M$489,7,0)</f>
        <v>N/A</v>
      </c>
      <c r="H341" s="6" t="str">
        <f>VLOOKUP(B341,'Plantilla publicacion'!$A$3:$M$489,8,0)</f>
        <v>Elaborar documento con el desarrollo del estudio comparativo y un apartado de recomendaciones para la adopción o adaptación de dichas medidas en el marco regulatorio colombiano (Documento)</v>
      </c>
      <c r="I341" s="6">
        <f>VLOOKUP(B341,'Plantilla publicacion'!$A$3:$M$489,9,0)</f>
        <v>1</v>
      </c>
      <c r="J341" s="6" t="str">
        <f>VLOOKUP(B341,'Plantilla publicacion'!$A$3:$M$489,10,0)</f>
        <v>Númerica</v>
      </c>
      <c r="K341" s="7" t="str">
        <f>VLOOKUP(B341,'Plantilla publicacion'!$A$3:$M$489,11,0)</f>
        <v>2025-05-13</v>
      </c>
      <c r="L341" s="7" t="str">
        <f>VLOOKUP(B341,'Plantilla publicacion'!$A$3:$M$489,12,0)</f>
        <v>2025-10-17</v>
      </c>
      <c r="M341" s="58"/>
      <c r="N341" s="17" t="str">
        <f>VLOOKUP(B341,'Plantilla publicacion'!$A$3:$M$489,13,0)</f>
        <v>7000-DESPACHO DEL SUPERINTENDENTE DELEGADO PARA LA PROTECCIÓN DE DATOS PERSONALES</v>
      </c>
    </row>
    <row r="342" spans="1:14" ht="39.75" hidden="1" customHeight="1" thickBot="1" x14ac:dyDescent="0.3">
      <c r="A342" s="13" t="str">
        <f>VLOOKUP(B342,'Plantilla publicacion'!$A$3:$B$489,2,0)</f>
        <v>Actividad propia</v>
      </c>
      <c r="B342" s="11" t="s">
        <v>876</v>
      </c>
      <c r="C342" s="220"/>
      <c r="D342" s="220">
        <f>VLOOKUP(B342,'Plantilla publicacion'!$A$3:$M$489,6,0)</f>
        <v>0</v>
      </c>
      <c r="E342" s="220"/>
      <c r="F342" s="220"/>
      <c r="G342" s="220" t="str">
        <f>VLOOKUP(B342,'Plantilla publicacion'!$A$3:$M$489,7,0)</f>
        <v>N/A</v>
      </c>
      <c r="H342" s="11" t="str">
        <f>VLOOKUP(B342,'Plantilla publicacion'!$A$3:$M$489,8,0)</f>
        <v>Solicitar la publicación del documento con el propósito que entidades públicas y privadas conozcan los efectos de la Inteligencia Artificial (IA) al derecho en cuestión (Link de publicación)</v>
      </c>
      <c r="I342" s="11">
        <f>VLOOKUP(B342,'Plantilla publicacion'!$A$3:$M$489,9,0)</f>
        <v>1</v>
      </c>
      <c r="J342" s="11" t="str">
        <f>VLOOKUP(B342,'Plantilla publicacion'!$A$3:$M$489,10,0)</f>
        <v>Númerica</v>
      </c>
      <c r="K342" s="113" t="str">
        <f>VLOOKUP(B342,'Plantilla publicacion'!$A$3:$M$489,11,0)</f>
        <v>2025-10-17</v>
      </c>
      <c r="L342" s="113" t="str">
        <f>VLOOKUP(B342,'Plantilla publicacion'!$A$3:$M$489,12,0)</f>
        <v>2025-11-26</v>
      </c>
      <c r="M342" s="114"/>
      <c r="N342" s="115" t="str">
        <f>VLOOKUP(B342,'Plantilla publicacion'!$A$3:$M$489,13,0)</f>
        <v>7000-DESPACHO DEL SUPERINTENDENTE DELEGADO PARA LA PROTECCIÓN DE DATOS PERSONALES</v>
      </c>
    </row>
    <row r="343" spans="1:14" s="12" customFormat="1" ht="51" hidden="1" x14ac:dyDescent="0.25">
      <c r="A343" s="5" t="str">
        <f>VLOOKUP(B343,'Plantilla publicacion'!$A$3:$B$489,2,0)</f>
        <v>Producto</v>
      </c>
      <c r="B343" s="101" t="s">
        <v>1045</v>
      </c>
      <c r="C343" s="219" t="str">
        <f>VLOOKUP(B343,'Plantilla publicacion'!$A$3:$R$489,17,0)</f>
        <v>PND - 5-31-5-b- Convergencia regional - Entidades públicas territoriales y nacionales fortalecidas / PES - Transformación Institucional</v>
      </c>
      <c r="D343" s="219" t="str">
        <f>VLOOKUP(B343,'Plantilla publicacion'!$A$3:$M$489,6,0)</f>
        <v>60-Fortalecer el Sistema Integral de Gestión Institucional en el marco del Modelo Integrado de Planeación y gestión para mejorar la prestación del servicio.</v>
      </c>
      <c r="E343" s="219" t="str">
        <f>VLOOKUP(B343,'Plantilla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3" s="219" t="str">
        <f>VLOOKUP(B343,'Plantilla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3" s="219" t="str">
        <f>VLOOKUP(B343,'Plantilla publicacion'!$A$3:$M$489,7,0)</f>
        <v>N/A</v>
      </c>
      <c r="H343" s="103" t="str">
        <f>VLOOKUP(B343,'Plantilla publicacion'!$A$3:$M$489,8,0)</f>
        <v>Propuestas de modificación y actualización del Título X de la Circular Única de la Superintendencia de Industria y Comercio en materia de Propiedad Industrial, remitida al grupo de regulación (Propuestas de modificación enviadas por memorando)</v>
      </c>
      <c r="I343" s="103">
        <f>VLOOKUP(B343,'Plantilla publicacion'!$A$3:$M$489,9,0)</f>
        <v>2</v>
      </c>
      <c r="J343" s="103" t="str">
        <f>VLOOKUP(B343,'Plantilla publicacion'!$A$3:$M$489,10,0)</f>
        <v>Númerica</v>
      </c>
      <c r="K343" s="189" t="str">
        <f>VLOOKUP(B343,'Plantilla publicacion'!$A$3:$M$489,11,0)</f>
        <v>2025-01-20</v>
      </c>
      <c r="L343" s="189" t="str">
        <f>VLOOKUP(B343,'Plantilla publicacion'!$A$3:$M$489,12,0)</f>
        <v>2025-07-18</v>
      </c>
      <c r="M343" s="103">
        <f>IF(ISERROR(VLOOKUP(B343,'Plantilla publicacion'!$A$3:$P$489,16,0)),"NA",VLOOKUP(B343,'Plantilla publicacion'!$A$3:$P$489,16,0))</f>
        <v>0</v>
      </c>
      <c r="N343" s="104" t="str">
        <f>VLOOKUP(B343,'Plantilla publicacion'!$A$3:$M$489,13,0)</f>
        <v>2000-DESPACHO DEL SUPERINTENDENTE DELEGADO PARA LA PROPIEDAD INDUSTRIAL;
2010-DIRECCION DE SIGNOS DISTINTIVOS;
2020-DIRECCIÓN DE NUEVAS CREACIONES</v>
      </c>
    </row>
    <row r="344" spans="1:14" ht="25.5" hidden="1" x14ac:dyDescent="0.25">
      <c r="A344" s="13" t="str">
        <f>VLOOKUP(B344,'Plantilla publicacion'!$A$3:$B$489,2,0)</f>
        <v>Actividad sin participaci�n</v>
      </c>
      <c r="B344" s="105" t="s">
        <v>1047</v>
      </c>
      <c r="C344" s="220"/>
      <c r="D344" s="220">
        <f>VLOOKUP(B344,'Plantilla publicacion'!$A$3:$M$489,6,0)</f>
        <v>0</v>
      </c>
      <c r="E344" s="220"/>
      <c r="F344" s="220"/>
      <c r="G344" s="220" t="str">
        <f>VLOOKUP(B344,'Plantilla publicacion'!$A$3:$M$489,7,0)</f>
        <v>N/A</v>
      </c>
      <c r="H344" s="6" t="str">
        <f>VLOOKUP(B344,'Plantilla publicacion'!$A$3:$M$489,8,0)</f>
        <v>Identificar necesidades de regulación en materia de Propiedad Industrial para mejora de los trámites (Documento de identificación de necesidades elaborado)</v>
      </c>
      <c r="I344" s="6">
        <f>VLOOKUP(B344,'Plantilla publicacion'!$A$3:$M$489,9,0)</f>
        <v>2</v>
      </c>
      <c r="J344" s="6" t="str">
        <f>VLOOKUP(B344,'Plantilla publicacion'!$A$3:$M$489,10,0)</f>
        <v>Númerica</v>
      </c>
      <c r="K344" s="7" t="str">
        <f>VLOOKUP(B344,'Plantilla publicacion'!$A$3:$M$489,11,0)</f>
        <v>2025-01-20</v>
      </c>
      <c r="L344" s="7" t="str">
        <f>VLOOKUP(B344,'Plantilla publicacion'!$A$3:$M$489,12,0)</f>
        <v>2025-05-30</v>
      </c>
      <c r="M344" s="58"/>
      <c r="N344" s="106" t="str">
        <f>VLOOKUP(B344,'Plantilla publicacion'!$A$3:$M$489,13,0)</f>
        <v>2010-DIRECCION DE SIGNOS DISTINTIVOS;
2020-DIRECCIÓN DE NUEVAS CREACIONES</v>
      </c>
    </row>
    <row r="345" spans="1:14" ht="38.25" hidden="1" x14ac:dyDescent="0.25">
      <c r="A345" s="13" t="str">
        <f>VLOOKUP(B345,'Plantilla publicacion'!$A$3:$B$489,2,0)</f>
        <v>Actividad sin participaci�n</v>
      </c>
      <c r="B345" s="105" t="s">
        <v>1050</v>
      </c>
      <c r="C345" s="220"/>
      <c r="D345" s="220">
        <f>VLOOKUP(B345,'Plantilla publicacion'!$A$3:$M$489,6,0)</f>
        <v>0</v>
      </c>
      <c r="E345" s="220"/>
      <c r="F345" s="220"/>
      <c r="G345" s="220" t="str">
        <f>VLOOKUP(B345,'Plantilla publicacion'!$A$3:$M$489,7,0)</f>
        <v>N/A</v>
      </c>
      <c r="H345" s="6" t="str">
        <f>VLOOKUP(B345,'Plantilla publicacion'!$A$3:$M$489,8,0)</f>
        <v>Elaborar propuesta de modificación y actualización del Título X de la Circular Única de la Superintendencia de Industria y Comercio en materia de Nuevas Creaciones y  Signos Distintivos (Propuestas de modificación entregadas al Despacho de PI)</v>
      </c>
      <c r="I345" s="6">
        <f>VLOOKUP(B345,'Plantilla publicacion'!$A$3:$M$489,9,0)</f>
        <v>2</v>
      </c>
      <c r="J345" s="6" t="str">
        <f>VLOOKUP(B345,'Plantilla publicacion'!$A$3:$M$489,10,0)</f>
        <v>Númerica</v>
      </c>
      <c r="K345" s="7" t="str">
        <f>VLOOKUP(B345,'Plantilla publicacion'!$A$3:$M$489,11,0)</f>
        <v>2025-01-20</v>
      </c>
      <c r="L345" s="7" t="str">
        <f>VLOOKUP(B345,'Plantilla publicacion'!$A$3:$M$489,12,0)</f>
        <v>2025-05-30</v>
      </c>
      <c r="M345" s="58"/>
      <c r="N345" s="106" t="str">
        <f>VLOOKUP(B345,'Plantilla publicacion'!$A$3:$M$489,13,0)</f>
        <v>2010-DIRECCION DE SIGNOS DISTINTIVOS;
2020-DIRECCIÓN DE NUEVAS CREACIONES</v>
      </c>
    </row>
    <row r="346" spans="1:14" ht="51" hidden="1" x14ac:dyDescent="0.25">
      <c r="A346" s="13" t="str">
        <f>VLOOKUP(B346,'Plantilla publicacion'!$A$3:$B$489,2,0)</f>
        <v>Actividad propia</v>
      </c>
      <c r="B346" s="105" t="s">
        <v>1052</v>
      </c>
      <c r="C346" s="220"/>
      <c r="D346" s="220">
        <f>VLOOKUP(B346,'Plantilla publicacion'!$A$3:$M$489,6,0)</f>
        <v>0</v>
      </c>
      <c r="E346" s="220"/>
      <c r="F346" s="220"/>
      <c r="G346" s="220" t="str">
        <f>VLOOKUP(B346,'Plantilla publicacion'!$A$3:$M$489,7,0)</f>
        <v>N/A</v>
      </c>
      <c r="H346" s="6" t="str">
        <f>VLOOKUP(B346,'Plantilla publicacion'!$A$3:$M$489,8,0)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46" s="6">
        <f>VLOOKUP(B346,'Plantilla publicacion'!$A$3:$M$489,9,0)</f>
        <v>2</v>
      </c>
      <c r="J346" s="6" t="str">
        <f>VLOOKUP(B346,'Plantilla publicacion'!$A$3:$M$489,10,0)</f>
        <v>Númerica</v>
      </c>
      <c r="K346" s="7" t="str">
        <f>VLOOKUP(B346,'Plantilla publicacion'!$A$3:$M$489,11,0)</f>
        <v>2025-06-03</v>
      </c>
      <c r="L346" s="7" t="str">
        <f>VLOOKUP(B346,'Plantilla publicacion'!$A$3:$M$489,12,0)</f>
        <v>2025-06-27</v>
      </c>
      <c r="M346" s="58"/>
      <c r="N346" s="106" t="str">
        <f>VLOOKUP(B346,'Plantilla publicacion'!$A$3:$M$489,13,0)</f>
        <v>2000-DESPACHO DEL SUPERINTENDENTE DELEGADO PARA LA PROPIEDAD INDUSTRIAL</v>
      </c>
    </row>
    <row r="347" spans="1:14" ht="51.75" hidden="1" thickBot="1" x14ac:dyDescent="0.3">
      <c r="A347" s="13" t="str">
        <f>VLOOKUP(B347,'Plantilla publicacion'!$A$3:$B$489,2,0)</f>
        <v>Actividad propia</v>
      </c>
      <c r="B347" s="107" t="s">
        <v>1053</v>
      </c>
      <c r="C347" s="221"/>
      <c r="D347" s="221">
        <f>VLOOKUP(B347,'Plantilla publicacion'!$A$3:$M$489,6,0)</f>
        <v>0</v>
      </c>
      <c r="E347" s="221"/>
      <c r="F347" s="221"/>
      <c r="G347" s="221" t="str">
        <f>VLOOKUP(B347,'Plantilla publicacion'!$A$3:$M$489,7,0)</f>
        <v>N/A</v>
      </c>
      <c r="H347" s="109" t="str">
        <f>VLOOKUP(B347,'Plantilla publicacion'!$A$3:$M$489,8,0)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47" s="109">
        <f>VLOOKUP(B347,'Plantilla publicacion'!$A$3:$M$489,9,0)</f>
        <v>2</v>
      </c>
      <c r="J347" s="109" t="str">
        <f>VLOOKUP(B347,'Plantilla publicacion'!$A$3:$M$489,10,0)</f>
        <v>Númerica</v>
      </c>
      <c r="K347" s="110" t="str">
        <f>VLOOKUP(B347,'Plantilla publicacion'!$A$3:$M$489,11,0)</f>
        <v>2025-07-01</v>
      </c>
      <c r="L347" s="110" t="str">
        <f>VLOOKUP(B347,'Plantilla publicacion'!$A$3:$M$489,12,0)</f>
        <v>2025-07-18</v>
      </c>
      <c r="M347" s="111"/>
      <c r="N347" s="112" t="str">
        <f>VLOOKUP(B347,'Plantilla publicacion'!$A$3:$M$489,13,0)</f>
        <v>2000-DESPACHO DEL SUPERINTENDENTE DELEGADO PARA LA PROPIEDAD INDUSTRIAL</v>
      </c>
    </row>
    <row r="348" spans="1:14" s="12" customFormat="1" ht="25.5" hidden="1" x14ac:dyDescent="0.25">
      <c r="A348" s="5" t="str">
        <f>VLOOKUP(B348,'Plantilla publicacion'!$A$3:$B$489,2,0)</f>
        <v>Producto</v>
      </c>
      <c r="B348" s="15" t="s">
        <v>1173</v>
      </c>
      <c r="C348" s="220" t="str">
        <f>VLOOKUP(B348,'Plantilla publicacion'!$A$3:$R$489,17,0)</f>
        <v>PND - 4-04-1-c- Transformación productiva, internacionalización y acción climática - Políticas de competencia, consumidor e infraestructura de la calidad modernas / PES - Internacionalización</v>
      </c>
      <c r="D348" s="220" t="str">
        <f>VLOOKUP(B348,'Plantilla publicacion'!$A$3:$M$489,6,0)</f>
        <v>59-Generar sinergias con agentes nacionales e internacionales que permitan potenciar las capacidades de la SIC.</v>
      </c>
      <c r="E348" s="220" t="str">
        <f>VLOOKUP(B348,'Plantilla publicacion'!$A$3:$P$489,15,0)</f>
        <v>63 - 1-Generación de oportunidades de cooperación y fortalecimiento de existentes con grupos de interés y de valor.-5-Direccionamiento de la oferta institucional con productos y/o servicios con enfoque preventivo, diferencial y territorial.</v>
      </c>
      <c r="F348" s="220" t="str">
        <f>VLOOKUP(B348,'Plantilla publicacion'!$A$3:$P$489,15,0)</f>
        <v>63 - 1-Generación de oportunidades de cooperación y fortalecimiento de existentes con grupos de interés y de valor.-5-Direccionamiento de la oferta institucional con productos y/o servicios con enfoque preventivo, diferencial y territorial.</v>
      </c>
      <c r="G348" s="220" t="str">
        <f>VLOOKUP(B348,'Plantilla publicacion'!$A$3:$M$489,7,0)</f>
        <v>N/A</v>
      </c>
      <c r="H348" s="15" t="str">
        <f>VLOOKUP(B348,'Plantilla publicacion'!$A$3:$M$489,8,0)</f>
        <v>Reforma de la norma andina Decisión 608 de la CAN, con el objetivo de contribuir al desarrollo de un sistema normativo de protección de la libre competencia a nivel andino (Documento de revisión)</v>
      </c>
      <c r="I348" s="15">
        <f>VLOOKUP(B348,'Plantilla publicacion'!$A$3:$M$489,9,0)</f>
        <v>1</v>
      </c>
      <c r="J348" s="15" t="str">
        <f>VLOOKUP(B348,'Plantilla publicacion'!$A$3:$M$489,10,0)</f>
        <v>Númerica</v>
      </c>
      <c r="K348" s="188" t="str">
        <f>VLOOKUP(B348,'Plantilla publicacion'!$A$3:$M$489,11,0)</f>
        <v>2025-02-03</v>
      </c>
      <c r="L348" s="188" t="str">
        <f>VLOOKUP(B348,'Plantilla publicacion'!$A$3:$M$489,12,0)</f>
        <v>2025-12-19</v>
      </c>
      <c r="M348" s="15" t="str">
        <f>IF(ISERROR(VLOOKUP(B348,'Plantilla publicacion'!$A$3:$P$489,16,0)),"NA",VLOOKUP(B348,'Plantilla publicacion'!$A$3:$P$489,16,0))</f>
        <v>PND_6_Fortalecer institucionalmente la autoridad de competencia</v>
      </c>
      <c r="N348" s="15" t="str">
        <f>VLOOKUP(B348,'Plantilla publicacion'!$A$3:$M$489,13,0)</f>
        <v>1000-DESPACHO DEL SUPERINTENDENTE DELEGADO PARA LA PROTECCIÓN DE LA COMPETENCIA</v>
      </c>
    </row>
    <row r="349" spans="1:14" ht="38.25" hidden="1" x14ac:dyDescent="0.25">
      <c r="A349" s="13" t="str">
        <f>VLOOKUP(B349,'Plantilla publicacion'!$A$3:$B$489,2,0)</f>
        <v>Actividad propia</v>
      </c>
      <c r="B349" s="6" t="s">
        <v>1175</v>
      </c>
      <c r="C349" s="220"/>
      <c r="D349" s="220">
        <f>VLOOKUP(B349,'Plantilla publicacion'!$A$3:$M$489,6,0)</f>
        <v>0</v>
      </c>
      <c r="E349" s="220"/>
      <c r="F349" s="220"/>
      <c r="G349" s="220" t="str">
        <f>VLOOKUP(B349,'Plantilla publicacion'!$A$3:$M$489,7,0)</f>
        <v>N/A</v>
      </c>
      <c r="H349" s="6" t="str">
        <f>VLOOKUP(B349,'Plantilla publicacion'!$A$3:$M$489,8,0)</f>
        <v>Participar en las reuniones para discusión, aprobación y divulgación del articulado de la modificación a la Decisión 608 de la CAN.  (Listado de asistencia, captura de pantalla de la reunión o acta de discusión)</v>
      </c>
      <c r="I349" s="6">
        <f>VLOOKUP(B349,'Plantilla publicacion'!$A$3:$M$489,9,0)</f>
        <v>6</v>
      </c>
      <c r="J349" s="6" t="str">
        <f>VLOOKUP(B349,'Plantilla publicacion'!$A$3:$M$489,10,0)</f>
        <v>Númerica</v>
      </c>
      <c r="K349" s="7" t="str">
        <f>VLOOKUP(B349,'Plantilla publicacion'!$A$3:$M$489,11,0)</f>
        <v>2025-02-03</v>
      </c>
      <c r="L349" s="7" t="str">
        <f>VLOOKUP(B349,'Plantilla publicacion'!$A$3:$M$489,12,0)</f>
        <v>2025-11-28</v>
      </c>
      <c r="M349" s="58"/>
      <c r="N349" s="17" t="str">
        <f>VLOOKUP(B349,'Plantilla publicacion'!$A$3:$M$489,13,0)</f>
        <v>1000-DESPACHO DEL SUPERINTENDENTE DELEGADO PARA LA PROTECCIÓN DE LA COMPETENCIA</v>
      </c>
    </row>
    <row r="350" spans="1:14" ht="25.5" hidden="1" x14ac:dyDescent="0.25">
      <c r="A350" s="13" t="str">
        <f>VLOOKUP(B350,'Plantilla publicacion'!$A$3:$B$489,2,0)</f>
        <v>Actividad propia</v>
      </c>
      <c r="B350" s="6" t="s">
        <v>1177</v>
      </c>
      <c r="C350" s="240"/>
      <c r="D350" s="240">
        <f>VLOOKUP(B350,'Plantilla publicacion'!$A$3:$M$489,6,0)</f>
        <v>0</v>
      </c>
      <c r="E350" s="240"/>
      <c r="F350" s="240"/>
      <c r="G350" s="240" t="str">
        <f>VLOOKUP(B350,'Plantilla publicacion'!$A$3:$M$489,7,0)</f>
        <v>N/A</v>
      </c>
      <c r="H350" s="6" t="str">
        <f>VLOOKUP(B350,'Plantilla publicacion'!$A$3:$M$489,8,0)</f>
        <v>Realizar la revisión de las modificaciones a la Decisión 608  (Documento de revisión)</v>
      </c>
      <c r="I350" s="6">
        <f>VLOOKUP(B350,'Plantilla publicacion'!$A$3:$M$489,9,0)</f>
        <v>1</v>
      </c>
      <c r="J350" s="6" t="str">
        <f>VLOOKUP(B350,'Plantilla publicacion'!$A$3:$M$489,10,0)</f>
        <v>Númerica</v>
      </c>
      <c r="K350" s="7" t="str">
        <f>VLOOKUP(B350,'Plantilla publicacion'!$A$3:$M$489,11,0)</f>
        <v>2025-08-01</v>
      </c>
      <c r="L350" s="7" t="str">
        <f>VLOOKUP(B350,'Plantilla publicacion'!$A$3:$M$489,12,0)</f>
        <v>2025-12-19</v>
      </c>
      <c r="M350" s="58"/>
      <c r="N350" s="17" t="str">
        <f>VLOOKUP(B350,'Plantilla publicacion'!$A$3:$M$489,13,0)</f>
        <v>1000-DESPACHO DEL SUPERINTENDENTE DELEGADO PARA LA PROTECCIÓN DE LA COMPETENCIA</v>
      </c>
    </row>
    <row r="351" spans="1:14" s="12" customFormat="1" ht="38.25" hidden="1" x14ac:dyDescent="0.25">
      <c r="A351" s="5" t="str">
        <f>VLOOKUP(B351,'Plantilla publicacion'!$A$3:$B$489,2,0)</f>
        <v>Producto</v>
      </c>
      <c r="B351" s="15" t="s">
        <v>1252</v>
      </c>
      <c r="C351" s="269" t="str">
        <f>VLOOKUP(B351,'Plantilla publicacion'!$A$3:$R$489,17,0)</f>
        <v>PND - 4-04-1-c- Transformación productiva, internacionalización y acción climática - Políticas de competencia, consumidor e infraestructura de la calidad modernas / PES - Reindustrialización</v>
      </c>
      <c r="D351" s="269" t="str">
        <f>VLOOKUP(B351,'Plantilla publicacion'!$A$3:$M$489,6,0)</f>
        <v>58-Promover el enfoque preventivo, diferencial y territorial en el que hacer misional de la entidad</v>
      </c>
      <c r="E351" s="269" t="str">
        <f>VLOOKUP(B351,'Plantilla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1" s="269" t="str">
        <f>VLOOKUP(B351,'Plantilla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1" s="269" t="str">
        <f>VLOOKUP(B351,'Plantilla publicacion'!$A$3:$M$489,7,0)</f>
        <v>C-3503-0200-0016-40401c</v>
      </c>
      <c r="H351" s="15" t="str">
        <f>VLOOKUP(B351,'Plantilla publicacion'!$A$3:$M$489,8,0)</f>
        <v>Proyecto de Reglamento Técnico Metrológico de Medidores de Agua de uso residencial</v>
      </c>
      <c r="I351" s="15">
        <f>VLOOKUP(B351,'Plantilla publicacion'!$A$3:$M$489,9,0)</f>
        <v>100</v>
      </c>
      <c r="J351" s="15" t="str">
        <f>VLOOKUP(B351,'Plantilla publicacion'!$A$3:$M$489,10,0)</f>
        <v>Porcentual</v>
      </c>
      <c r="K351" s="188" t="str">
        <f>VLOOKUP(B351,'Plantilla publicacion'!$A$3:$M$489,11,0)</f>
        <v>2025-02-03</v>
      </c>
      <c r="L351" s="188" t="str">
        <f>VLOOKUP(B351,'Plantilla publicacion'!$A$3:$M$489,12,0)</f>
        <v>2025-10-17</v>
      </c>
      <c r="M351" s="103" t="str">
        <f>IF(ISERROR(VLOOKUP(B351,'Plantilla publicacion'!$A$3:$P$489,16,0)),"NA",VLOOKUP(B351,'Plantilla publicacion'!$A$3:$P$489,16,0))</f>
        <v xml:space="preserve">PND_9_Ampliar los instrumentos de prevención / PND_18_Fortalecer institucionalmente el Subsistema Nacional de la Calidad </v>
      </c>
      <c r="N351" s="15" t="str">
        <f>VLOOKUP(B351,'Plantilla publicacion'!$A$3:$M$489,13,0)</f>
        <v>6000-DESPACHO DEL SUPERINTENDENTE DELEGADO PARA EL CONTROL Y VERIFICACIÓN DE REGLAMENTOS TÉCNICOS Y METROLOGÍA LEGAL</v>
      </c>
    </row>
    <row r="352" spans="1:14" ht="51" hidden="1" x14ac:dyDescent="0.25">
      <c r="A352" s="13" t="str">
        <f>VLOOKUP(B352,'Plantilla publicacion'!$A$3:$B$489,2,0)</f>
        <v>Actividad propia</v>
      </c>
      <c r="B352" s="6" t="s">
        <v>1254</v>
      </c>
      <c r="C352" s="220"/>
      <c r="D352" s="220">
        <f>VLOOKUP(B352,'Plantilla publicacion'!$A$3:$M$489,6,0)</f>
        <v>0</v>
      </c>
      <c r="E352" s="220"/>
      <c r="F352" s="220"/>
      <c r="G352" s="220" t="str">
        <f>VLOOKUP(B352,'Plantilla publicacion'!$A$3:$M$489,7,0)</f>
        <v>N/A</v>
      </c>
      <c r="H352" s="6" t="str">
        <f>VLOOKUP(B352,'Plantilla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2" s="6">
        <f>VLOOKUP(B352,'Plantilla publicacion'!$A$3:$M$489,9,0)</f>
        <v>1</v>
      </c>
      <c r="J352" s="6" t="str">
        <f>VLOOKUP(B352,'Plantilla publicacion'!$A$3:$M$489,10,0)</f>
        <v>Númerica</v>
      </c>
      <c r="K352" s="7" t="str">
        <f>VLOOKUP(B352,'Plantilla publicacion'!$A$3:$M$489,11,0)</f>
        <v>2025-02-03</v>
      </c>
      <c r="L352" s="7" t="str">
        <f>VLOOKUP(B352,'Plantilla publicacion'!$A$3:$M$489,12,0)</f>
        <v>2025-03-14</v>
      </c>
      <c r="M352" s="58"/>
      <c r="N352" s="17" t="str">
        <f>VLOOKUP(B352,'Plantilla publicacion'!$A$3:$M$489,13,0)</f>
        <v>6000-DESPACHO DEL SUPERINTENDENTE DELEGADO PARA EL CONTROL Y VERIFICACIÓN DE REGLAMENTOS TÉCNICOS Y METROLOGÍA LEGAL</v>
      </c>
    </row>
    <row r="353" spans="1:14" ht="38.25" hidden="1" x14ac:dyDescent="0.25">
      <c r="A353" s="13" t="str">
        <f>VLOOKUP(B353,'Plantilla publicacion'!$A$3:$B$489,2,0)</f>
        <v>Actividad propia</v>
      </c>
      <c r="B353" s="6" t="s">
        <v>1256</v>
      </c>
      <c r="C353" s="220"/>
      <c r="D353" s="220">
        <f>VLOOKUP(B353,'Plantilla publicacion'!$A$3:$M$489,6,0)</f>
        <v>0</v>
      </c>
      <c r="E353" s="220"/>
      <c r="F353" s="220"/>
      <c r="G353" s="220" t="str">
        <f>VLOOKUP(B353,'Plantilla publicacion'!$A$3:$M$489,7,0)</f>
        <v>N/A</v>
      </c>
      <c r="H353" s="6" t="str">
        <f>VLOOKUP(B353,'Plantilla publicacion'!$A$3:$M$489,8,0)</f>
        <v>Remitir el proyecto de acto administrativo a la Dirección de Regulación del Ministerio de Comercio, Industria y Turismo para obtener concepto previo. (correo electrónico de remisión (o memo de traslado) y proyecto de acto administrativo  / Único entregable)</v>
      </c>
      <c r="I353" s="6">
        <f>VLOOKUP(B353,'Plantilla publicacion'!$A$3:$M$489,9,0)</f>
        <v>1</v>
      </c>
      <c r="J353" s="6" t="str">
        <f>VLOOKUP(B353,'Plantilla publicacion'!$A$3:$M$489,10,0)</f>
        <v>Númerica</v>
      </c>
      <c r="K353" s="7" t="str">
        <f>VLOOKUP(B353,'Plantilla publicacion'!$A$3:$M$489,11,0)</f>
        <v>2025-03-17</v>
      </c>
      <c r="L353" s="7" t="str">
        <f>VLOOKUP(B353,'Plantilla publicacion'!$A$3:$M$489,12,0)</f>
        <v>2025-04-04</v>
      </c>
      <c r="M353" s="58"/>
      <c r="N353" s="17" t="str">
        <f>VLOOKUP(B353,'Plantilla publicacion'!$A$3:$M$489,13,0)</f>
        <v>6000-DESPACHO DEL SUPERINTENDENTE DELEGADO PARA EL CONTROL Y VERIFICACIÓN DE REGLAMENTOS TÉCNICOS Y METROLOGÍA LEGAL</v>
      </c>
    </row>
    <row r="354" spans="1:14" ht="63.75" hidden="1" x14ac:dyDescent="0.25">
      <c r="A354" s="13" t="str">
        <f>VLOOKUP(B354,'Plantilla publicacion'!$A$3:$B$489,2,0)</f>
        <v>Actividad propia</v>
      </c>
      <c r="B354" s="6" t="s">
        <v>1258</v>
      </c>
      <c r="C354" s="220"/>
      <c r="D354" s="220">
        <f>VLOOKUP(B354,'Plantilla publicacion'!$A$3:$M$489,6,0)</f>
        <v>0</v>
      </c>
      <c r="E354" s="220"/>
      <c r="F354" s="220"/>
      <c r="G354" s="220" t="str">
        <f>VLOOKUP(B354,'Plantilla publicacion'!$A$3:$M$489,7,0)</f>
        <v>N/A</v>
      </c>
      <c r="H354" s="6" t="str">
        <f>VLOOKUP(B354,'Plantilla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54" s="6">
        <f>VLOOKUP(B354,'Plantilla publicacion'!$A$3:$M$489,9,0)</f>
        <v>1</v>
      </c>
      <c r="J354" s="6" t="str">
        <f>VLOOKUP(B354,'Plantilla publicacion'!$A$3:$M$489,10,0)</f>
        <v>Númerica</v>
      </c>
      <c r="K354" s="7" t="str">
        <f>VLOOKUP(B354,'Plantilla publicacion'!$A$3:$M$489,11,0)</f>
        <v>2025-04-07</v>
      </c>
      <c r="L354" s="7" t="str">
        <f>VLOOKUP(B354,'Plantilla publicacion'!$A$3:$M$489,12,0)</f>
        <v>2025-05-02</v>
      </c>
      <c r="M354" s="58"/>
      <c r="N354" s="17" t="str">
        <f>VLOOKUP(B354,'Plantilla publicacion'!$A$3:$M$489,13,0)</f>
        <v>6000-DESPACHO DEL SUPERINTENDENTE DELEGADO PARA EL CONTROL Y VERIFICACIÓN DE REGLAMENTOS TÉCNICOS Y METROLOGÍA LEGAL</v>
      </c>
    </row>
    <row r="355" spans="1:14" ht="38.25" hidden="1" x14ac:dyDescent="0.25">
      <c r="A355" s="13" t="str">
        <f>VLOOKUP(B355,'Plantilla publicacion'!$A$3:$B$489,2,0)</f>
        <v>Actividad propia</v>
      </c>
      <c r="B355" s="6" t="s">
        <v>1260</v>
      </c>
      <c r="C355" s="220"/>
      <c r="D355" s="220">
        <f>VLOOKUP(B355,'Plantilla publicacion'!$A$3:$M$489,6,0)</f>
        <v>0</v>
      </c>
      <c r="E355" s="220"/>
      <c r="F355" s="220"/>
      <c r="G355" s="220" t="str">
        <f>VLOOKUP(B355,'Plantilla publicacion'!$A$3:$M$489,7,0)</f>
        <v>N/A</v>
      </c>
      <c r="H355" s="6" t="str">
        <f>VLOOKUP(B355,'Plantilla publicacion'!$A$3:$M$489,8,0)</f>
        <v>Remitir el proyecto de acto administrativo a abogacía de la competencia. (correo electrónico de remisión (o memo de traslado) y proyecto de acto administrativo  / Único entregable)</v>
      </c>
      <c r="I355" s="6">
        <f>VLOOKUP(B355,'Plantilla publicacion'!$A$3:$M$489,9,0)</f>
        <v>1</v>
      </c>
      <c r="J355" s="6" t="str">
        <f>VLOOKUP(B355,'Plantilla publicacion'!$A$3:$M$489,10,0)</f>
        <v>Númerica</v>
      </c>
      <c r="K355" s="7" t="str">
        <f>VLOOKUP(B355,'Plantilla publicacion'!$A$3:$M$489,11,0)</f>
        <v>2025-05-05</v>
      </c>
      <c r="L355" s="7" t="str">
        <f>VLOOKUP(B355,'Plantilla publicacion'!$A$3:$M$489,12,0)</f>
        <v>2025-05-23</v>
      </c>
      <c r="M355" s="58"/>
      <c r="N355" s="17" t="str">
        <f>VLOOKUP(B355,'Plantilla publicacion'!$A$3:$M$489,13,0)</f>
        <v>6000-DESPACHO DEL SUPERINTENDENTE DELEGADO PARA EL CONTROL Y VERIFICACIÓN DE REGLAMENTOS TÉCNICOS Y METROLOGÍA LEGAL</v>
      </c>
    </row>
    <row r="356" spans="1:14" ht="38.25" hidden="1" x14ac:dyDescent="0.25">
      <c r="A356" s="13" t="str">
        <f>VLOOKUP(B356,'Plantilla publicacion'!$A$3:$B$489,2,0)</f>
        <v>Actividad propia</v>
      </c>
      <c r="B356" s="11" t="s">
        <v>1262</v>
      </c>
      <c r="C356" s="220"/>
      <c r="D356" s="220">
        <f>VLOOKUP(B356,'Plantilla publicacion'!$A$3:$M$489,6,0)</f>
        <v>0</v>
      </c>
      <c r="E356" s="220"/>
      <c r="F356" s="220"/>
      <c r="G356" s="220" t="str">
        <f>VLOOKUP(B356,'Plantilla publicacion'!$A$3:$M$489,7,0)</f>
        <v>N/A</v>
      </c>
      <c r="H356" s="11" t="str">
        <f>VLOOKUP(B356,'Plantilla publicacion'!$A$3:$M$489,8,0)</f>
        <v>Ajustar el proyecto de acto administrativo acorde con comentarios, si hubiere lugar y enviar al Grupo de regulación para su expedición. (Correo electrónico de remisión y proyecto de acto administrativo ajustado / Único entregable)</v>
      </c>
      <c r="I356" s="11">
        <f>VLOOKUP(B356,'Plantilla publicacion'!$A$3:$M$489,9,0)</f>
        <v>1</v>
      </c>
      <c r="J356" s="11" t="str">
        <f>VLOOKUP(B356,'Plantilla publicacion'!$A$3:$M$489,10,0)</f>
        <v>Númerica</v>
      </c>
      <c r="K356" s="113" t="str">
        <f>VLOOKUP(B356,'Plantilla publicacion'!$A$3:$M$489,11,0)</f>
        <v>2025-06-20</v>
      </c>
      <c r="L356" s="113" t="str">
        <f>VLOOKUP(B356,'Plantilla publicacion'!$A$3:$M$489,12,0)</f>
        <v>2025-10-17</v>
      </c>
      <c r="M356" s="114"/>
      <c r="N356" s="115" t="str">
        <f>VLOOKUP(B356,'Plantilla publicacion'!$A$3:$M$489,13,0)</f>
        <v>6000-DESPACHO DEL SUPERINTENDENTE DELEGADO PARA EL CONTROL Y VERIFICACIÓN DE REGLAMENTOS TÉCNICOS Y METROLOGÍA LEGAL</v>
      </c>
    </row>
    <row r="357" spans="1:14" s="12" customFormat="1" ht="38.25" hidden="1" x14ac:dyDescent="0.25">
      <c r="A357" s="5" t="str">
        <f>VLOOKUP(B357,'Plantilla publicacion'!$A$3:$B$489,2,0)</f>
        <v>Producto</v>
      </c>
      <c r="B357" s="101" t="s">
        <v>1263</v>
      </c>
      <c r="C357" s="219" t="str">
        <f>VLOOKUP(B357,'Plantilla publicacion'!$A$3:$R$489,17,0)</f>
        <v>PND - 4-04-1-c- Transformación productiva, internacionalización y acción climática - Políticas de competencia, consumidor e infraestructura de la calidad modernas / PES - Reindustrialización</v>
      </c>
      <c r="D357" s="266" t="str">
        <f>VLOOKUP(B357,'Plantilla publicacion'!$A$3:$M$489,6,0)</f>
        <v>58-Promover el enfoque preventivo, diferencial y territorial en el que hacer misional de la entidad</v>
      </c>
      <c r="E357" s="219" t="str">
        <f>VLOOKUP(B357,'Plantilla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19" t="str">
        <f>VLOOKUP(B357,'Plantilla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19" t="str">
        <f>VLOOKUP(B357,'Plantilla publicacion'!$A$3:$M$489,7,0)</f>
        <v>C-3503-0200-0016-40401c</v>
      </c>
      <c r="H357" s="103" t="str">
        <f>VLOOKUP(B357,'Plantilla publicacion'!$A$3:$M$489,8,0)</f>
        <v>Proyecto de Reglamento Técnico Metrológico de Medidores de Gas de uso residencial</v>
      </c>
      <c r="I357" s="103">
        <f>VLOOKUP(B357,'Plantilla publicacion'!$A$3:$M$489,9,0)</f>
        <v>85</v>
      </c>
      <c r="J357" s="103" t="str">
        <f>VLOOKUP(B357,'Plantilla publicacion'!$A$3:$M$489,10,0)</f>
        <v>Porcentual</v>
      </c>
      <c r="K357" s="189" t="str">
        <f>VLOOKUP(B357,'Plantilla publicacion'!$A$3:$M$489,11,0)</f>
        <v>2025-02-19</v>
      </c>
      <c r="L357" s="189" t="str">
        <f>VLOOKUP(B357,'Plantilla publicacion'!$A$3:$M$489,12,0)</f>
        <v>2025-10-31</v>
      </c>
      <c r="M357" s="103" t="str">
        <f>IF(ISERROR(VLOOKUP(B357,'Plantilla publicacion'!$A$3:$P$489,16,0)),"NA",VLOOKUP(B357,'Plantilla publicacion'!$A$3:$P$489,16,0))</f>
        <v xml:space="preserve">PND_9_Ampliar los instrumentos de prevención / PND_18_Fortalecer institucionalmente el Subsistema Nacional de la Calidad </v>
      </c>
      <c r="N357" s="104" t="str">
        <f>VLOOKUP(B357,'Plantilla publicacion'!$A$3:$M$489,13,0)</f>
        <v>6000-DESPACHO DEL SUPERINTENDENTE DELEGADO PARA EL CONTROL Y VERIFICACIÓN DE REGLAMENTOS TÉCNICOS Y METROLOGÍA LEGAL</v>
      </c>
    </row>
    <row r="358" spans="1:14" ht="38.25" hidden="1" x14ac:dyDescent="0.25">
      <c r="A358" s="13" t="str">
        <f>VLOOKUP(B358,'Plantilla publicacion'!$A$3:$B$489,2,0)</f>
        <v>Actividad propia</v>
      </c>
      <c r="B358" s="105" t="s">
        <v>1265</v>
      </c>
      <c r="C358" s="220"/>
      <c r="D358" s="267">
        <f>VLOOKUP(B358,'Plantilla publicacion'!$A$3:$M$489,6,0)</f>
        <v>0</v>
      </c>
      <c r="E358" s="220"/>
      <c r="F358" s="220"/>
      <c r="G358" s="220" t="str">
        <f>VLOOKUP(B358,'Plantilla publicacion'!$A$3:$M$489,7,0)</f>
        <v>N/A</v>
      </c>
      <c r="H358" s="6" t="str">
        <f>VLOOKUP(B358,'Plantilla publicacion'!$A$3:$M$489,8,0)</f>
        <v>Enviar proyecto de resolución al Grupo de Regulación para revisión. (Correo electrónico de remisión y proyecto de acto administrativo / Único entregable)</v>
      </c>
      <c r="I358" s="6">
        <f>VLOOKUP(B358,'Plantilla publicacion'!$A$3:$M$489,9,0)</f>
        <v>1</v>
      </c>
      <c r="J358" s="6" t="str">
        <f>VLOOKUP(B358,'Plantilla publicacion'!$A$3:$M$489,10,0)</f>
        <v>Númerica</v>
      </c>
      <c r="K358" s="7" t="str">
        <f>VLOOKUP(B358,'Plantilla publicacion'!$A$3:$M$489,11,0)</f>
        <v>2025-02-19</v>
      </c>
      <c r="L358" s="7" t="str">
        <f>VLOOKUP(B358,'Plantilla publicacion'!$A$3:$M$489,12,0)</f>
        <v>2025-03-05</v>
      </c>
      <c r="M358" s="58"/>
      <c r="N358" s="106" t="str">
        <f>VLOOKUP(B358,'Plantilla publicacion'!$A$3:$M$489,13,0)</f>
        <v>6000-DESPACHO DEL SUPERINTENDENTE DELEGADO PARA EL CONTROL Y VERIFICACIÓN DE REGLAMENTOS TÉCNICOS Y METROLOGÍA LEGAL</v>
      </c>
    </row>
    <row r="359" spans="1:14" ht="38.25" hidden="1" x14ac:dyDescent="0.25">
      <c r="A359" s="13" t="str">
        <f>VLOOKUP(B359,'Plantilla publicacion'!$A$3:$B$489,2,0)</f>
        <v>Actividad propia</v>
      </c>
      <c r="B359" s="105" t="s">
        <v>1267</v>
      </c>
      <c r="C359" s="220"/>
      <c r="D359" s="267">
        <f>VLOOKUP(B359,'Plantilla publicacion'!$A$3:$M$489,6,0)</f>
        <v>0</v>
      </c>
      <c r="E359" s="220"/>
      <c r="F359" s="220"/>
      <c r="G359" s="220" t="str">
        <f>VLOOKUP(B359,'Plantilla publicacion'!$A$3:$M$489,7,0)</f>
        <v>N/A</v>
      </c>
      <c r="H359" s="6" t="str">
        <f>VLOOKUP(B359,'Plantilla publicacion'!$A$3:$M$489,8,0)</f>
        <v>Revisar jurídicamente el proyecto de resolución y enviarlo a la dependencia solicitante. (Proyecto de resolución con observaciones y memorando y/o  correo electrónico de remisión a la dependencia solicitante)</v>
      </c>
      <c r="I359" s="6">
        <f>VLOOKUP(B359,'Plantilla publicacion'!$A$3:$M$489,9,0)</f>
        <v>1</v>
      </c>
      <c r="J359" s="6" t="str">
        <f>VLOOKUP(B359,'Plantilla publicacion'!$A$3:$M$489,10,0)</f>
        <v>Númerica</v>
      </c>
      <c r="K359" s="7" t="str">
        <f>VLOOKUP(B359,'Plantilla publicacion'!$A$3:$M$489,11,0)</f>
        <v>2025-03-06</v>
      </c>
      <c r="L359" s="7" t="str">
        <f>VLOOKUP(B359,'Plantilla publicacion'!$A$3:$M$489,12,0)</f>
        <v>2025-03-20</v>
      </c>
      <c r="M359" s="58"/>
      <c r="N359" s="106" t="str">
        <f>VLOOKUP(B359,'Plantilla publicacion'!$A$3:$M$489,13,0)</f>
        <v>6000-DESPACHO DEL SUPERINTENDENTE DELEGADO PARA EL CONTROL Y VERIFICACIÓN DE REGLAMENTOS TÉCNICOS Y METROLOGÍA LEGAL</v>
      </c>
    </row>
    <row r="360" spans="1:14" ht="38.25" hidden="1" x14ac:dyDescent="0.25">
      <c r="A360" s="13" t="str">
        <f>VLOOKUP(B360,'Plantilla publicacion'!$A$3:$B$489,2,0)</f>
        <v>Actividad propia</v>
      </c>
      <c r="B360" s="105" t="s">
        <v>1269</v>
      </c>
      <c r="C360" s="220"/>
      <c r="D360" s="267">
        <f>VLOOKUP(B360,'Plantilla publicacion'!$A$3:$M$489,6,0)</f>
        <v>0</v>
      </c>
      <c r="E360" s="220"/>
      <c r="F360" s="220"/>
      <c r="G360" s="220" t="str">
        <f>VLOOKUP(B360,'Plantilla publicacion'!$A$3:$M$489,7,0)</f>
        <v>N/A</v>
      </c>
      <c r="H360" s="6" t="str">
        <f>VLOOKUP(B360,'Plantilla publicacion'!$A$3:$M$489,8,0)</f>
        <v>Ajustar el proyecto de resolución según los comentarios y remitir al Grupo de Regulación para publicación. (Correo electrónico de remisión y proyecto de acto administrativo ajustado / Único entregable)</v>
      </c>
      <c r="I360" s="6">
        <f>VLOOKUP(B360,'Plantilla publicacion'!$A$3:$M$489,9,0)</f>
        <v>1</v>
      </c>
      <c r="J360" s="6" t="str">
        <f>VLOOKUP(B360,'Plantilla publicacion'!$A$3:$M$489,10,0)</f>
        <v>Númerica</v>
      </c>
      <c r="K360" s="7" t="str">
        <f>VLOOKUP(B360,'Plantilla publicacion'!$A$3:$M$489,11,0)</f>
        <v>2025-03-21</v>
      </c>
      <c r="L360" s="7" t="str">
        <f>VLOOKUP(B360,'Plantilla publicacion'!$A$3:$M$489,12,0)</f>
        <v>2025-04-25</v>
      </c>
      <c r="M360" s="58"/>
      <c r="N360" s="106" t="str">
        <f>VLOOKUP(B360,'Plantilla publicacion'!$A$3:$M$489,13,0)</f>
        <v>6000-DESPACHO DEL SUPERINTENDENTE DELEGADO PARA EL CONTROL Y VERIFICACIÓN DE REGLAMENTOS TÉCNICOS Y METROLOGÍA LEGAL</v>
      </c>
    </row>
    <row r="361" spans="1:14" ht="51" hidden="1" x14ac:dyDescent="0.25">
      <c r="A361" s="13" t="str">
        <f>VLOOKUP(B361,'Plantilla publicacion'!$A$3:$B$489,2,0)</f>
        <v>Actividad propia</v>
      </c>
      <c r="B361" s="105" t="s">
        <v>1270</v>
      </c>
      <c r="C361" s="220"/>
      <c r="D361" s="267">
        <f>VLOOKUP(B361,'Plantilla publicacion'!$A$3:$M$489,6,0)</f>
        <v>0</v>
      </c>
      <c r="E361" s="220"/>
      <c r="F361" s="220"/>
      <c r="G361" s="220" t="str">
        <f>VLOOKUP(B361,'Plantilla publicacion'!$A$3:$M$489,7,0)</f>
        <v>N/A</v>
      </c>
      <c r="H361" s="6" t="str">
        <f>VLOOKUP(B361,'Plantilla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1" s="6">
        <f>VLOOKUP(B361,'Plantilla publicacion'!$A$3:$M$489,9,0)</f>
        <v>1</v>
      </c>
      <c r="J361" s="6" t="str">
        <f>VLOOKUP(B361,'Plantilla publicacion'!$A$3:$M$489,10,0)</f>
        <v>Númerica</v>
      </c>
      <c r="K361" s="7" t="str">
        <f>VLOOKUP(B361,'Plantilla publicacion'!$A$3:$M$489,11,0)</f>
        <v>2025-05-26</v>
      </c>
      <c r="L361" s="7" t="str">
        <f>VLOOKUP(B361,'Plantilla publicacion'!$A$3:$M$489,12,0)</f>
        <v>2025-07-18</v>
      </c>
      <c r="M361" s="58"/>
      <c r="N361" s="106" t="str">
        <f>VLOOKUP(B361,'Plantilla publicacion'!$A$3:$M$489,13,0)</f>
        <v>6000-DESPACHO DEL SUPERINTENDENTE DELEGADO PARA EL CONTROL Y VERIFICACIÓN DE REGLAMENTOS TÉCNICOS Y METROLOGÍA LEGAL</v>
      </c>
    </row>
    <row r="362" spans="1:14" ht="38.25" hidden="1" x14ac:dyDescent="0.25">
      <c r="A362" s="13" t="str">
        <f>VLOOKUP(B362,'Plantilla publicacion'!$A$3:$B$489,2,0)</f>
        <v>Actividad propia</v>
      </c>
      <c r="B362" s="105" t="s">
        <v>1271</v>
      </c>
      <c r="C362" s="220"/>
      <c r="D362" s="267">
        <f>VLOOKUP(B362,'Plantilla publicacion'!$A$3:$M$489,6,0)</f>
        <v>0</v>
      </c>
      <c r="E362" s="220"/>
      <c r="F362" s="220"/>
      <c r="G362" s="220" t="str">
        <f>VLOOKUP(B362,'Plantilla publicacion'!$A$3:$M$489,7,0)</f>
        <v>N/A</v>
      </c>
      <c r="H362" s="6" t="str">
        <f>VLOOKUP(B362,'Plantilla publicacion'!$A$3:$M$489,8,0)</f>
        <v>Remitir el proyecto de acto administrativo a la Dirección de Regulación del Ministerio de Comercio, Industria y Turismo para obtener concepto previo. (correo electrónico de remisión (o memo de traslado) y proyecto de acto administrativo  / Único entregable)</v>
      </c>
      <c r="I362" s="6">
        <f>VLOOKUP(B362,'Plantilla publicacion'!$A$3:$M$489,9,0)</f>
        <v>1</v>
      </c>
      <c r="J362" s="6" t="str">
        <f>VLOOKUP(B362,'Plantilla publicacion'!$A$3:$M$489,10,0)</f>
        <v>Númerica</v>
      </c>
      <c r="K362" s="7" t="str">
        <f>VLOOKUP(B362,'Plantilla publicacion'!$A$3:$M$489,11,0)</f>
        <v>2025-07-21</v>
      </c>
      <c r="L362" s="7" t="str">
        <f>VLOOKUP(B362,'Plantilla publicacion'!$A$3:$M$489,12,0)</f>
        <v>2025-08-15</v>
      </c>
      <c r="M362" s="58"/>
      <c r="N362" s="106" t="str">
        <f>VLOOKUP(B362,'Plantilla publicacion'!$A$3:$M$489,13,0)</f>
        <v>6000-DESPACHO DEL SUPERINTENDENTE DELEGADO PARA EL CONTROL Y VERIFICACIÓN DE REGLAMENTOS TÉCNICOS Y METROLOGÍA LEGAL</v>
      </c>
    </row>
    <row r="363" spans="1:14" ht="63.75" hidden="1" x14ac:dyDescent="0.25">
      <c r="A363" s="13" t="str">
        <f>VLOOKUP(B363,'Plantilla publicacion'!$A$3:$B$489,2,0)</f>
        <v>Actividad propia</v>
      </c>
      <c r="B363" s="105" t="s">
        <v>1272</v>
      </c>
      <c r="C363" s="220"/>
      <c r="D363" s="267">
        <f>VLOOKUP(B363,'Plantilla publicacion'!$A$3:$M$489,6,0)</f>
        <v>0</v>
      </c>
      <c r="E363" s="220"/>
      <c r="F363" s="220"/>
      <c r="G363" s="220" t="str">
        <f>VLOOKUP(B363,'Plantilla publicacion'!$A$3:$M$489,7,0)</f>
        <v>N/A</v>
      </c>
      <c r="H363" s="6" t="str">
        <f>VLOOKUP(B363,'Plantilla publicacion'!$A$3:$M$489,8,0)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3" s="6">
        <f>VLOOKUP(B363,'Plantilla publicacion'!$A$3:$M$489,9,0)</f>
        <v>1</v>
      </c>
      <c r="J363" s="6" t="str">
        <f>VLOOKUP(B363,'Plantilla publicacion'!$A$3:$M$489,10,0)</f>
        <v>Númerica</v>
      </c>
      <c r="K363" s="7" t="str">
        <f>VLOOKUP(B363,'Plantilla publicacion'!$A$3:$M$489,11,0)</f>
        <v>2025-09-01</v>
      </c>
      <c r="L363" s="7" t="str">
        <f>VLOOKUP(B363,'Plantilla publicacion'!$A$3:$M$489,12,0)</f>
        <v>2025-10-03</v>
      </c>
      <c r="M363" s="58"/>
      <c r="N363" s="106" t="str">
        <f>VLOOKUP(B363,'Plantilla publicacion'!$A$3:$M$489,13,0)</f>
        <v>6000-DESPACHO DEL SUPERINTENDENTE DELEGADO PARA EL CONTROL Y VERIFICACIÓN DE REGLAMENTOS TÉCNICOS Y METROLOGÍA LEGAL</v>
      </c>
    </row>
    <row r="364" spans="1:14" ht="39" hidden="1" thickBot="1" x14ac:dyDescent="0.3">
      <c r="A364" s="13" t="str">
        <f>VLOOKUP(B364,'Plantilla publicacion'!$A$3:$B$489,2,0)</f>
        <v>Actividad propia</v>
      </c>
      <c r="B364" s="107" t="s">
        <v>1273</v>
      </c>
      <c r="C364" s="221"/>
      <c r="D364" s="268">
        <f>VLOOKUP(B364,'Plantilla publicacion'!$A$3:$M$489,6,0)</f>
        <v>0</v>
      </c>
      <c r="E364" s="221"/>
      <c r="F364" s="221"/>
      <c r="G364" s="221" t="str">
        <f>VLOOKUP(B364,'Plantilla publicacion'!$A$3:$M$489,7,0)</f>
        <v>N/A</v>
      </c>
      <c r="H364" s="109" t="str">
        <f>VLOOKUP(B364,'Plantilla publicacion'!$A$3:$M$489,8,0)</f>
        <v>Remitir el proyecto de acto administrativo a abogacía de la competencia. (correo electrónico de remisión (o memo de traslado) y proyecto de acto administrativo  / Único entregable)</v>
      </c>
      <c r="I364" s="109">
        <f>VLOOKUP(B364,'Plantilla publicacion'!$A$3:$M$489,9,0)</f>
        <v>1</v>
      </c>
      <c r="J364" s="109" t="str">
        <f>VLOOKUP(B364,'Plantilla publicacion'!$A$3:$M$489,10,0)</f>
        <v>Númerica</v>
      </c>
      <c r="K364" s="110" t="str">
        <f>VLOOKUP(B364,'Plantilla publicacion'!$A$3:$M$489,11,0)</f>
        <v>2025-10-06</v>
      </c>
      <c r="L364" s="110" t="str">
        <f>VLOOKUP(B364,'Plantilla publicacion'!$A$3:$M$489,12,0)</f>
        <v>2025-10-31</v>
      </c>
      <c r="M364" s="111"/>
      <c r="N364" s="112" t="str">
        <f>VLOOKUP(B364,'Plantilla publicacion'!$A$3:$M$489,13,0)</f>
        <v>6000-DESPACHO DEL SUPERINTENDENTE DELEGADO PARA EL CONTROL Y VERIFICACIÓN DE REGLAMENTOS TÉCNICOS Y METROLOGÍA LEGAL</v>
      </c>
    </row>
    <row r="365" spans="1:14" s="12" customFormat="1" ht="38.25" hidden="1" x14ac:dyDescent="0.25">
      <c r="A365" s="5" t="str">
        <f>VLOOKUP(B365,'Plantilla publicacion'!$A$3:$B$489,2,0)</f>
        <v>Producto</v>
      </c>
      <c r="B365" s="15" t="s">
        <v>1274</v>
      </c>
      <c r="C365" s="220" t="str">
        <f>VLOOKUP(B365,'Plantilla publicacion'!$A$3:$R$489,17,0)</f>
        <v>PND - 4-04-1-c- Transformación productiva, internacionalización y acción climática - Políticas de competencia, consumidor e infraestructura de la calidad modernas / PES - Reindustrialización</v>
      </c>
      <c r="D365" s="220" t="str">
        <f>VLOOKUP(B365,'Plantilla publicacion'!$A$3:$M$489,6,0)</f>
        <v>58-Promover el enfoque preventivo, diferencial y territorial en el que hacer misional de la entidad</v>
      </c>
      <c r="E365" s="220" t="str">
        <f>VLOOKUP(B365,'Plantilla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5" s="220" t="str">
        <f>VLOOKUP(B365,'Plantilla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5" s="220" t="str">
        <f>VLOOKUP(B365,'Plantilla publicacion'!$A$3:$M$489,7,0)</f>
        <v>C-3503-0200-0016-40401c</v>
      </c>
      <c r="H365" s="15" t="str">
        <f>VLOOKUP(B365,'Plantilla publicacion'!$A$3:$M$489,8,0)</f>
        <v>Análisis de Impacto Normativo -AIN Ex post del Reglamento Técnico Metrológico aplicable a Preempacados. Etapas 5 a 6.</v>
      </c>
      <c r="I365" s="15">
        <f>VLOOKUP(B365,'Plantilla publicacion'!$A$3:$M$489,9,0)</f>
        <v>75</v>
      </c>
      <c r="J365" s="15" t="str">
        <f>VLOOKUP(B365,'Plantilla publicacion'!$A$3:$M$489,10,0)</f>
        <v>Porcentual</v>
      </c>
      <c r="K365" s="188" t="str">
        <f>VLOOKUP(B365,'Plantilla publicacion'!$A$3:$M$489,11,0)</f>
        <v>2025-07-01</v>
      </c>
      <c r="L365" s="188" t="str">
        <f>VLOOKUP(B365,'Plantilla publicacion'!$A$3:$M$489,12,0)</f>
        <v>2025-12-12</v>
      </c>
      <c r="M365" s="15" t="str">
        <f>IF(ISERROR(VLOOKUP(B365,'Plantilla publicacion'!$A$3:$P$489,16,0)),"NA",VLOOKUP(B365,'Plantilla publicacion'!$A$3:$P$489,16,0))</f>
        <v xml:space="preserve">PND_18_Fortalecer institucionalmente el Subsistema Nacional de la Calidad </v>
      </c>
      <c r="N365" s="15" t="str">
        <f>VLOOKUP(B365,'Plantilla publicacion'!$A$3:$M$489,13,0)</f>
        <v>6000-DESPACHO DEL SUPERINTENDENTE DELEGADO PARA EL CONTROL Y VERIFICACIÓN DE REGLAMENTOS TÉCNICOS Y METROLOGÍA LEGAL</v>
      </c>
    </row>
    <row r="366" spans="1:14" ht="51" hidden="1" x14ac:dyDescent="0.25">
      <c r="A366" s="13" t="str">
        <f>VLOOKUP(B366,'Plantilla publicacion'!$A$3:$B$489,2,0)</f>
        <v>Actividad propia</v>
      </c>
      <c r="B366" s="6" t="s">
        <v>1276</v>
      </c>
      <c r="C366" s="220"/>
      <c r="D366" s="220">
        <f>VLOOKUP(B366,'Plantilla publicacion'!$A$3:$M$489,6,0)</f>
        <v>0</v>
      </c>
      <c r="E366" s="220"/>
      <c r="F366" s="220"/>
      <c r="G366" s="220" t="str">
        <f>VLOOKUP(B366,'Plantilla publicacion'!$A$3:$M$489,7,0)</f>
        <v>N/A</v>
      </c>
      <c r="H366" s="6" t="str">
        <f>VLOOKUP(B366,'Plantilla publicacion'!$A$3:$M$489,8,0)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66" s="6">
        <f>VLOOKUP(B366,'Plantilla publicacion'!$A$3:$M$489,9,0)</f>
        <v>1</v>
      </c>
      <c r="J366" s="6" t="str">
        <f>VLOOKUP(B366,'Plantilla publicacion'!$A$3:$M$489,10,0)</f>
        <v>Númerica</v>
      </c>
      <c r="K366" s="7" t="str">
        <f>VLOOKUP(B366,'Plantilla publicacion'!$A$3:$M$489,11,0)</f>
        <v>2025-07-01</v>
      </c>
      <c r="L366" s="7" t="str">
        <f>VLOOKUP(B366,'Plantilla publicacion'!$A$3:$M$489,12,0)</f>
        <v>2025-10-30</v>
      </c>
      <c r="M366" s="58"/>
      <c r="N366" s="17" t="str">
        <f>VLOOKUP(B366,'Plantilla publicacion'!$A$3:$M$489,13,0)</f>
        <v>6000-DESPACHO DEL SUPERINTENDENTE DELEGADO PARA EL CONTROL Y VERIFICACIÓN DE REGLAMENTOS TÉCNICOS Y METROLOGÍA LEGAL</v>
      </c>
    </row>
    <row r="367" spans="1:14" ht="38.25" hidden="1" x14ac:dyDescent="0.25">
      <c r="A367" s="13" t="str">
        <f>VLOOKUP(B367,'Plantilla publicacion'!$A$3:$B$489,2,0)</f>
        <v>Actividad propia</v>
      </c>
      <c r="B367" s="6" t="s">
        <v>1278</v>
      </c>
      <c r="C367" s="220"/>
      <c r="D367" s="220">
        <f>VLOOKUP(B367,'Plantilla publicacion'!$A$3:$M$489,6,0)</f>
        <v>0</v>
      </c>
      <c r="E367" s="220"/>
      <c r="F367" s="220"/>
      <c r="G367" s="220" t="str">
        <f>VLOOKUP(B367,'Plantilla publicacion'!$A$3:$M$489,7,0)</f>
        <v>N/A</v>
      </c>
      <c r="H367" s="6" t="str">
        <f>VLOOKUP(B367,'Plantilla publicacion'!$A$3:$M$489,8,0)</f>
        <v>Revisar jurídicamente el documento de los pasos 5 al 6 y enviarlo a la dependencia solicitante. (Documento de los pasos 5 al 6 con observaciones y correo electrónico de remisión a la dependencia solicitante / Único entregable)</v>
      </c>
      <c r="I367" s="6">
        <f>VLOOKUP(B367,'Plantilla publicacion'!$A$3:$M$489,9,0)</f>
        <v>1</v>
      </c>
      <c r="J367" s="6" t="str">
        <f>VLOOKUP(B367,'Plantilla publicacion'!$A$3:$M$489,10,0)</f>
        <v>Númerica</v>
      </c>
      <c r="K367" s="7" t="str">
        <f>VLOOKUP(B367,'Plantilla publicacion'!$A$3:$M$489,11,0)</f>
        <v>2025-11-04</v>
      </c>
      <c r="L367" s="7" t="str">
        <f>VLOOKUP(B367,'Plantilla publicacion'!$A$3:$M$489,12,0)</f>
        <v>2025-11-21</v>
      </c>
      <c r="M367" s="58"/>
      <c r="N367" s="17" t="str">
        <f>VLOOKUP(B367,'Plantilla publicacion'!$A$3:$M$489,13,0)</f>
        <v>6000-DESPACHO DEL SUPERINTENDENTE DELEGADO PARA EL CONTROL Y VERIFICACIÓN DE REGLAMENTOS TÉCNICOS Y METROLOGÍA LEGAL</v>
      </c>
    </row>
    <row r="368" spans="1:14" ht="38.25" hidden="1" x14ac:dyDescent="0.25">
      <c r="A368" s="13" t="str">
        <f>VLOOKUP(B368,'Plantilla publicacion'!$A$3:$B$489,2,0)</f>
        <v>Actividad propia</v>
      </c>
      <c r="B368" s="11" t="s">
        <v>1280</v>
      </c>
      <c r="C368" s="220"/>
      <c r="D368" s="220">
        <f>VLOOKUP(B368,'Plantilla publicacion'!$A$3:$M$489,6,0)</f>
        <v>0</v>
      </c>
      <c r="E368" s="220"/>
      <c r="F368" s="220"/>
      <c r="G368" s="220" t="str">
        <f>VLOOKUP(B368,'Plantilla publicacion'!$A$3:$M$489,7,0)</f>
        <v>N/A</v>
      </c>
      <c r="H368" s="11" t="str">
        <f>VLOOKUP(B368,'Plantilla publicacion'!$A$3:$M$489,8,0)</f>
        <v>Ajustar el documento de los pasos 5 al 6  y remitirlo al Grupo de Trabajo de Regulación.  (Documento  de los pasos 5 al 6  ajustado y correo electrónico de remisión  al Grupo de Trabajo de Regulación / Único entregable)</v>
      </c>
      <c r="I368" s="11">
        <f>VLOOKUP(B368,'Plantilla publicacion'!$A$3:$M$489,9,0)</f>
        <v>1</v>
      </c>
      <c r="J368" s="11" t="str">
        <f>VLOOKUP(B368,'Plantilla publicacion'!$A$3:$M$489,10,0)</f>
        <v>Númerica</v>
      </c>
      <c r="K368" s="113" t="str">
        <f>VLOOKUP(B368,'Plantilla publicacion'!$A$3:$M$489,11,0)</f>
        <v>2025-11-24</v>
      </c>
      <c r="L368" s="113" t="str">
        <f>VLOOKUP(B368,'Plantilla publicacion'!$A$3:$M$489,12,0)</f>
        <v>2025-12-12</v>
      </c>
      <c r="M368" s="114"/>
      <c r="N368" s="115" t="str">
        <f>VLOOKUP(B368,'Plantilla publicacion'!$A$3:$M$489,13,0)</f>
        <v>6000-DESPACHO DEL SUPERINTENDENTE DELEGADO PARA EL CONTROL Y VERIFICACIÓN DE REGLAMENTOS TÉCNICOS Y METROLOGÍA LEGAL</v>
      </c>
    </row>
    <row r="369" spans="1:14" s="12" customFormat="1" ht="38.25" hidden="1" x14ac:dyDescent="0.25">
      <c r="A369" s="5" t="str">
        <f>VLOOKUP(B369,'Plantilla publicacion'!$A$3:$B$489,2,0)</f>
        <v>Producto</v>
      </c>
      <c r="B369" s="101" t="s">
        <v>1282</v>
      </c>
      <c r="C369" s="219" t="str">
        <f>VLOOKUP(B369,'Plantilla publicacion'!$A$3:$R$489,17,0)</f>
        <v>PND - 4-04-1-c- Transformación productiva, internacionalización y acción climática - Políticas de competencia, consumidor e infraestructura de la calidad modernas / PES - Reindustrialización</v>
      </c>
      <c r="D369" s="219" t="str">
        <f>VLOOKUP(B369,'Plantilla publicacion'!$A$3:$M$489,6,0)</f>
        <v>58-Promover el enfoque preventivo, diferencial y territorial en el que hacer misional de la entidad</v>
      </c>
      <c r="E369" s="219" t="str">
        <f>VLOOKUP(B369,'Plantilla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9" s="219" t="str">
        <f>VLOOKUP(B369,'Plantilla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9" s="219" t="str">
        <f>VLOOKUP(B369,'Plantilla publicacion'!$A$3:$M$489,7,0)</f>
        <v>C-3503-0200-0016-40401c</v>
      </c>
      <c r="H369" s="103" t="str">
        <f>VLOOKUP(B369,'Plantilla publicacion'!$A$3:$M$489,8,0)</f>
        <v>Análisis de Impacto Normativo -AIN ex ante de Cinemómetros (Definición del Problema)</v>
      </c>
      <c r="I369" s="103">
        <f>VLOOKUP(B369,'Plantilla publicacion'!$A$3:$M$489,9,0)</f>
        <v>50</v>
      </c>
      <c r="J369" s="103" t="str">
        <f>VLOOKUP(B369,'Plantilla publicacion'!$A$3:$M$489,10,0)</f>
        <v>Porcentual</v>
      </c>
      <c r="K369" s="189" t="str">
        <f>VLOOKUP(B369,'Plantilla publicacion'!$A$3:$M$489,11,0)</f>
        <v>2025-03-10</v>
      </c>
      <c r="L369" s="189" t="str">
        <f>VLOOKUP(B369,'Plantilla publicacion'!$A$3:$M$489,12,0)</f>
        <v>2025-11-07</v>
      </c>
      <c r="M369" s="15" t="str">
        <f>IF(ISERROR(VLOOKUP(B369,'Plantilla publicacion'!$A$3:$P$489,16,0)),"NA",VLOOKUP(B369,'Plantilla publicacion'!$A$3:$P$489,16,0))</f>
        <v xml:space="preserve">PND_18_Fortalecer institucionalmente el Subsistema Nacional de la Calidad </v>
      </c>
      <c r="N369" s="104" t="str">
        <f>VLOOKUP(B369,'Plantilla publicacion'!$A$3:$M$489,13,0)</f>
        <v>6000-DESPACHO DEL SUPERINTENDENTE DELEGADO PARA EL CONTROL Y VERIFICACIÓN DE REGLAMENTOS TÉCNICOS Y METROLOGÍA LEGAL</v>
      </c>
    </row>
    <row r="370" spans="1:14" ht="38.25" hidden="1" x14ac:dyDescent="0.25">
      <c r="A370" s="13" t="str">
        <f>VLOOKUP(B370,'Plantilla publicacion'!$A$3:$B$489,2,0)</f>
        <v>Actividad propia</v>
      </c>
      <c r="B370" s="105" t="s">
        <v>1284</v>
      </c>
      <c r="C370" s="220"/>
      <c r="D370" s="220">
        <f>VLOOKUP(B370,'Plantilla publicacion'!$A$3:$M$489,6,0)</f>
        <v>0</v>
      </c>
      <c r="E370" s="220"/>
      <c r="F370" s="220"/>
      <c r="G370" s="220" t="str">
        <f>VLOOKUP(B370,'Plantilla publicacion'!$A$3:$M$489,7,0)</f>
        <v>N/A</v>
      </c>
      <c r="H370" s="6" t="str">
        <f>VLOOKUP(B370,'Plantilla publicacion'!$A$3:$M$489,8,0)</f>
        <v>Elaborar y enviar al Grupo de Trabajo de Regulación el documento de definición del problema. (Documento de definición del problema y correo electrónico de remisión al Grupo de Trabajo de Regulación / Único entregable)</v>
      </c>
      <c r="I370" s="6">
        <f>VLOOKUP(B370,'Plantilla publicacion'!$A$3:$M$489,9,0)</f>
        <v>1</v>
      </c>
      <c r="J370" s="6" t="str">
        <f>VLOOKUP(B370,'Plantilla publicacion'!$A$3:$M$489,10,0)</f>
        <v>Númerica</v>
      </c>
      <c r="K370" s="7" t="str">
        <f>VLOOKUP(B370,'Plantilla publicacion'!$A$3:$M$489,11,0)</f>
        <v>2025-03-10</v>
      </c>
      <c r="L370" s="7" t="str">
        <f>VLOOKUP(B370,'Plantilla publicacion'!$A$3:$M$489,12,0)</f>
        <v>2025-08-29</v>
      </c>
      <c r="M370" s="58"/>
      <c r="N370" s="106" t="str">
        <f>VLOOKUP(B370,'Plantilla publicacion'!$A$3:$M$489,13,0)</f>
        <v>6000-DESPACHO DEL SUPERINTENDENTE DELEGADO PARA EL CONTROL Y VERIFICACIÓN DE REGLAMENTOS TÉCNICOS Y METROLOGÍA LEGAL</v>
      </c>
    </row>
    <row r="371" spans="1:14" ht="38.25" hidden="1" x14ac:dyDescent="0.25">
      <c r="A371" s="13" t="str">
        <f>VLOOKUP(B371,'Plantilla publicacion'!$A$3:$B$489,2,0)</f>
        <v>Actividad propia</v>
      </c>
      <c r="B371" s="105" t="s">
        <v>1286</v>
      </c>
      <c r="C371" s="220"/>
      <c r="D371" s="220">
        <f>VLOOKUP(B371,'Plantilla publicacion'!$A$3:$M$489,6,0)</f>
        <v>0</v>
      </c>
      <c r="E371" s="220"/>
      <c r="F371" s="220"/>
      <c r="G371" s="220" t="str">
        <f>VLOOKUP(B371,'Plantilla publicacion'!$A$3:$M$489,7,0)</f>
        <v>N/A</v>
      </c>
      <c r="H371" s="6" t="str">
        <f>VLOOKUP(B371,'Plantilla publicacion'!$A$3:$M$489,8,0)</f>
        <v>Revisar jurídicamente el documento de definición del problema y enviarlo a la dependencia solicitante. (Documento de definición del problema con observaciones y correo electrónico de remisión a la dependencia solicitante / Único entregable)</v>
      </c>
      <c r="I371" s="6">
        <f>VLOOKUP(B371,'Plantilla publicacion'!$A$3:$M$489,9,0)</f>
        <v>1</v>
      </c>
      <c r="J371" s="6" t="str">
        <f>VLOOKUP(B371,'Plantilla publicacion'!$A$3:$M$489,10,0)</f>
        <v>Númerica</v>
      </c>
      <c r="K371" s="7" t="str">
        <f>VLOOKUP(B371,'Plantilla publicacion'!$A$3:$M$489,11,0)</f>
        <v>2025-09-01</v>
      </c>
      <c r="L371" s="7" t="str">
        <f>VLOOKUP(B371,'Plantilla publicacion'!$A$3:$M$489,12,0)</f>
        <v>2025-09-26</v>
      </c>
      <c r="M371" s="58"/>
      <c r="N371" s="106" t="str">
        <f>VLOOKUP(B371,'Plantilla publicacion'!$A$3:$M$489,13,0)</f>
        <v>6000-DESPACHO DEL SUPERINTENDENTE DELEGADO PARA EL CONTROL Y VERIFICACIÓN DE REGLAMENTOS TÉCNICOS Y METROLOGÍA LEGAL</v>
      </c>
    </row>
    <row r="372" spans="1:14" ht="51" hidden="1" x14ac:dyDescent="0.25">
      <c r="A372" s="13" t="str">
        <f>VLOOKUP(B372,'Plantilla publicacion'!$A$3:$B$489,2,0)</f>
        <v>Actividad propia</v>
      </c>
      <c r="B372" s="105" t="s">
        <v>1288</v>
      </c>
      <c r="C372" s="220"/>
      <c r="D372" s="220">
        <f>VLOOKUP(B372,'Plantilla publicacion'!$A$3:$M$489,6,0)</f>
        <v>0</v>
      </c>
      <c r="E372" s="220"/>
      <c r="F372" s="220"/>
      <c r="G372" s="220" t="str">
        <f>VLOOKUP(B372,'Plantilla publicacion'!$A$3:$M$489,7,0)</f>
        <v>N/A</v>
      </c>
      <c r="H372" s="6" t="str">
        <f>VLOOKUP(B372,'Plantilla publicacion'!$A$3:$M$489,8,0)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2" s="6">
        <f>VLOOKUP(B372,'Plantilla publicacion'!$A$3:$M$489,9,0)</f>
        <v>1</v>
      </c>
      <c r="J372" s="6" t="str">
        <f>VLOOKUP(B372,'Plantilla publicacion'!$A$3:$M$489,10,0)</f>
        <v>Númerica</v>
      </c>
      <c r="K372" s="7" t="str">
        <f>VLOOKUP(B372,'Plantilla publicacion'!$A$3:$M$489,11,0)</f>
        <v>2025-09-29</v>
      </c>
      <c r="L372" s="7" t="str">
        <f>VLOOKUP(B372,'Plantilla publicacion'!$A$3:$M$489,12,0)</f>
        <v>2025-10-03</v>
      </c>
      <c r="M372" s="58"/>
      <c r="N372" s="106" t="str">
        <f>VLOOKUP(B372,'Plantilla publicacion'!$A$3:$M$489,13,0)</f>
        <v>6000-DESPACHO DEL SUPERINTENDENTE DELEGADO PARA EL CONTROL Y VERIFICACIÓN DE REGLAMENTOS TÉCNICOS Y METROLOGÍA LEGAL</v>
      </c>
    </row>
    <row r="373" spans="1:14" ht="51.75" hidden="1" thickBot="1" x14ac:dyDescent="0.3">
      <c r="A373" s="13" t="str">
        <f>VLOOKUP(B373,'Plantilla publicacion'!$A$3:$B$489,2,0)</f>
        <v>Actividad propia</v>
      </c>
      <c r="B373" s="107" t="s">
        <v>1290</v>
      </c>
      <c r="C373" s="221"/>
      <c r="D373" s="221">
        <f>VLOOKUP(B373,'Plantilla publicacion'!$A$3:$M$489,6,0)</f>
        <v>0</v>
      </c>
      <c r="E373" s="221"/>
      <c r="F373" s="221"/>
      <c r="G373" s="221" t="str">
        <f>VLOOKUP(B373,'Plantilla publicacion'!$A$3:$M$489,7,0)</f>
        <v>N/A</v>
      </c>
      <c r="H373" s="109" t="str">
        <f>VLOOKUP(B373,'Plantilla publicacion'!$A$3:$M$489,8,0)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3" s="109">
        <f>VLOOKUP(B373,'Plantilla publicacion'!$A$3:$M$489,9,0)</f>
        <v>1</v>
      </c>
      <c r="J373" s="109" t="str">
        <f>VLOOKUP(B373,'Plantilla publicacion'!$A$3:$M$489,10,0)</f>
        <v>Númerica</v>
      </c>
      <c r="K373" s="110" t="str">
        <f>VLOOKUP(B373,'Plantilla publicacion'!$A$3:$M$489,11,0)</f>
        <v>2025-10-20</v>
      </c>
      <c r="L373" s="110" t="str">
        <f>VLOOKUP(B373,'Plantilla publicacion'!$A$3:$M$489,12,0)</f>
        <v>2025-11-07</v>
      </c>
      <c r="M373" s="111"/>
      <c r="N373" s="112" t="str">
        <f>VLOOKUP(B373,'Plantilla publicacion'!$A$3:$M$489,13,0)</f>
        <v>6000-DESPACHO DEL SUPERINTENDENTE DELEGADO PARA EL CONTROL Y VERIFICACIÓN DE REGLAMENTOS TÉCNICOS Y METROLOGÍA LEGAL</v>
      </c>
    </row>
    <row r="374" spans="1:14" hidden="1" x14ac:dyDescent="0.25"/>
  </sheetData>
  <autoFilter ref="A9:N374" xr:uid="{C55B0D7C-4224-4685-BB07-31E4684A39FD}">
    <filterColumn colId="1">
      <filters>
        <filter val="3003.6"/>
        <filter val="3003.6.1"/>
        <filter val="3003.6.2"/>
        <filter val="3003.6.3"/>
        <filter val="3003.6.5"/>
        <filter val="3003.6.6"/>
        <filter val="3003.6.7"/>
        <filter val="3003.6.8"/>
      </filters>
    </filterColumn>
  </autoFilter>
  <mergeCells count="424">
    <mergeCell ref="C71:C75"/>
    <mergeCell ref="D71:D75"/>
    <mergeCell ref="G71:G75"/>
    <mergeCell ref="F71:F75"/>
    <mergeCell ref="E71:E75"/>
    <mergeCell ref="C108:C112"/>
    <mergeCell ref="D108:D112"/>
    <mergeCell ref="E108:E112"/>
    <mergeCell ref="F108:F112"/>
    <mergeCell ref="G108:G112"/>
    <mergeCell ref="C102:C105"/>
    <mergeCell ref="D102:D105"/>
    <mergeCell ref="G102:G105"/>
    <mergeCell ref="F102:F105"/>
    <mergeCell ref="E102:E105"/>
    <mergeCell ref="F91:F94"/>
    <mergeCell ref="G91:G94"/>
    <mergeCell ref="C95:C98"/>
    <mergeCell ref="D95:D98"/>
    <mergeCell ref="E95:E98"/>
    <mergeCell ref="G95:G98"/>
    <mergeCell ref="F95:F98"/>
    <mergeCell ref="C91:C94"/>
    <mergeCell ref="D91:D94"/>
    <mergeCell ref="C351:C356"/>
    <mergeCell ref="D351:D356"/>
    <mergeCell ref="E351:E356"/>
    <mergeCell ref="G351:G356"/>
    <mergeCell ref="F351:F356"/>
    <mergeCell ref="C348:C350"/>
    <mergeCell ref="D348:D350"/>
    <mergeCell ref="E348:E350"/>
    <mergeCell ref="F348:F350"/>
    <mergeCell ref="G348:G350"/>
    <mergeCell ref="C369:C373"/>
    <mergeCell ref="D369:D373"/>
    <mergeCell ref="E369:E373"/>
    <mergeCell ref="F369:F373"/>
    <mergeCell ref="G369:G373"/>
    <mergeCell ref="C357:C364"/>
    <mergeCell ref="D357:D364"/>
    <mergeCell ref="G357:G364"/>
    <mergeCell ref="F357:F364"/>
    <mergeCell ref="E357:E364"/>
    <mergeCell ref="C365:C368"/>
    <mergeCell ref="D365:D368"/>
    <mergeCell ref="E365:E368"/>
    <mergeCell ref="F365:F368"/>
    <mergeCell ref="G365:G368"/>
    <mergeCell ref="G343:G347"/>
    <mergeCell ref="C339:C342"/>
    <mergeCell ref="D339:D342"/>
    <mergeCell ref="E339:E342"/>
    <mergeCell ref="F339:F342"/>
    <mergeCell ref="G339:G342"/>
    <mergeCell ref="C331:C338"/>
    <mergeCell ref="D331:D338"/>
    <mergeCell ref="E331:E338"/>
    <mergeCell ref="F331:F338"/>
    <mergeCell ref="G331:G338"/>
    <mergeCell ref="C343:C347"/>
    <mergeCell ref="D343:D347"/>
    <mergeCell ref="E343:E347"/>
    <mergeCell ref="F343:F347"/>
    <mergeCell ref="C327:C330"/>
    <mergeCell ref="D327:D330"/>
    <mergeCell ref="E327:E330"/>
    <mergeCell ref="F327:F330"/>
    <mergeCell ref="G327:G330"/>
    <mergeCell ref="C315:C320"/>
    <mergeCell ref="D315:D320"/>
    <mergeCell ref="E315:E320"/>
    <mergeCell ref="F315:F320"/>
    <mergeCell ref="G315:G320"/>
    <mergeCell ref="C321:C324"/>
    <mergeCell ref="D321:D324"/>
    <mergeCell ref="E321:E324"/>
    <mergeCell ref="F321:F324"/>
    <mergeCell ref="G321:G324"/>
    <mergeCell ref="B325:N325"/>
    <mergeCell ref="G291:G295"/>
    <mergeCell ref="C310:C314"/>
    <mergeCell ref="D310:D314"/>
    <mergeCell ref="G310:G314"/>
    <mergeCell ref="F310:F314"/>
    <mergeCell ref="E310:E314"/>
    <mergeCell ref="C305:C307"/>
    <mergeCell ref="D305:D307"/>
    <mergeCell ref="E305:E307"/>
    <mergeCell ref="G305:G307"/>
    <mergeCell ref="F305:F307"/>
    <mergeCell ref="B308:N308"/>
    <mergeCell ref="C296:C299"/>
    <mergeCell ref="D296:D299"/>
    <mergeCell ref="E296:E299"/>
    <mergeCell ref="G296:G299"/>
    <mergeCell ref="F296:F299"/>
    <mergeCell ref="C283:C285"/>
    <mergeCell ref="D283:D285"/>
    <mergeCell ref="E283:E285"/>
    <mergeCell ref="G283:G285"/>
    <mergeCell ref="F283:F285"/>
    <mergeCell ref="C286:C290"/>
    <mergeCell ref="E286:E290"/>
    <mergeCell ref="D286:D290"/>
    <mergeCell ref="F286:F290"/>
    <mergeCell ref="G286:G290"/>
    <mergeCell ref="C260:C262"/>
    <mergeCell ref="D260:D262"/>
    <mergeCell ref="E260:E262"/>
    <mergeCell ref="F260:F262"/>
    <mergeCell ref="G260:G262"/>
    <mergeCell ref="F265:F267"/>
    <mergeCell ref="G265:G267"/>
    <mergeCell ref="C274:C276"/>
    <mergeCell ref="D274:D276"/>
    <mergeCell ref="G274:G276"/>
    <mergeCell ref="F274:F276"/>
    <mergeCell ref="E274:E276"/>
    <mergeCell ref="C271:C273"/>
    <mergeCell ref="D271:D273"/>
    <mergeCell ref="E271:E273"/>
    <mergeCell ref="F271:F273"/>
    <mergeCell ref="G271:G273"/>
    <mergeCell ref="B263:N263"/>
    <mergeCell ref="G253:G255"/>
    <mergeCell ref="C256:C259"/>
    <mergeCell ref="D256:D259"/>
    <mergeCell ref="E256:E259"/>
    <mergeCell ref="F256:F259"/>
    <mergeCell ref="G256:G259"/>
    <mergeCell ref="C253:C255"/>
    <mergeCell ref="D253:D255"/>
    <mergeCell ref="E253:E255"/>
    <mergeCell ref="F253:F255"/>
    <mergeCell ref="C239:C245"/>
    <mergeCell ref="D239:D245"/>
    <mergeCell ref="E239:E245"/>
    <mergeCell ref="F239:F245"/>
    <mergeCell ref="G239:G245"/>
    <mergeCell ref="C249:C252"/>
    <mergeCell ref="D249:D252"/>
    <mergeCell ref="E249:E252"/>
    <mergeCell ref="F249:F252"/>
    <mergeCell ref="G249:G252"/>
    <mergeCell ref="C246:C248"/>
    <mergeCell ref="D246:D248"/>
    <mergeCell ref="E246:E248"/>
    <mergeCell ref="F246:F248"/>
    <mergeCell ref="G246:G248"/>
    <mergeCell ref="G229:G233"/>
    <mergeCell ref="C234:C238"/>
    <mergeCell ref="D234:D238"/>
    <mergeCell ref="E234:E238"/>
    <mergeCell ref="F234:F238"/>
    <mergeCell ref="G234:G238"/>
    <mergeCell ref="C229:C233"/>
    <mergeCell ref="D229:D233"/>
    <mergeCell ref="E229:E233"/>
    <mergeCell ref="F229:F233"/>
    <mergeCell ref="C205:C210"/>
    <mergeCell ref="D205:D210"/>
    <mergeCell ref="E205:E210"/>
    <mergeCell ref="F205:F210"/>
    <mergeCell ref="C220:C228"/>
    <mergeCell ref="D220:D228"/>
    <mergeCell ref="E220:E228"/>
    <mergeCell ref="F220:F228"/>
    <mergeCell ref="G220:G228"/>
    <mergeCell ref="C216:C219"/>
    <mergeCell ref="D216:D219"/>
    <mergeCell ref="E216:E219"/>
    <mergeCell ref="F216:F219"/>
    <mergeCell ref="G216:G219"/>
    <mergeCell ref="G205:G210"/>
    <mergeCell ref="F198:F201"/>
    <mergeCell ref="C202:C204"/>
    <mergeCell ref="D202:D204"/>
    <mergeCell ref="E202:E204"/>
    <mergeCell ref="G202:G204"/>
    <mergeCell ref="F202:F204"/>
    <mergeCell ref="C198:C201"/>
    <mergeCell ref="D198:D201"/>
    <mergeCell ref="E198:E201"/>
    <mergeCell ref="G198:G201"/>
    <mergeCell ref="C183:C187"/>
    <mergeCell ref="D183:D187"/>
    <mergeCell ref="E183:E187"/>
    <mergeCell ref="F183:F187"/>
    <mergeCell ref="G183:G187"/>
    <mergeCell ref="C173:C179"/>
    <mergeCell ref="D173:D179"/>
    <mergeCell ref="E173:E179"/>
    <mergeCell ref="F173:F179"/>
    <mergeCell ref="G173:G179"/>
    <mergeCell ref="E147:E151"/>
    <mergeCell ref="C169:C172"/>
    <mergeCell ref="D169:D172"/>
    <mergeCell ref="E169:E172"/>
    <mergeCell ref="F169:F172"/>
    <mergeCell ref="G169:G172"/>
    <mergeCell ref="C165:C168"/>
    <mergeCell ref="D165:D168"/>
    <mergeCell ref="E165:E168"/>
    <mergeCell ref="F165:F168"/>
    <mergeCell ref="G165:G168"/>
    <mergeCell ref="C161:C164"/>
    <mergeCell ref="D161:D164"/>
    <mergeCell ref="E161:E164"/>
    <mergeCell ref="F161:F164"/>
    <mergeCell ref="G161:G164"/>
    <mergeCell ref="C157:C160"/>
    <mergeCell ref="D157:D160"/>
    <mergeCell ref="E157:E160"/>
    <mergeCell ref="F157:F160"/>
    <mergeCell ref="G157:G160"/>
    <mergeCell ref="C130:C133"/>
    <mergeCell ref="D130:D133"/>
    <mergeCell ref="E130:E133"/>
    <mergeCell ref="F130:F133"/>
    <mergeCell ref="G130:G133"/>
    <mergeCell ref="C134:C138"/>
    <mergeCell ref="D134:D138"/>
    <mergeCell ref="E134:E138"/>
    <mergeCell ref="F134:F138"/>
    <mergeCell ref="G134:G138"/>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25:C126"/>
    <mergeCell ref="D125:D126"/>
    <mergeCell ref="E125:E126"/>
    <mergeCell ref="F125:F126"/>
    <mergeCell ref="G125:G126"/>
    <mergeCell ref="C122:C124"/>
    <mergeCell ref="D122:D124"/>
    <mergeCell ref="E122:E124"/>
    <mergeCell ref="F122:F124"/>
    <mergeCell ref="G122:G124"/>
    <mergeCell ref="G86:G90"/>
    <mergeCell ref="F83:F85"/>
    <mergeCell ref="C113:C114"/>
    <mergeCell ref="D113:D114"/>
    <mergeCell ref="E113:E114"/>
    <mergeCell ref="F113:F114"/>
    <mergeCell ref="G113:G114"/>
    <mergeCell ref="C106:C107"/>
    <mergeCell ref="D106:D107"/>
    <mergeCell ref="E106:E107"/>
    <mergeCell ref="F106:F107"/>
    <mergeCell ref="G106:G107"/>
    <mergeCell ref="C80:C82"/>
    <mergeCell ref="D80:D82"/>
    <mergeCell ref="E80:E82"/>
    <mergeCell ref="F80:F82"/>
    <mergeCell ref="E91:E94"/>
    <mergeCell ref="C86:C90"/>
    <mergeCell ref="D86:D90"/>
    <mergeCell ref="E86:E90"/>
    <mergeCell ref="F86:F90"/>
    <mergeCell ref="C59:C62"/>
    <mergeCell ref="D59:D62"/>
    <mergeCell ref="E59:E62"/>
    <mergeCell ref="F59:F62"/>
    <mergeCell ref="G59:G62"/>
    <mergeCell ref="C55:C58"/>
    <mergeCell ref="D55:D58"/>
    <mergeCell ref="F55:F58"/>
    <mergeCell ref="G55:G58"/>
    <mergeCell ref="E55:E58"/>
    <mergeCell ref="C48:C54"/>
    <mergeCell ref="D48:D54"/>
    <mergeCell ref="E48:E54"/>
    <mergeCell ref="F48:F54"/>
    <mergeCell ref="G48:G54"/>
    <mergeCell ref="C42:C45"/>
    <mergeCell ref="D42:D45"/>
    <mergeCell ref="E42:E45"/>
    <mergeCell ref="F42:F45"/>
    <mergeCell ref="G42:G45"/>
    <mergeCell ref="B46:N46"/>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G63:G65"/>
    <mergeCell ref="F63:F65"/>
    <mergeCell ref="E63:E65"/>
    <mergeCell ref="D63:D65"/>
    <mergeCell ref="C63:C65"/>
    <mergeCell ref="C99:C101"/>
    <mergeCell ref="D99:D101"/>
    <mergeCell ref="E99:E101"/>
    <mergeCell ref="G99:G101"/>
    <mergeCell ref="C76:C79"/>
    <mergeCell ref="D76:D79"/>
    <mergeCell ref="E76:E79"/>
    <mergeCell ref="F76:F79"/>
    <mergeCell ref="G76:G79"/>
    <mergeCell ref="C66:C70"/>
    <mergeCell ref="D66:D70"/>
    <mergeCell ref="E66:E70"/>
    <mergeCell ref="F66:F70"/>
    <mergeCell ref="G66:G70"/>
    <mergeCell ref="G80:G82"/>
    <mergeCell ref="C83:C85"/>
    <mergeCell ref="D83:D85"/>
    <mergeCell ref="E83:E85"/>
    <mergeCell ref="G83:G85"/>
    <mergeCell ref="C195:C197"/>
    <mergeCell ref="D195:D197"/>
    <mergeCell ref="E195:E197"/>
    <mergeCell ref="F195:F197"/>
    <mergeCell ref="G195:G197"/>
    <mergeCell ref="C142:C146"/>
    <mergeCell ref="D142:D146"/>
    <mergeCell ref="E142:E146"/>
    <mergeCell ref="F142:F146"/>
    <mergeCell ref="G142:G146"/>
    <mergeCell ref="C180:C182"/>
    <mergeCell ref="D180:D182"/>
    <mergeCell ref="E180:E182"/>
    <mergeCell ref="F180:F182"/>
    <mergeCell ref="G180:G182"/>
    <mergeCell ref="G147:G151"/>
    <mergeCell ref="C152:C156"/>
    <mergeCell ref="D152:D156"/>
    <mergeCell ref="E152:E156"/>
    <mergeCell ref="F152:F156"/>
    <mergeCell ref="G152:G156"/>
    <mergeCell ref="C147:C151"/>
    <mergeCell ref="D147:D151"/>
    <mergeCell ref="F147:F151"/>
    <mergeCell ref="B281:N281"/>
    <mergeCell ref="B300:N300"/>
    <mergeCell ref="C302:C304"/>
    <mergeCell ref="D302:D304"/>
    <mergeCell ref="E302:E304"/>
    <mergeCell ref="F302:F304"/>
    <mergeCell ref="G302:G304"/>
    <mergeCell ref="C265:C267"/>
    <mergeCell ref="D265:D267"/>
    <mergeCell ref="E265:E267"/>
    <mergeCell ref="C268:C270"/>
    <mergeCell ref="D268:D270"/>
    <mergeCell ref="E268:E270"/>
    <mergeCell ref="F268:F270"/>
    <mergeCell ref="G268:G270"/>
    <mergeCell ref="C277:C280"/>
    <mergeCell ref="D277:D280"/>
    <mergeCell ref="F277:F280"/>
    <mergeCell ref="G277:G280"/>
    <mergeCell ref="E277:E280"/>
    <mergeCell ref="C291:C295"/>
    <mergeCell ref="D291:D295"/>
    <mergeCell ref="E291:E295"/>
    <mergeCell ref="F291:F295"/>
    <mergeCell ref="B8:D8"/>
    <mergeCell ref="G8:N8"/>
    <mergeCell ref="B1:D3"/>
    <mergeCell ref="B4:N4"/>
    <mergeCell ref="B6:N6"/>
    <mergeCell ref="B7:N7"/>
    <mergeCell ref="B5:L5"/>
    <mergeCell ref="B188:N188"/>
    <mergeCell ref="B193:N193"/>
    <mergeCell ref="C190:C192"/>
    <mergeCell ref="D190:D192"/>
    <mergeCell ref="E190:E192"/>
    <mergeCell ref="F190:F192"/>
    <mergeCell ref="G190:G192"/>
    <mergeCell ref="C127:C129"/>
    <mergeCell ref="D127:D129"/>
    <mergeCell ref="E127:E129"/>
    <mergeCell ref="F127:F129"/>
    <mergeCell ref="G127:G129"/>
    <mergeCell ref="C139:C141"/>
    <mergeCell ref="D139:D141"/>
    <mergeCell ref="E139:E141"/>
    <mergeCell ref="F139:F141"/>
    <mergeCell ref="G139:G141"/>
  </mergeCells>
  <conditionalFormatting sqref="N5 A5:C5 A7:N8 A6 A17:B18 A64:B65 A77:B79 A84:B85 A92:B94 A114:B114 A118:B118 A121:B121 A126:B126 A170:B172 A199:B201 A340:B342 A328:B330 A352:B356 A292:B295 A275:B276 A287:B290 A269:B270 A240:B245 A254:B255 A366:B368 A349:B350 A344:B347 A332:B338 A316:B320 A284:B285 A272:B273 A250:B252 A247:B248 A235:B238 A217:B219 A181:B182 A174:B179 A166:B168 A162:B164 A158:B160 A153:B156 A148:B151 A143:B146 A140:B141 A135:B138 A131:B133 A128:B129 A123:B124 A109:B112 A103:B105 A100:B101 A96:B98 A81:B82 A72:B75 A67:B70 A60:B62 A56:B58 A49:B54 A39:B41 A31:B34 A20:B24 A11:B15 A26:B29 A266:B267 A303:B304 A311:B314 A358:B364 A191:B192 A43:B45 A87:B90 A107:B107 A184:B187 A196:B197 A203:B204 A221:B228 A261:B262 A278:B280 A306:B307 A322:B324 A370:B373 A297:B299 A1:F1 A4:N4 O4:XFD8 H20:M23 O20:XFD23 N19:N23 A193:XFD194 A308:XFD309 A325:XFD326 A300:XFD301 A374:XFD1048576 A281:XFD282 A263:XFD264 A188:XFD189 A46:XFD47 H1:XFD1 A2:XFD3 H17:XFD18 H11:XFD15 H24:XFD24 H26:XFD29 H31:XFD34 H39:XFD41 H43:XFD45 H181:XFD182 H140:XFD141 H128:XFD129 H100:XFD101 H64:XFD65 H49:XFD54 H56:XFD58 H60:XFD62 H67:XFD70 H77:XFD79 H81:XFD82 H84:XFD85 H87:XFD90 H92:XFD94 H96:XFD98 H103:XFD105 H107:XFD107 H114:XFD114 H118:XFD118 H126:XFD126 H123:XFD124 H135:XFD138 H131:XFD133 H143:XFD146 H148:XFD151 H153:XFD156 H162:XFD164 H166:XFD168 H170:XFD172 H174:XFD179 H184:XFD187 H109:XFD112 H72:XFD75 H158:XFD160 H191:XFD192 H196:XFD197 H199:XFD201 H203:XFD204 H217:XFD219 H221:XFD228 H235:XFD238 H240:XFD245 H247:XFD248 H250:XFD252 H254:XFD255 H261:XFD262 H266:XFD267 H269:XFD270 H272:XFD273 H275:XFD276 H278:XFD280 H284:XFD285 H292:XFD295 H287:XFD290 H297:XFD299 H303:XFD304 H306:XFD307 H311:XFD314 H322:XFD324 H316:XFD320 H328:XFD330 H332:XFD338 H340:XFD342 H344:XFD347 H349:XFD350 H352:XFD356 H358:XFD364 H370:XFD373 H366:XFD368 N10:XFD10 N16:XFD16 N25:XFD25 N30:XFD30 N42:XFD42 N48:XFD48 N55:XFD55 N59:XFD59 N63:XFD63 N66:XFD66 N71:XFD71 N76:XFD76 N80:XFD80 N83:XFD83 N86:XFD86 N91:XFD91 N95:XFD95 N99:XFD99 N102:XFD102 N106:XFD106 N108:XFD108 N113:XFD113 N115:XFD115 N117:XFD117 N119:XFD119 N122:XFD122 N125:XFD125 N127:XFD127 N130:XFD130 N134:XFD134 N139:XFD139 N142:XFD142 N147:XFD147 N152:XFD152 N157:XFD157 N161:XFD161 N165:XFD165 N169:XFD169 N173:XFD173 N180:XFD180 N190:XFD190 N205:XFD205 N216:XFD216 N220:XFD220 N229:XFD229 N234:XFD234 N195:XFD195 N198:XFD198 N202:XFD202 N339:XFD339 N331:XFD331 N327:XFD327 N343:XFD343 N348:XFD348 N351:XFD351 N357:XFD357 N365:XFD365 N369:XFD369 N302:XFD302 N305:XFD305 N310:XFD310 N315:XFD315 N321:XFD321 N296:XFD296 N291:XFD291 N274:XFD274 N277:XFD277 N283:XFD283 N286:XFD286 N260:XFD260 N265:XFD265 N268:XFD268 N271:XFD271 N239:XFD239 N246:XFD246 N249:XFD249 N253:XFD253 N256:XFD256 N183:XFD183 A116:B116 H116:XFD116 N38:XFD38 O35:XFD37 H36:N37 N35 A35 A36:B37 H120:XFD121 A206:B215 H206:XFD215 A230:B233 H230:XFD233 A257:B259 H257:XFD259">
    <cfRule type="cellIs" dxfId="488" priority="649" operator="equal">
      <formula>0</formula>
    </cfRule>
  </conditionalFormatting>
  <conditionalFormatting sqref="B6:N6">
    <cfRule type="cellIs" dxfId="487" priority="648" operator="equal">
      <formula>0</formula>
    </cfRule>
  </conditionalFormatting>
  <conditionalFormatting sqref="A10:B10 H10:L10">
    <cfRule type="cellIs" dxfId="486" priority="647" operator="equal">
      <formula>0</formula>
    </cfRule>
  </conditionalFormatting>
  <conditionalFormatting sqref="A16:B16 H16:L16">
    <cfRule type="cellIs" dxfId="485" priority="646" operator="equal">
      <formula>0</formula>
    </cfRule>
  </conditionalFormatting>
  <conditionalFormatting sqref="A19:B19 H19:L19 O19:XFD19">
    <cfRule type="cellIs" dxfId="484" priority="645" operator="equal">
      <formula>0</formula>
    </cfRule>
  </conditionalFormatting>
  <conditionalFormatting sqref="A25:B25 H25:L25">
    <cfRule type="cellIs" dxfId="483" priority="644" operator="equal">
      <formula>0</formula>
    </cfRule>
  </conditionalFormatting>
  <conditionalFormatting sqref="A30:B30 H30:L30">
    <cfRule type="cellIs" dxfId="482" priority="643" operator="equal">
      <formula>0</formula>
    </cfRule>
  </conditionalFormatting>
  <conditionalFormatting sqref="A38:B38 H38:L38">
    <cfRule type="cellIs" dxfId="481" priority="642" operator="equal">
      <formula>0</formula>
    </cfRule>
  </conditionalFormatting>
  <conditionalFormatting sqref="A42:B42 H42:L42">
    <cfRule type="cellIs" dxfId="480" priority="641" operator="equal">
      <formula>0</formula>
    </cfRule>
  </conditionalFormatting>
  <conditionalFormatting sqref="A48:B48 H48:L48">
    <cfRule type="cellIs" dxfId="479" priority="640" operator="equal">
      <formula>0</formula>
    </cfRule>
  </conditionalFormatting>
  <conditionalFormatting sqref="A55:B55 H55:L55">
    <cfRule type="cellIs" dxfId="478" priority="639" operator="equal">
      <formula>0</formula>
    </cfRule>
  </conditionalFormatting>
  <conditionalFormatting sqref="A59:B59 H59:L59">
    <cfRule type="cellIs" dxfId="477" priority="638" operator="equal">
      <formula>0</formula>
    </cfRule>
  </conditionalFormatting>
  <conditionalFormatting sqref="A63:B63 H63:L63">
    <cfRule type="cellIs" dxfId="476" priority="637" operator="equal">
      <formula>0</formula>
    </cfRule>
  </conditionalFormatting>
  <conditionalFormatting sqref="A66:B66 H66:L66">
    <cfRule type="cellIs" dxfId="475" priority="636" operator="equal">
      <formula>0</formula>
    </cfRule>
  </conditionalFormatting>
  <conditionalFormatting sqref="A71:B71 H71:L71">
    <cfRule type="cellIs" dxfId="474" priority="635" operator="equal">
      <formula>0</formula>
    </cfRule>
  </conditionalFormatting>
  <conditionalFormatting sqref="A76:B76 H76:L76">
    <cfRule type="cellIs" dxfId="473" priority="634" operator="equal">
      <formula>0</formula>
    </cfRule>
  </conditionalFormatting>
  <conditionalFormatting sqref="A80:B80 H80:L80">
    <cfRule type="cellIs" dxfId="472" priority="633" operator="equal">
      <formula>0</formula>
    </cfRule>
  </conditionalFormatting>
  <conditionalFormatting sqref="A83:B83 H83:L83">
    <cfRule type="cellIs" dxfId="471" priority="632" operator="equal">
      <formula>0</formula>
    </cfRule>
  </conditionalFormatting>
  <conditionalFormatting sqref="A86:B86 H86:L86">
    <cfRule type="cellIs" dxfId="470" priority="631" operator="equal">
      <formula>0</formula>
    </cfRule>
  </conditionalFormatting>
  <conditionalFormatting sqref="A91:B91 H91:L91">
    <cfRule type="cellIs" dxfId="469" priority="629" operator="equal">
      <formula>0</formula>
    </cfRule>
  </conditionalFormatting>
  <conditionalFormatting sqref="A95:B95 H95:L95">
    <cfRule type="cellIs" dxfId="468" priority="628" operator="equal">
      <formula>0</formula>
    </cfRule>
  </conditionalFormatting>
  <conditionalFormatting sqref="A99:B99 H99:L99">
    <cfRule type="cellIs" dxfId="467" priority="627" operator="equal">
      <formula>0</formula>
    </cfRule>
  </conditionalFormatting>
  <conditionalFormatting sqref="A102:B102 H102:L102">
    <cfRule type="cellIs" dxfId="466" priority="626" operator="equal">
      <formula>0</formula>
    </cfRule>
  </conditionalFormatting>
  <conditionalFormatting sqref="A106:B106 H106:L106">
    <cfRule type="cellIs" dxfId="465" priority="625" operator="equal">
      <formula>0</formula>
    </cfRule>
  </conditionalFormatting>
  <conditionalFormatting sqref="A108:B108 H108:L108">
    <cfRule type="cellIs" dxfId="464" priority="624" operator="equal">
      <formula>0</formula>
    </cfRule>
  </conditionalFormatting>
  <conditionalFormatting sqref="A113:B113 H113:L113">
    <cfRule type="cellIs" dxfId="463" priority="623" operator="equal">
      <formula>0</formula>
    </cfRule>
  </conditionalFormatting>
  <conditionalFormatting sqref="A115:B115 H115:L115">
    <cfRule type="cellIs" dxfId="462" priority="622" operator="equal">
      <formula>0</formula>
    </cfRule>
  </conditionalFormatting>
  <conditionalFormatting sqref="A117:B117 H117:L117">
    <cfRule type="cellIs" dxfId="461" priority="621" operator="equal">
      <formula>0</formula>
    </cfRule>
  </conditionalFormatting>
  <conditionalFormatting sqref="A119:B119 H119:L119 A120">
    <cfRule type="cellIs" dxfId="460" priority="620" operator="equal">
      <formula>0</formula>
    </cfRule>
  </conditionalFormatting>
  <conditionalFormatting sqref="A122:B122 H122:L122">
    <cfRule type="cellIs" dxfId="459" priority="619" operator="equal">
      <formula>0</formula>
    </cfRule>
  </conditionalFormatting>
  <conditionalFormatting sqref="A125:B125 H125:L125">
    <cfRule type="cellIs" dxfId="458" priority="618" operator="equal">
      <formula>0</formula>
    </cfRule>
  </conditionalFormatting>
  <conditionalFormatting sqref="A127:B127 H127:L127">
    <cfRule type="cellIs" dxfId="457" priority="617" operator="equal">
      <formula>0</formula>
    </cfRule>
  </conditionalFormatting>
  <conditionalFormatting sqref="A130:B130 H130:L130">
    <cfRule type="cellIs" dxfId="456" priority="616" operator="equal">
      <formula>0</formula>
    </cfRule>
  </conditionalFormatting>
  <conditionalFormatting sqref="A134:B134 H134:L134">
    <cfRule type="cellIs" dxfId="455" priority="615" operator="equal">
      <formula>0</formula>
    </cfRule>
  </conditionalFormatting>
  <conditionalFormatting sqref="A139:B139 H139:L139">
    <cfRule type="cellIs" dxfId="454" priority="614" operator="equal">
      <formula>0</formula>
    </cfRule>
  </conditionalFormatting>
  <conditionalFormatting sqref="A142:B142 H142:L142">
    <cfRule type="cellIs" dxfId="453" priority="613" operator="equal">
      <formula>0</formula>
    </cfRule>
  </conditionalFormatting>
  <conditionalFormatting sqref="A147:B147 H147:L147">
    <cfRule type="cellIs" dxfId="452" priority="612" operator="equal">
      <formula>0</formula>
    </cfRule>
  </conditionalFormatting>
  <conditionalFormatting sqref="A152:B152 H152:L152">
    <cfRule type="cellIs" dxfId="451" priority="611" operator="equal">
      <formula>0</formula>
    </cfRule>
  </conditionalFormatting>
  <conditionalFormatting sqref="A157:B157 H157:L157">
    <cfRule type="cellIs" dxfId="450" priority="610" operator="equal">
      <formula>0</formula>
    </cfRule>
  </conditionalFormatting>
  <conditionalFormatting sqref="A161:B161 H161:L161">
    <cfRule type="cellIs" dxfId="449" priority="609" operator="equal">
      <formula>0</formula>
    </cfRule>
  </conditionalFormatting>
  <conditionalFormatting sqref="A165:B165 H165:L165">
    <cfRule type="cellIs" dxfId="448" priority="608" operator="equal">
      <formula>0</formula>
    </cfRule>
  </conditionalFormatting>
  <conditionalFormatting sqref="A169:B169 H169:L169">
    <cfRule type="cellIs" dxfId="447" priority="607" operator="equal">
      <formula>0</formula>
    </cfRule>
  </conditionalFormatting>
  <conditionalFormatting sqref="A173 H173:L173">
    <cfRule type="cellIs" dxfId="446" priority="606" operator="equal">
      <formula>0</formula>
    </cfRule>
  </conditionalFormatting>
  <conditionalFormatting sqref="A180:B180 H180:L180">
    <cfRule type="cellIs" dxfId="445" priority="605" operator="equal">
      <formula>0</formula>
    </cfRule>
  </conditionalFormatting>
  <conditionalFormatting sqref="A190:B190 H190:L190">
    <cfRule type="cellIs" dxfId="444" priority="603" operator="equal">
      <formula>0</formula>
    </cfRule>
  </conditionalFormatting>
  <conditionalFormatting sqref="A205:B205 H205:L205">
    <cfRule type="cellIs" dxfId="443" priority="602" operator="equal">
      <formula>0</formula>
    </cfRule>
  </conditionalFormatting>
  <conditionalFormatting sqref="A216:B216 H216:L216">
    <cfRule type="cellIs" dxfId="442" priority="601" operator="equal">
      <formula>0</formula>
    </cfRule>
  </conditionalFormatting>
  <conditionalFormatting sqref="A220:B220 H220:L220">
    <cfRule type="cellIs" dxfId="441" priority="599" operator="equal">
      <formula>0</formula>
    </cfRule>
  </conditionalFormatting>
  <conditionalFormatting sqref="A229:B229 H229:L229">
    <cfRule type="cellIs" dxfId="440" priority="598" operator="equal">
      <formula>0</formula>
    </cfRule>
  </conditionalFormatting>
  <conditionalFormatting sqref="A234:B234 H234:L234">
    <cfRule type="cellIs" dxfId="439" priority="597" operator="equal">
      <formula>0</formula>
    </cfRule>
  </conditionalFormatting>
  <conditionalFormatting sqref="A195:B195 H195:L195">
    <cfRule type="cellIs" dxfId="438" priority="596" operator="equal">
      <formula>0</formula>
    </cfRule>
  </conditionalFormatting>
  <conditionalFormatting sqref="A198:B198 H198:L198">
    <cfRule type="cellIs" dxfId="437" priority="595" operator="equal">
      <formula>0</formula>
    </cfRule>
  </conditionalFormatting>
  <conditionalFormatting sqref="A202:B202 H202:L202">
    <cfRule type="cellIs" dxfId="436" priority="594" operator="equal">
      <formula>0</formula>
    </cfRule>
  </conditionalFormatting>
  <conditionalFormatting sqref="A339:B339 H339:L339">
    <cfRule type="cellIs" dxfId="435" priority="593" operator="equal">
      <formula>0</formula>
    </cfRule>
  </conditionalFormatting>
  <conditionalFormatting sqref="A331:B331 H331:L331">
    <cfRule type="cellIs" dxfId="434" priority="592" operator="equal">
      <formula>0</formula>
    </cfRule>
  </conditionalFormatting>
  <conditionalFormatting sqref="A327:B327 H327:L327">
    <cfRule type="cellIs" dxfId="433" priority="591" operator="equal">
      <formula>0</formula>
    </cfRule>
  </conditionalFormatting>
  <conditionalFormatting sqref="A343:B343 H343:L343">
    <cfRule type="cellIs" dxfId="432" priority="590" operator="equal">
      <formula>0</formula>
    </cfRule>
  </conditionalFormatting>
  <conditionalFormatting sqref="A348:B348 H348:L348">
    <cfRule type="cellIs" dxfId="431" priority="589" operator="equal">
      <formula>0</formula>
    </cfRule>
  </conditionalFormatting>
  <conditionalFormatting sqref="A351:B351 H351:L351">
    <cfRule type="cellIs" dxfId="430" priority="588" operator="equal">
      <formula>0</formula>
    </cfRule>
  </conditionalFormatting>
  <conditionalFormatting sqref="A357:B357 H357:L357">
    <cfRule type="cellIs" dxfId="429" priority="587" operator="equal">
      <formula>0</formula>
    </cfRule>
  </conditionalFormatting>
  <conditionalFormatting sqref="A365:B365 H365:L365">
    <cfRule type="cellIs" dxfId="428" priority="586" operator="equal">
      <formula>0</formula>
    </cfRule>
  </conditionalFormatting>
  <conditionalFormatting sqref="A369:B369 H369:L369">
    <cfRule type="cellIs" dxfId="427" priority="585" operator="equal">
      <formula>0</formula>
    </cfRule>
  </conditionalFormatting>
  <conditionalFormatting sqref="A302:B302 H302:L302">
    <cfRule type="cellIs" dxfId="426" priority="584" operator="equal">
      <formula>0</formula>
    </cfRule>
  </conditionalFormatting>
  <conditionalFormatting sqref="A305:B305 H305:L305">
    <cfRule type="cellIs" dxfId="425" priority="583" operator="equal">
      <formula>0</formula>
    </cfRule>
  </conditionalFormatting>
  <conditionalFormatting sqref="A310:B310 H310:L310">
    <cfRule type="cellIs" dxfId="424" priority="582" operator="equal">
      <formula>0</formula>
    </cfRule>
  </conditionalFormatting>
  <conditionalFormatting sqref="A315:B315 H315:L315">
    <cfRule type="cellIs" dxfId="423" priority="581" operator="equal">
      <formula>0</formula>
    </cfRule>
  </conditionalFormatting>
  <conditionalFormatting sqref="A321:B321 H321:L321">
    <cfRule type="cellIs" dxfId="422" priority="580" operator="equal">
      <formula>0</formula>
    </cfRule>
  </conditionalFormatting>
  <conditionalFormatting sqref="A296:B296 H296:L296">
    <cfRule type="cellIs" dxfId="421" priority="579" operator="equal">
      <formula>0</formula>
    </cfRule>
  </conditionalFormatting>
  <conditionalFormatting sqref="A291:B291 H291:L291">
    <cfRule type="cellIs" dxfId="420" priority="578" operator="equal">
      <formula>0</formula>
    </cfRule>
  </conditionalFormatting>
  <conditionalFormatting sqref="A274:B274 H274:L274">
    <cfRule type="cellIs" dxfId="419" priority="577" operator="equal">
      <formula>0</formula>
    </cfRule>
  </conditionalFormatting>
  <conditionalFormatting sqref="A277:B277 H277:L277">
    <cfRule type="cellIs" dxfId="418" priority="576" operator="equal">
      <formula>0</formula>
    </cfRule>
  </conditionalFormatting>
  <conditionalFormatting sqref="A283:B283 H283:L283">
    <cfRule type="cellIs" dxfId="417" priority="575" operator="equal">
      <formula>0</formula>
    </cfRule>
  </conditionalFormatting>
  <conditionalFormatting sqref="A286:B286 H286:L286">
    <cfRule type="cellIs" dxfId="416" priority="574" operator="equal">
      <formula>0</formula>
    </cfRule>
  </conditionalFormatting>
  <conditionalFormatting sqref="A260:B260 H260:L260">
    <cfRule type="cellIs" dxfId="415" priority="573" operator="equal">
      <formula>0</formula>
    </cfRule>
  </conditionalFormatting>
  <conditionalFormatting sqref="A265:B265 H265:L265">
    <cfRule type="cellIs" dxfId="414" priority="572" operator="equal">
      <formula>0</formula>
    </cfRule>
  </conditionalFormatting>
  <conditionalFormatting sqref="A268:B268 H268:L268">
    <cfRule type="cellIs" dxfId="413" priority="571" operator="equal">
      <formula>0</formula>
    </cfRule>
  </conditionalFormatting>
  <conditionalFormatting sqref="A271:B271 H271:L271">
    <cfRule type="cellIs" dxfId="412" priority="570" operator="equal">
      <formula>0</formula>
    </cfRule>
  </conditionalFormatting>
  <conditionalFormatting sqref="A239:B239 H239:L239">
    <cfRule type="cellIs" dxfId="411" priority="569" operator="equal">
      <formula>0</formula>
    </cfRule>
  </conditionalFormatting>
  <conditionalFormatting sqref="A246:B246 H246:L246">
    <cfRule type="cellIs" dxfId="410" priority="567" operator="equal">
      <formula>0</formula>
    </cfRule>
  </conditionalFormatting>
  <conditionalFormatting sqref="A249:B249 H249:L249">
    <cfRule type="cellIs" dxfId="409" priority="566" operator="equal">
      <formula>0</formula>
    </cfRule>
  </conditionalFormatting>
  <conditionalFormatting sqref="A253:B253 H253:L253">
    <cfRule type="cellIs" dxfId="408" priority="565" operator="equal">
      <formula>0</formula>
    </cfRule>
  </conditionalFormatting>
  <conditionalFormatting sqref="A256:B256 H256:L256">
    <cfRule type="cellIs" dxfId="407" priority="564" operator="equal">
      <formula>0</formula>
    </cfRule>
  </conditionalFormatting>
  <conditionalFormatting sqref="A9:XFD9">
    <cfRule type="cellIs" dxfId="406" priority="389" operator="equal">
      <formula>0</formula>
    </cfRule>
  </conditionalFormatting>
  <conditionalFormatting sqref="C10:D10">
    <cfRule type="cellIs" dxfId="405" priority="388" operator="equal">
      <formula>0</formula>
    </cfRule>
  </conditionalFormatting>
  <conditionalFormatting sqref="C19:G19">
    <cfRule type="cellIs" dxfId="404" priority="386" operator="equal">
      <formula>0</formula>
    </cfRule>
  </conditionalFormatting>
  <conditionalFormatting sqref="C25:G25">
    <cfRule type="cellIs" dxfId="403" priority="385" operator="equal">
      <formula>0</formula>
    </cfRule>
  </conditionalFormatting>
  <conditionalFormatting sqref="C38:G38">
    <cfRule type="cellIs" dxfId="402" priority="383" operator="equal">
      <formula>0</formula>
    </cfRule>
  </conditionalFormatting>
  <conditionalFormatting sqref="C42:G42">
    <cfRule type="cellIs" dxfId="401" priority="382" operator="equal">
      <formula>0</formula>
    </cfRule>
  </conditionalFormatting>
  <conditionalFormatting sqref="C48:G48">
    <cfRule type="cellIs" dxfId="400" priority="381" operator="equal">
      <formula>0</formula>
    </cfRule>
  </conditionalFormatting>
  <conditionalFormatting sqref="C55:E55">
    <cfRule type="cellIs" dxfId="399" priority="380" operator="equal">
      <formula>0</formula>
    </cfRule>
  </conditionalFormatting>
  <conditionalFormatting sqref="C66:G66">
    <cfRule type="cellIs" dxfId="398" priority="377" operator="equal">
      <formula>0</formula>
    </cfRule>
  </conditionalFormatting>
  <conditionalFormatting sqref="C71:E71">
    <cfRule type="cellIs" dxfId="397" priority="376" operator="equal">
      <formula>0</formula>
    </cfRule>
  </conditionalFormatting>
  <conditionalFormatting sqref="C76:G76">
    <cfRule type="cellIs" dxfId="396" priority="375" operator="equal">
      <formula>0</formula>
    </cfRule>
  </conditionalFormatting>
  <conditionalFormatting sqref="C80:G80">
    <cfRule type="cellIs" dxfId="395" priority="374" operator="equal">
      <formula>0</formula>
    </cfRule>
  </conditionalFormatting>
  <conditionalFormatting sqref="C86:G86">
    <cfRule type="cellIs" dxfId="394" priority="372" operator="equal">
      <formula>0</formula>
    </cfRule>
  </conditionalFormatting>
  <conditionalFormatting sqref="C91:G91">
    <cfRule type="cellIs" dxfId="393" priority="370" operator="equal">
      <formula>0</formula>
    </cfRule>
  </conditionalFormatting>
  <conditionalFormatting sqref="C106:G106">
    <cfRule type="cellIs" dxfId="392" priority="366" operator="equal">
      <formula>0</formula>
    </cfRule>
  </conditionalFormatting>
  <conditionalFormatting sqref="C108:G108">
    <cfRule type="cellIs" dxfId="391" priority="365" operator="equal">
      <formula>0</formula>
    </cfRule>
  </conditionalFormatting>
  <conditionalFormatting sqref="C122:G122">
    <cfRule type="cellIs" dxfId="390" priority="360" operator="equal">
      <formula>0</formula>
    </cfRule>
  </conditionalFormatting>
  <conditionalFormatting sqref="C130:G130">
    <cfRule type="cellIs" dxfId="389" priority="357" operator="equal">
      <formula>0</formula>
    </cfRule>
  </conditionalFormatting>
  <conditionalFormatting sqref="C134:G134">
    <cfRule type="cellIs" dxfId="388" priority="356" operator="equal">
      <formula>0</formula>
    </cfRule>
  </conditionalFormatting>
  <conditionalFormatting sqref="C142:G142">
    <cfRule type="cellIs" dxfId="387" priority="354" operator="equal">
      <formula>0</formula>
    </cfRule>
  </conditionalFormatting>
  <conditionalFormatting sqref="C157:G157">
    <cfRule type="cellIs" dxfId="386" priority="351" operator="equal">
      <formula>0</formula>
    </cfRule>
  </conditionalFormatting>
  <conditionalFormatting sqref="C173:G173">
    <cfRule type="cellIs" dxfId="385" priority="347" operator="equal">
      <formula>0</formula>
    </cfRule>
  </conditionalFormatting>
  <conditionalFormatting sqref="C195:G195">
    <cfRule type="cellIs" dxfId="384" priority="343" operator="equal">
      <formula>0</formula>
    </cfRule>
  </conditionalFormatting>
  <conditionalFormatting sqref="C198:F198">
    <cfRule type="cellIs" dxfId="383" priority="342" operator="equal">
      <formula>0</formula>
    </cfRule>
  </conditionalFormatting>
  <conditionalFormatting sqref="C202:F202">
    <cfRule type="cellIs" dxfId="382" priority="341" operator="equal">
      <formula>0</formula>
    </cfRule>
  </conditionalFormatting>
  <conditionalFormatting sqref="C205:G205">
    <cfRule type="cellIs" dxfId="381" priority="340" operator="equal">
      <formula>0</formula>
    </cfRule>
  </conditionalFormatting>
  <conditionalFormatting sqref="C216:G216">
    <cfRule type="cellIs" dxfId="380" priority="339" operator="equal">
      <formula>0</formula>
    </cfRule>
  </conditionalFormatting>
  <conditionalFormatting sqref="C220:G220">
    <cfRule type="cellIs" dxfId="379" priority="338" operator="equal">
      <formula>0</formula>
    </cfRule>
  </conditionalFormatting>
  <conditionalFormatting sqref="C229:G229">
    <cfRule type="cellIs" dxfId="378" priority="337" operator="equal">
      <formula>0</formula>
    </cfRule>
  </conditionalFormatting>
  <conditionalFormatting sqref="C234:G234">
    <cfRule type="cellIs" dxfId="377" priority="336" operator="equal">
      <formula>0</formula>
    </cfRule>
  </conditionalFormatting>
  <conditionalFormatting sqref="C239:G239">
    <cfRule type="cellIs" dxfId="376" priority="335" operator="equal">
      <formula>0</formula>
    </cfRule>
  </conditionalFormatting>
  <conditionalFormatting sqref="C246:G246">
    <cfRule type="cellIs" dxfId="375" priority="333" operator="equal">
      <formula>0</formula>
    </cfRule>
  </conditionalFormatting>
  <conditionalFormatting sqref="C249:G249">
    <cfRule type="cellIs" dxfId="374" priority="332" operator="equal">
      <formula>0</formula>
    </cfRule>
  </conditionalFormatting>
  <conditionalFormatting sqref="C253:G253">
    <cfRule type="cellIs" dxfId="373" priority="331" operator="equal">
      <formula>0</formula>
    </cfRule>
  </conditionalFormatting>
  <conditionalFormatting sqref="C256:G256">
    <cfRule type="cellIs" dxfId="372" priority="330" operator="equal">
      <formula>0</formula>
    </cfRule>
  </conditionalFormatting>
  <conditionalFormatting sqref="C260:G260">
    <cfRule type="cellIs" dxfId="371" priority="329" operator="equal">
      <formula>0</formula>
    </cfRule>
  </conditionalFormatting>
  <conditionalFormatting sqref="C277:E277">
    <cfRule type="cellIs" dxfId="370" priority="325" operator="equal">
      <formula>0</formula>
    </cfRule>
  </conditionalFormatting>
  <conditionalFormatting sqref="C291:F291">
    <cfRule type="cellIs" dxfId="369" priority="322" operator="equal">
      <formula>0</formula>
    </cfRule>
  </conditionalFormatting>
  <conditionalFormatting sqref="C296:F296">
    <cfRule type="cellIs" dxfId="368" priority="321" operator="equal">
      <formula>0</formula>
    </cfRule>
  </conditionalFormatting>
  <conditionalFormatting sqref="C305:F305">
    <cfRule type="cellIs" dxfId="367" priority="319" operator="equal">
      <formula>0</formula>
    </cfRule>
  </conditionalFormatting>
  <conditionalFormatting sqref="C310:E310">
    <cfRule type="cellIs" dxfId="366" priority="318" operator="equal">
      <formula>0</formula>
    </cfRule>
  </conditionalFormatting>
  <conditionalFormatting sqref="C315:G315">
    <cfRule type="cellIs" dxfId="365" priority="317" operator="equal">
      <formula>0</formula>
    </cfRule>
  </conditionalFormatting>
  <conditionalFormatting sqref="C321:G321">
    <cfRule type="cellIs" dxfId="364" priority="316" operator="equal">
      <formula>0</formula>
    </cfRule>
  </conditionalFormatting>
  <conditionalFormatting sqref="C327:G327">
    <cfRule type="cellIs" dxfId="363" priority="315" operator="equal">
      <formula>0</formula>
    </cfRule>
  </conditionalFormatting>
  <conditionalFormatting sqref="C331:G331">
    <cfRule type="cellIs" dxfId="362" priority="314" operator="equal">
      <formula>0</formula>
    </cfRule>
  </conditionalFormatting>
  <conditionalFormatting sqref="C339:G339">
    <cfRule type="cellIs" dxfId="361" priority="313" operator="equal">
      <formula>0</formula>
    </cfRule>
  </conditionalFormatting>
  <conditionalFormatting sqref="C343:G343">
    <cfRule type="cellIs" dxfId="360" priority="312" operator="equal">
      <formula>0</formula>
    </cfRule>
  </conditionalFormatting>
  <conditionalFormatting sqref="C348:G348">
    <cfRule type="cellIs" dxfId="359" priority="311" operator="equal">
      <formula>0</formula>
    </cfRule>
  </conditionalFormatting>
  <conditionalFormatting sqref="C351:F351">
    <cfRule type="cellIs" dxfId="358" priority="310" operator="equal">
      <formula>0</formula>
    </cfRule>
  </conditionalFormatting>
  <conditionalFormatting sqref="C357:E357">
    <cfRule type="cellIs" dxfId="357" priority="309" operator="equal">
      <formula>0</formula>
    </cfRule>
  </conditionalFormatting>
  <conditionalFormatting sqref="C365:G365">
    <cfRule type="cellIs" dxfId="356" priority="308" operator="equal">
      <formula>0</formula>
    </cfRule>
  </conditionalFormatting>
  <conditionalFormatting sqref="C369:G369">
    <cfRule type="cellIs" dxfId="355" priority="307" operator="equal">
      <formula>0</formula>
    </cfRule>
  </conditionalFormatting>
  <conditionalFormatting sqref="A183:B183 H183:L183">
    <cfRule type="cellIs" dxfId="354" priority="305" operator="equal">
      <formula>0</formula>
    </cfRule>
  </conditionalFormatting>
  <conditionalFormatting sqref="C183:G183">
    <cfRule type="cellIs" dxfId="353" priority="302" operator="equal">
      <formula>0</formula>
    </cfRule>
  </conditionalFormatting>
  <conditionalFormatting sqref="C302">
    <cfRule type="cellIs" dxfId="352" priority="300" operator="equal">
      <formula>0</formula>
    </cfRule>
  </conditionalFormatting>
  <conditionalFormatting sqref="D302">
    <cfRule type="cellIs" dxfId="351" priority="299" operator="equal">
      <formula>0</formula>
    </cfRule>
  </conditionalFormatting>
  <conditionalFormatting sqref="E302">
    <cfRule type="cellIs" dxfId="350" priority="298" operator="equal">
      <formula>0</formula>
    </cfRule>
  </conditionalFormatting>
  <conditionalFormatting sqref="F302">
    <cfRule type="cellIs" dxfId="349" priority="297" operator="equal">
      <formula>0</formula>
    </cfRule>
  </conditionalFormatting>
  <conditionalFormatting sqref="G302">
    <cfRule type="cellIs" dxfId="348" priority="296" operator="equal">
      <formula>0</formula>
    </cfRule>
  </conditionalFormatting>
  <conditionalFormatting sqref="C265">
    <cfRule type="cellIs" dxfId="347" priority="295" operator="equal">
      <formula>0</formula>
    </cfRule>
  </conditionalFormatting>
  <conditionalFormatting sqref="D265">
    <cfRule type="cellIs" dxfId="346" priority="294" operator="equal">
      <formula>0</formula>
    </cfRule>
  </conditionalFormatting>
  <conditionalFormatting sqref="E265">
    <cfRule type="cellIs" dxfId="345" priority="293" operator="equal">
      <formula>0</formula>
    </cfRule>
  </conditionalFormatting>
  <conditionalFormatting sqref="F265">
    <cfRule type="cellIs" dxfId="344" priority="292" operator="equal">
      <formula>0</formula>
    </cfRule>
  </conditionalFormatting>
  <conditionalFormatting sqref="G265">
    <cfRule type="cellIs" dxfId="343" priority="291" operator="equal">
      <formula>0</formula>
    </cfRule>
  </conditionalFormatting>
  <conditionalFormatting sqref="C190">
    <cfRule type="cellIs" dxfId="342" priority="290" operator="equal">
      <formula>0</formula>
    </cfRule>
  </conditionalFormatting>
  <conditionalFormatting sqref="D190">
    <cfRule type="cellIs" dxfId="341" priority="289" operator="equal">
      <formula>0</formula>
    </cfRule>
  </conditionalFormatting>
  <conditionalFormatting sqref="E190">
    <cfRule type="cellIs" dxfId="340" priority="288" operator="equal">
      <formula>0</formula>
    </cfRule>
  </conditionalFormatting>
  <conditionalFormatting sqref="F190">
    <cfRule type="cellIs" dxfId="339" priority="287" operator="equal">
      <formula>0</formula>
    </cfRule>
  </conditionalFormatting>
  <conditionalFormatting sqref="G190">
    <cfRule type="cellIs" dxfId="338" priority="286" operator="equal">
      <formula>0</formula>
    </cfRule>
  </conditionalFormatting>
  <conditionalFormatting sqref="C180">
    <cfRule type="cellIs" dxfId="337" priority="285" operator="equal">
      <formula>0</formula>
    </cfRule>
  </conditionalFormatting>
  <conditionalFormatting sqref="D180">
    <cfRule type="cellIs" dxfId="336" priority="284" operator="equal">
      <formula>0</formula>
    </cfRule>
  </conditionalFormatting>
  <conditionalFormatting sqref="E180">
    <cfRule type="cellIs" dxfId="335" priority="283" operator="equal">
      <formula>0</formula>
    </cfRule>
  </conditionalFormatting>
  <conditionalFormatting sqref="F180">
    <cfRule type="cellIs" dxfId="334" priority="282" operator="equal">
      <formula>0</formula>
    </cfRule>
  </conditionalFormatting>
  <conditionalFormatting sqref="G180">
    <cfRule type="cellIs" dxfId="333" priority="281" operator="equal">
      <formula>0</formula>
    </cfRule>
  </conditionalFormatting>
  <conditionalFormatting sqref="C139">
    <cfRule type="cellIs" dxfId="332" priority="280" operator="equal">
      <formula>0</formula>
    </cfRule>
  </conditionalFormatting>
  <conditionalFormatting sqref="D139">
    <cfRule type="cellIs" dxfId="331" priority="279" operator="equal">
      <formula>0</formula>
    </cfRule>
  </conditionalFormatting>
  <conditionalFormatting sqref="E139">
    <cfRule type="cellIs" dxfId="330" priority="278" operator="equal">
      <formula>0</formula>
    </cfRule>
  </conditionalFormatting>
  <conditionalFormatting sqref="F139:G139">
    <cfRule type="cellIs" dxfId="329" priority="277" operator="equal">
      <formula>0</formula>
    </cfRule>
  </conditionalFormatting>
  <conditionalFormatting sqref="C127">
    <cfRule type="cellIs" dxfId="328" priority="276" operator="equal">
      <formula>0</formula>
    </cfRule>
  </conditionalFormatting>
  <conditionalFormatting sqref="D127">
    <cfRule type="cellIs" dxfId="327" priority="275" operator="equal">
      <formula>0</formula>
    </cfRule>
  </conditionalFormatting>
  <conditionalFormatting sqref="E127">
    <cfRule type="cellIs" dxfId="326" priority="274" operator="equal">
      <formula>0</formula>
    </cfRule>
  </conditionalFormatting>
  <conditionalFormatting sqref="F127">
    <cfRule type="cellIs" dxfId="325" priority="273" operator="equal">
      <formula>0</formula>
    </cfRule>
  </conditionalFormatting>
  <conditionalFormatting sqref="G127">
    <cfRule type="cellIs" dxfId="324" priority="272" operator="equal">
      <formula>0</formula>
    </cfRule>
  </conditionalFormatting>
  <conditionalFormatting sqref="C99">
    <cfRule type="cellIs" dxfId="323" priority="271" operator="equal">
      <formula>0</formula>
    </cfRule>
  </conditionalFormatting>
  <conditionalFormatting sqref="D99">
    <cfRule type="cellIs" dxfId="322" priority="270" operator="equal">
      <formula>0</formula>
    </cfRule>
  </conditionalFormatting>
  <conditionalFormatting sqref="E99">
    <cfRule type="cellIs" dxfId="321" priority="269" operator="equal">
      <formula>0</formula>
    </cfRule>
  </conditionalFormatting>
  <conditionalFormatting sqref="G99">
    <cfRule type="cellIs" dxfId="320" priority="267" operator="equal">
      <formula>0</formula>
    </cfRule>
  </conditionalFormatting>
  <conditionalFormatting sqref="G63">
    <cfRule type="cellIs" dxfId="319" priority="266" operator="equal">
      <formula>0</formula>
    </cfRule>
  </conditionalFormatting>
  <conditionalFormatting sqref="F63">
    <cfRule type="cellIs" dxfId="318" priority="265" operator="equal">
      <formula>0</formula>
    </cfRule>
  </conditionalFormatting>
  <conditionalFormatting sqref="E63">
    <cfRule type="cellIs" dxfId="317" priority="264" operator="equal">
      <formula>0</formula>
    </cfRule>
  </conditionalFormatting>
  <conditionalFormatting sqref="D63">
    <cfRule type="cellIs" dxfId="316" priority="263" operator="equal">
      <formula>0</formula>
    </cfRule>
  </conditionalFormatting>
  <conditionalFormatting sqref="C63">
    <cfRule type="cellIs" dxfId="315" priority="262" operator="equal">
      <formula>0</formula>
    </cfRule>
  </conditionalFormatting>
  <conditionalFormatting sqref="C16">
    <cfRule type="cellIs" dxfId="314" priority="261" operator="equal">
      <formula>0</formula>
    </cfRule>
  </conditionalFormatting>
  <conditionalFormatting sqref="D16">
    <cfRule type="cellIs" dxfId="313" priority="260" operator="equal">
      <formula>0</formula>
    </cfRule>
  </conditionalFormatting>
  <conditionalFormatting sqref="G16">
    <cfRule type="cellIs" dxfId="312" priority="259" operator="equal">
      <formula>0</formula>
    </cfRule>
  </conditionalFormatting>
  <conditionalFormatting sqref="F16">
    <cfRule type="cellIs" dxfId="311" priority="258" operator="equal">
      <formula>0</formula>
    </cfRule>
  </conditionalFormatting>
  <conditionalFormatting sqref="E16">
    <cfRule type="cellIs" dxfId="310" priority="257" operator="equal">
      <formula>0</formula>
    </cfRule>
  </conditionalFormatting>
  <conditionalFormatting sqref="G10">
    <cfRule type="cellIs" dxfId="309" priority="256" operator="equal">
      <formula>0</formula>
    </cfRule>
  </conditionalFormatting>
  <conditionalFormatting sqref="F10">
    <cfRule type="cellIs" dxfId="308" priority="255" operator="equal">
      <formula>0</formula>
    </cfRule>
  </conditionalFormatting>
  <conditionalFormatting sqref="E10">
    <cfRule type="cellIs" dxfId="307" priority="254" operator="equal">
      <formula>0</formula>
    </cfRule>
  </conditionalFormatting>
  <conditionalFormatting sqref="C30">
    <cfRule type="cellIs" dxfId="306" priority="253" operator="equal">
      <formula>0</formula>
    </cfRule>
  </conditionalFormatting>
  <conditionalFormatting sqref="D30">
    <cfRule type="cellIs" dxfId="305" priority="252" operator="equal">
      <formula>0</formula>
    </cfRule>
  </conditionalFormatting>
  <conditionalFormatting sqref="E30">
    <cfRule type="cellIs" dxfId="304" priority="251" operator="equal">
      <formula>0</formula>
    </cfRule>
  </conditionalFormatting>
  <conditionalFormatting sqref="F30">
    <cfRule type="cellIs" dxfId="303" priority="250" operator="equal">
      <formula>0</formula>
    </cfRule>
  </conditionalFormatting>
  <conditionalFormatting sqref="G30">
    <cfRule type="cellIs" dxfId="302" priority="249" operator="equal">
      <formula>0</formula>
    </cfRule>
  </conditionalFormatting>
  <conditionalFormatting sqref="F55">
    <cfRule type="cellIs" dxfId="301" priority="248" operator="equal">
      <formula>0</formula>
    </cfRule>
  </conditionalFormatting>
  <conditionalFormatting sqref="G55">
    <cfRule type="cellIs" dxfId="300" priority="247" operator="equal">
      <formula>0</formula>
    </cfRule>
  </conditionalFormatting>
  <conditionalFormatting sqref="C59">
    <cfRule type="cellIs" dxfId="299" priority="246" operator="equal">
      <formula>0</formula>
    </cfRule>
  </conditionalFormatting>
  <conditionalFormatting sqref="D59">
    <cfRule type="cellIs" dxfId="298" priority="245" operator="equal">
      <formula>0</formula>
    </cfRule>
  </conditionalFormatting>
  <conditionalFormatting sqref="E59">
    <cfRule type="cellIs" dxfId="297" priority="244" operator="equal">
      <formula>0</formula>
    </cfRule>
  </conditionalFormatting>
  <conditionalFormatting sqref="F59">
    <cfRule type="cellIs" dxfId="296" priority="243" operator="equal">
      <formula>0</formula>
    </cfRule>
  </conditionalFormatting>
  <conditionalFormatting sqref="G59">
    <cfRule type="cellIs" dxfId="295" priority="242" operator="equal">
      <formula>0</formula>
    </cfRule>
  </conditionalFormatting>
  <conditionalFormatting sqref="C83">
    <cfRule type="cellIs" dxfId="294" priority="241" operator="equal">
      <formula>0</formula>
    </cfRule>
  </conditionalFormatting>
  <conditionalFormatting sqref="D83">
    <cfRule type="cellIs" dxfId="293" priority="240" operator="equal">
      <formula>0</formula>
    </cfRule>
  </conditionalFormatting>
  <conditionalFormatting sqref="E83">
    <cfRule type="cellIs" dxfId="292" priority="239" operator="equal">
      <formula>0</formula>
    </cfRule>
  </conditionalFormatting>
  <conditionalFormatting sqref="F83">
    <cfRule type="cellIs" dxfId="291" priority="238" operator="equal">
      <formula>0</formula>
    </cfRule>
  </conditionalFormatting>
  <conditionalFormatting sqref="G83">
    <cfRule type="cellIs" dxfId="290" priority="237" operator="equal">
      <formula>0</formula>
    </cfRule>
  </conditionalFormatting>
  <conditionalFormatting sqref="C95">
    <cfRule type="cellIs" dxfId="289" priority="234" operator="equal">
      <formula>0</formula>
    </cfRule>
  </conditionalFormatting>
  <conditionalFormatting sqref="D95">
    <cfRule type="cellIs" dxfId="288" priority="233" operator="equal">
      <formula>0</formula>
    </cfRule>
  </conditionalFormatting>
  <conditionalFormatting sqref="E95:F95">
    <cfRule type="cellIs" dxfId="287" priority="232" operator="equal">
      <formula>0</formula>
    </cfRule>
  </conditionalFormatting>
  <conditionalFormatting sqref="G95">
    <cfRule type="cellIs" dxfId="286" priority="230" operator="equal">
      <formula>0</formula>
    </cfRule>
  </conditionalFormatting>
  <conditionalFormatting sqref="C102">
    <cfRule type="cellIs" dxfId="285" priority="229" operator="equal">
      <formula>0</formula>
    </cfRule>
  </conditionalFormatting>
  <conditionalFormatting sqref="D102">
    <cfRule type="cellIs" dxfId="284" priority="228" operator="equal">
      <formula>0</formula>
    </cfRule>
  </conditionalFormatting>
  <conditionalFormatting sqref="G102">
    <cfRule type="cellIs" dxfId="283" priority="227" operator="equal">
      <formula>0</formula>
    </cfRule>
  </conditionalFormatting>
  <conditionalFormatting sqref="F102">
    <cfRule type="cellIs" dxfId="282" priority="226" operator="equal">
      <formula>0</formula>
    </cfRule>
  </conditionalFormatting>
  <conditionalFormatting sqref="E102">
    <cfRule type="cellIs" dxfId="281" priority="225" operator="equal">
      <formula>0</formula>
    </cfRule>
  </conditionalFormatting>
  <conditionalFormatting sqref="C113">
    <cfRule type="cellIs" dxfId="280" priority="224" operator="equal">
      <formula>0</formula>
    </cfRule>
  </conditionalFormatting>
  <conditionalFormatting sqref="D113">
    <cfRule type="cellIs" dxfId="279" priority="223" operator="equal">
      <formula>0</formula>
    </cfRule>
  </conditionalFormatting>
  <conditionalFormatting sqref="E113">
    <cfRule type="cellIs" dxfId="278" priority="222" operator="equal">
      <formula>0</formula>
    </cfRule>
  </conditionalFormatting>
  <conditionalFormatting sqref="F113">
    <cfRule type="cellIs" dxfId="277" priority="221" operator="equal">
      <formula>0</formula>
    </cfRule>
  </conditionalFormatting>
  <conditionalFormatting sqref="G113">
    <cfRule type="cellIs" dxfId="276" priority="220" operator="equal">
      <formula>0</formula>
    </cfRule>
  </conditionalFormatting>
  <conditionalFormatting sqref="C115">
    <cfRule type="cellIs" dxfId="275" priority="219" operator="equal">
      <formula>0</formula>
    </cfRule>
  </conditionalFormatting>
  <conditionalFormatting sqref="C117">
    <cfRule type="cellIs" dxfId="274" priority="218" operator="equal">
      <formula>0</formula>
    </cfRule>
  </conditionalFormatting>
  <conditionalFormatting sqref="D117">
    <cfRule type="cellIs" dxfId="273" priority="217" operator="equal">
      <formula>0</formula>
    </cfRule>
  </conditionalFormatting>
  <conditionalFormatting sqref="E117">
    <cfRule type="cellIs" dxfId="272" priority="216" operator="equal">
      <formula>0</formula>
    </cfRule>
  </conditionalFormatting>
  <conditionalFormatting sqref="F117">
    <cfRule type="cellIs" dxfId="271" priority="215" operator="equal">
      <formula>0</formula>
    </cfRule>
  </conditionalFormatting>
  <conditionalFormatting sqref="G117">
    <cfRule type="cellIs" dxfId="270" priority="214" operator="equal">
      <formula>0</formula>
    </cfRule>
  </conditionalFormatting>
  <conditionalFormatting sqref="D119:D120">
    <cfRule type="cellIs" dxfId="269" priority="213" operator="equal">
      <formula>0</formula>
    </cfRule>
  </conditionalFormatting>
  <conditionalFormatting sqref="C119:C120">
    <cfRule type="cellIs" dxfId="268" priority="212" operator="equal">
      <formula>0</formula>
    </cfRule>
  </conditionalFormatting>
  <conditionalFormatting sqref="E119:E120">
    <cfRule type="cellIs" dxfId="267" priority="211" operator="equal">
      <formula>0</formula>
    </cfRule>
  </conditionalFormatting>
  <conditionalFormatting sqref="F119:F120">
    <cfRule type="cellIs" dxfId="266" priority="210" operator="equal">
      <formula>0</formula>
    </cfRule>
  </conditionalFormatting>
  <conditionalFormatting sqref="G119:G120">
    <cfRule type="cellIs" dxfId="265" priority="209" operator="equal">
      <formula>0</formula>
    </cfRule>
  </conditionalFormatting>
  <conditionalFormatting sqref="D115">
    <cfRule type="cellIs" dxfId="264" priority="208" operator="equal">
      <formula>0</formula>
    </cfRule>
  </conditionalFormatting>
  <conditionalFormatting sqref="E115">
    <cfRule type="cellIs" dxfId="263" priority="207" operator="equal">
      <formula>0</formula>
    </cfRule>
  </conditionalFormatting>
  <conditionalFormatting sqref="F115">
    <cfRule type="cellIs" dxfId="262" priority="206" operator="equal">
      <formula>0</formula>
    </cfRule>
  </conditionalFormatting>
  <conditionalFormatting sqref="G115">
    <cfRule type="cellIs" dxfId="261" priority="205" operator="equal">
      <formula>0</formula>
    </cfRule>
  </conditionalFormatting>
  <conditionalFormatting sqref="C125">
    <cfRule type="cellIs" dxfId="260" priority="204" operator="equal">
      <formula>0</formula>
    </cfRule>
  </conditionalFormatting>
  <conditionalFormatting sqref="D125">
    <cfRule type="cellIs" dxfId="259" priority="203" operator="equal">
      <formula>0</formula>
    </cfRule>
  </conditionalFormatting>
  <conditionalFormatting sqref="E125">
    <cfRule type="cellIs" dxfId="258" priority="202" operator="equal">
      <formula>0</formula>
    </cfRule>
  </conditionalFormatting>
  <conditionalFormatting sqref="F125">
    <cfRule type="cellIs" dxfId="257" priority="201" operator="equal">
      <formula>0</formula>
    </cfRule>
  </conditionalFormatting>
  <conditionalFormatting sqref="G125">
    <cfRule type="cellIs" dxfId="256" priority="200" operator="equal">
      <formula>0</formula>
    </cfRule>
  </conditionalFormatting>
  <conditionalFormatting sqref="C147">
    <cfRule type="cellIs" dxfId="255" priority="199" operator="equal">
      <formula>0</formula>
    </cfRule>
  </conditionalFormatting>
  <conditionalFormatting sqref="D147">
    <cfRule type="cellIs" dxfId="254" priority="198" operator="equal">
      <formula>0</formula>
    </cfRule>
  </conditionalFormatting>
  <conditionalFormatting sqref="E147:G147">
    <cfRule type="cellIs" dxfId="253" priority="197" operator="equal">
      <formula>0</formula>
    </cfRule>
  </conditionalFormatting>
  <conditionalFormatting sqref="C152">
    <cfRule type="cellIs" dxfId="252" priority="196" operator="equal">
      <formula>0</formula>
    </cfRule>
  </conditionalFormatting>
  <conditionalFormatting sqref="D152">
    <cfRule type="cellIs" dxfId="251" priority="195" operator="equal">
      <formula>0</formula>
    </cfRule>
  </conditionalFormatting>
  <conditionalFormatting sqref="E152">
    <cfRule type="cellIs" dxfId="250" priority="194" operator="equal">
      <formula>0</formula>
    </cfRule>
  </conditionalFormatting>
  <conditionalFormatting sqref="F152">
    <cfRule type="cellIs" dxfId="249" priority="193" operator="equal">
      <formula>0</formula>
    </cfRule>
  </conditionalFormatting>
  <conditionalFormatting sqref="G152">
    <cfRule type="cellIs" dxfId="248" priority="192" operator="equal">
      <formula>0</formula>
    </cfRule>
  </conditionalFormatting>
  <conditionalFormatting sqref="C161">
    <cfRule type="cellIs" dxfId="247" priority="191" operator="equal">
      <formula>0</formula>
    </cfRule>
  </conditionalFormatting>
  <conditionalFormatting sqref="D161">
    <cfRule type="cellIs" dxfId="246" priority="190" operator="equal">
      <formula>0</formula>
    </cfRule>
  </conditionalFormatting>
  <conditionalFormatting sqref="E161">
    <cfRule type="cellIs" dxfId="245" priority="189" operator="equal">
      <formula>0</formula>
    </cfRule>
  </conditionalFormatting>
  <conditionalFormatting sqref="F161">
    <cfRule type="cellIs" dxfId="244" priority="188" operator="equal">
      <formula>0</formula>
    </cfRule>
  </conditionalFormatting>
  <conditionalFormatting sqref="G161">
    <cfRule type="cellIs" dxfId="243" priority="187" operator="equal">
      <formula>0</formula>
    </cfRule>
  </conditionalFormatting>
  <conditionalFormatting sqref="C165">
    <cfRule type="cellIs" dxfId="242" priority="186" operator="equal">
      <formula>0</formula>
    </cfRule>
  </conditionalFormatting>
  <conditionalFormatting sqref="D165">
    <cfRule type="cellIs" dxfId="241" priority="185" operator="equal">
      <formula>0</formula>
    </cfRule>
  </conditionalFormatting>
  <conditionalFormatting sqref="E165">
    <cfRule type="cellIs" dxfId="240" priority="184" operator="equal">
      <formula>0</formula>
    </cfRule>
  </conditionalFormatting>
  <conditionalFormatting sqref="F165">
    <cfRule type="cellIs" dxfId="239" priority="183" operator="equal">
      <formula>0</formula>
    </cfRule>
  </conditionalFormatting>
  <conditionalFormatting sqref="G165">
    <cfRule type="cellIs" dxfId="238" priority="182" operator="equal">
      <formula>0</formula>
    </cfRule>
  </conditionalFormatting>
  <conditionalFormatting sqref="C169">
    <cfRule type="cellIs" dxfId="237" priority="181" operator="equal">
      <formula>0</formula>
    </cfRule>
  </conditionalFormatting>
  <conditionalFormatting sqref="D169">
    <cfRule type="cellIs" dxfId="236" priority="180" operator="equal">
      <formula>0</formula>
    </cfRule>
  </conditionalFormatting>
  <conditionalFormatting sqref="E169">
    <cfRule type="cellIs" dxfId="235" priority="179" operator="equal">
      <formula>0</formula>
    </cfRule>
  </conditionalFormatting>
  <conditionalFormatting sqref="F169">
    <cfRule type="cellIs" dxfId="234" priority="178" operator="equal">
      <formula>0</formula>
    </cfRule>
  </conditionalFormatting>
  <conditionalFormatting sqref="G169">
    <cfRule type="cellIs" dxfId="233" priority="177" operator="equal">
      <formula>0</formula>
    </cfRule>
  </conditionalFormatting>
  <conditionalFormatting sqref="G198">
    <cfRule type="cellIs" dxfId="232" priority="176" operator="equal">
      <formula>0</formula>
    </cfRule>
  </conditionalFormatting>
  <conditionalFormatting sqref="G202">
    <cfRule type="cellIs" dxfId="231" priority="175" operator="equal">
      <formula>0</formula>
    </cfRule>
  </conditionalFormatting>
  <conditionalFormatting sqref="C268">
    <cfRule type="cellIs" dxfId="230" priority="167" operator="equal">
      <formula>0</formula>
    </cfRule>
  </conditionalFormatting>
  <conditionalFormatting sqref="D268">
    <cfRule type="cellIs" dxfId="229" priority="166" operator="equal">
      <formula>0</formula>
    </cfRule>
  </conditionalFormatting>
  <conditionalFormatting sqref="E268">
    <cfRule type="cellIs" dxfId="228" priority="165" operator="equal">
      <formula>0</formula>
    </cfRule>
  </conditionalFormatting>
  <conditionalFormatting sqref="F268">
    <cfRule type="cellIs" dxfId="227" priority="164" operator="equal">
      <formula>0</formula>
    </cfRule>
  </conditionalFormatting>
  <conditionalFormatting sqref="G268">
    <cfRule type="cellIs" dxfId="226" priority="163" operator="equal">
      <formula>0</formula>
    </cfRule>
  </conditionalFormatting>
  <conditionalFormatting sqref="C271">
    <cfRule type="cellIs" dxfId="225" priority="162" operator="equal">
      <formula>0</formula>
    </cfRule>
  </conditionalFormatting>
  <conditionalFormatting sqref="D271">
    <cfRule type="cellIs" dxfId="224" priority="161" operator="equal">
      <formula>0</formula>
    </cfRule>
  </conditionalFormatting>
  <conditionalFormatting sqref="E271">
    <cfRule type="cellIs" dxfId="223" priority="160" operator="equal">
      <formula>0</formula>
    </cfRule>
  </conditionalFormatting>
  <conditionalFormatting sqref="F271">
    <cfRule type="cellIs" dxfId="222" priority="159" operator="equal">
      <formula>0</formula>
    </cfRule>
  </conditionalFormatting>
  <conditionalFormatting sqref="G271">
    <cfRule type="cellIs" dxfId="221" priority="158" operator="equal">
      <formula>0</formula>
    </cfRule>
  </conditionalFormatting>
  <conditionalFormatting sqref="C274">
    <cfRule type="cellIs" dxfId="220" priority="157" operator="equal">
      <formula>0</formula>
    </cfRule>
  </conditionalFormatting>
  <conditionalFormatting sqref="D274">
    <cfRule type="cellIs" dxfId="219" priority="156" operator="equal">
      <formula>0</formula>
    </cfRule>
  </conditionalFormatting>
  <conditionalFormatting sqref="G274">
    <cfRule type="cellIs" dxfId="218" priority="155" operator="equal">
      <formula>0</formula>
    </cfRule>
  </conditionalFormatting>
  <conditionalFormatting sqref="F274">
    <cfRule type="cellIs" dxfId="217" priority="154" operator="equal">
      <formula>0</formula>
    </cfRule>
  </conditionalFormatting>
  <conditionalFormatting sqref="E274">
    <cfRule type="cellIs" dxfId="216" priority="153" operator="equal">
      <formula>0</formula>
    </cfRule>
  </conditionalFormatting>
  <conditionalFormatting sqref="C283">
    <cfRule type="cellIs" dxfId="215" priority="152" operator="equal">
      <formula>0</formula>
    </cfRule>
  </conditionalFormatting>
  <conditionalFormatting sqref="D283">
    <cfRule type="cellIs" dxfId="214" priority="151" operator="equal">
      <formula>0</formula>
    </cfRule>
  </conditionalFormatting>
  <conditionalFormatting sqref="E283">
    <cfRule type="cellIs" dxfId="213" priority="150" operator="equal">
      <formula>0</formula>
    </cfRule>
  </conditionalFormatting>
  <conditionalFormatting sqref="F283:G283">
    <cfRule type="cellIs" dxfId="212" priority="149" operator="equal">
      <formula>0</formula>
    </cfRule>
  </conditionalFormatting>
  <conditionalFormatting sqref="G291">
    <cfRule type="cellIs" dxfId="211" priority="148" operator="equal">
      <formula>0</formula>
    </cfRule>
  </conditionalFormatting>
  <conditionalFormatting sqref="C286">
    <cfRule type="cellIs" dxfId="210" priority="147" operator="equal">
      <formula>0</formula>
    </cfRule>
  </conditionalFormatting>
  <conditionalFormatting sqref="E286">
    <cfRule type="cellIs" dxfId="209" priority="146" operator="equal">
      <formula>0</formula>
    </cfRule>
  </conditionalFormatting>
  <conditionalFormatting sqref="D286">
    <cfRule type="cellIs" dxfId="208" priority="145" operator="equal">
      <formula>0</formula>
    </cfRule>
  </conditionalFormatting>
  <conditionalFormatting sqref="F286">
    <cfRule type="cellIs" dxfId="207" priority="144" operator="equal">
      <formula>0</formula>
    </cfRule>
  </conditionalFormatting>
  <conditionalFormatting sqref="G286">
    <cfRule type="cellIs" dxfId="206" priority="143" operator="equal">
      <formula>0</formula>
    </cfRule>
  </conditionalFormatting>
  <conditionalFormatting sqref="F277">
    <cfRule type="cellIs" dxfId="205" priority="142" operator="equal">
      <formula>0</formula>
    </cfRule>
  </conditionalFormatting>
  <conditionalFormatting sqref="G277">
    <cfRule type="cellIs" dxfId="204" priority="141" operator="equal">
      <formula>0</formula>
    </cfRule>
  </conditionalFormatting>
  <conditionalFormatting sqref="G305">
    <cfRule type="cellIs" dxfId="203" priority="140" operator="equal">
      <formula>0</formula>
    </cfRule>
  </conditionalFormatting>
  <conditionalFormatting sqref="G310">
    <cfRule type="cellIs" dxfId="202" priority="139" operator="equal">
      <formula>0</formula>
    </cfRule>
  </conditionalFormatting>
  <conditionalFormatting sqref="F310">
    <cfRule type="cellIs" dxfId="201" priority="138" operator="equal">
      <formula>0</formula>
    </cfRule>
  </conditionalFormatting>
  <conditionalFormatting sqref="G351">
    <cfRule type="cellIs" dxfId="200" priority="137" operator="equal">
      <formula>0</formula>
    </cfRule>
  </conditionalFormatting>
  <conditionalFormatting sqref="G357">
    <cfRule type="cellIs" dxfId="199" priority="136" operator="equal">
      <formula>0</formula>
    </cfRule>
  </conditionalFormatting>
  <conditionalFormatting sqref="F357">
    <cfRule type="cellIs" dxfId="198" priority="135" operator="equal">
      <formula>0</formula>
    </cfRule>
  </conditionalFormatting>
  <conditionalFormatting sqref="G296">
    <cfRule type="cellIs" dxfId="197" priority="134" operator="equal">
      <formula>0</formula>
    </cfRule>
  </conditionalFormatting>
  <conditionalFormatting sqref="G71">
    <cfRule type="cellIs" dxfId="196" priority="133" operator="equal">
      <formula>0</formula>
    </cfRule>
  </conditionalFormatting>
  <conditionalFormatting sqref="F71">
    <cfRule type="cellIs" dxfId="195" priority="132" operator="equal">
      <formula>0</formula>
    </cfRule>
  </conditionalFormatting>
  <conditionalFormatting sqref="B173">
    <cfRule type="cellIs" dxfId="194" priority="131" operator="equal">
      <formula>0</formula>
    </cfRule>
  </conditionalFormatting>
  <conditionalFormatting sqref="M10">
    <cfRule type="cellIs" dxfId="193" priority="130" operator="equal">
      <formula>0</formula>
    </cfRule>
  </conditionalFormatting>
  <conditionalFormatting sqref="M16">
    <cfRule type="cellIs" dxfId="192" priority="129" operator="equal">
      <formula>0</formula>
    </cfRule>
  </conditionalFormatting>
  <conditionalFormatting sqref="M19">
    <cfRule type="cellIs" dxfId="191" priority="128" operator="equal">
      <formula>0</formula>
    </cfRule>
  </conditionalFormatting>
  <conditionalFormatting sqref="M25">
    <cfRule type="cellIs" dxfId="190" priority="127" operator="equal">
      <formula>0</formula>
    </cfRule>
  </conditionalFormatting>
  <conditionalFormatting sqref="M30">
    <cfRule type="cellIs" dxfId="189" priority="126" operator="equal">
      <formula>0</formula>
    </cfRule>
  </conditionalFormatting>
  <conditionalFormatting sqref="M38 M35">
    <cfRule type="cellIs" dxfId="188" priority="125" operator="equal">
      <formula>0</formula>
    </cfRule>
  </conditionalFormatting>
  <conditionalFormatting sqref="M42">
    <cfRule type="cellIs" dxfId="187" priority="124" operator="equal">
      <formula>0</formula>
    </cfRule>
  </conditionalFormatting>
  <conditionalFormatting sqref="M48">
    <cfRule type="cellIs" dxfId="186" priority="123" operator="equal">
      <formula>0</formula>
    </cfRule>
  </conditionalFormatting>
  <conditionalFormatting sqref="M59">
    <cfRule type="cellIs" dxfId="185" priority="121" operator="equal">
      <formula>0</formula>
    </cfRule>
  </conditionalFormatting>
  <conditionalFormatting sqref="M66">
    <cfRule type="cellIs" dxfId="184" priority="119" operator="equal">
      <formula>0</formula>
    </cfRule>
  </conditionalFormatting>
  <conditionalFormatting sqref="M80">
    <cfRule type="cellIs" dxfId="183" priority="116" operator="equal">
      <formula>0</formula>
    </cfRule>
  </conditionalFormatting>
  <conditionalFormatting sqref="M91">
    <cfRule type="cellIs" dxfId="182" priority="112" operator="equal">
      <formula>0</formula>
    </cfRule>
  </conditionalFormatting>
  <conditionalFormatting sqref="M95">
    <cfRule type="cellIs" dxfId="181" priority="111" operator="equal">
      <formula>0</formula>
    </cfRule>
  </conditionalFormatting>
  <conditionalFormatting sqref="M99">
    <cfRule type="cellIs" dxfId="180" priority="110" operator="equal">
      <formula>0</formula>
    </cfRule>
  </conditionalFormatting>
  <conditionalFormatting sqref="M108">
    <cfRule type="cellIs" dxfId="179" priority="107" operator="equal">
      <formula>0</formula>
    </cfRule>
  </conditionalFormatting>
  <conditionalFormatting sqref="M113">
    <cfRule type="cellIs" dxfId="178" priority="106" operator="equal">
      <formula>0</formula>
    </cfRule>
  </conditionalFormatting>
  <conditionalFormatting sqref="M117">
    <cfRule type="cellIs" dxfId="177" priority="104" operator="equal">
      <formula>0</formula>
    </cfRule>
  </conditionalFormatting>
  <conditionalFormatting sqref="M119">
    <cfRule type="cellIs" dxfId="176" priority="103" operator="equal">
      <formula>0</formula>
    </cfRule>
  </conditionalFormatting>
  <conditionalFormatting sqref="M125">
    <cfRule type="cellIs" dxfId="175" priority="100" operator="equal">
      <formula>0</formula>
    </cfRule>
  </conditionalFormatting>
  <conditionalFormatting sqref="M127">
    <cfRule type="cellIs" dxfId="174" priority="99" operator="equal">
      <formula>0</formula>
    </cfRule>
  </conditionalFormatting>
  <conditionalFormatting sqref="M134">
    <cfRule type="cellIs" dxfId="173" priority="97" operator="equal">
      <formula>0</formula>
    </cfRule>
  </conditionalFormatting>
  <conditionalFormatting sqref="M142">
    <cfRule type="cellIs" dxfId="172" priority="95" operator="equal">
      <formula>0</formula>
    </cfRule>
  </conditionalFormatting>
  <conditionalFormatting sqref="M173">
    <cfRule type="cellIs" dxfId="171" priority="88" operator="equal">
      <formula>0</formula>
    </cfRule>
  </conditionalFormatting>
  <conditionalFormatting sqref="M183">
    <cfRule type="cellIs" dxfId="170" priority="86" operator="equal">
      <formula>0</formula>
    </cfRule>
  </conditionalFormatting>
  <conditionalFormatting sqref="M190">
    <cfRule type="cellIs" dxfId="169" priority="85" operator="equal">
      <formula>0</formula>
    </cfRule>
  </conditionalFormatting>
  <conditionalFormatting sqref="M198">
    <cfRule type="cellIs" dxfId="168" priority="83" operator="equal">
      <formula>0</formula>
    </cfRule>
  </conditionalFormatting>
  <conditionalFormatting sqref="M205">
    <cfRule type="cellIs" dxfId="167" priority="81" operator="equal">
      <formula>0</formula>
    </cfRule>
  </conditionalFormatting>
  <conditionalFormatting sqref="M220">
    <cfRule type="cellIs" dxfId="166" priority="79" operator="equal">
      <formula>0</formula>
    </cfRule>
  </conditionalFormatting>
  <conditionalFormatting sqref="M234">
    <cfRule type="cellIs" dxfId="165" priority="77" operator="equal">
      <formula>0</formula>
    </cfRule>
  </conditionalFormatting>
  <conditionalFormatting sqref="M246">
    <cfRule type="cellIs" dxfId="164" priority="74" operator="equal">
      <formula>0</formula>
    </cfRule>
  </conditionalFormatting>
  <conditionalFormatting sqref="M256">
    <cfRule type="cellIs" dxfId="163" priority="71" operator="equal">
      <formula>0</formula>
    </cfRule>
  </conditionalFormatting>
  <conditionalFormatting sqref="M260">
    <cfRule type="cellIs" dxfId="162" priority="70" operator="equal">
      <formula>0</formula>
    </cfRule>
  </conditionalFormatting>
  <conditionalFormatting sqref="M265">
    <cfRule type="cellIs" dxfId="161" priority="69" operator="equal">
      <formula>0</formula>
    </cfRule>
  </conditionalFormatting>
  <conditionalFormatting sqref="M271">
    <cfRule type="cellIs" dxfId="160" priority="67" operator="equal">
      <formula>0</formula>
    </cfRule>
  </conditionalFormatting>
  <conditionalFormatting sqref="M277">
    <cfRule type="cellIs" dxfId="159" priority="66" operator="equal">
      <formula>0</formula>
    </cfRule>
  </conditionalFormatting>
  <conditionalFormatting sqref="M283">
    <cfRule type="cellIs" dxfId="158" priority="63" operator="equal">
      <formula>0</formula>
    </cfRule>
  </conditionalFormatting>
  <conditionalFormatting sqref="M291">
    <cfRule type="cellIs" dxfId="157" priority="61" operator="equal">
      <formula>0</formula>
    </cfRule>
  </conditionalFormatting>
  <conditionalFormatting sqref="M302">
    <cfRule type="cellIs" dxfId="156" priority="60" operator="equal">
      <formula>0</formula>
    </cfRule>
  </conditionalFormatting>
  <conditionalFormatting sqref="M310">
    <cfRule type="cellIs" dxfId="155" priority="58" operator="equal">
      <formula>0</formula>
    </cfRule>
  </conditionalFormatting>
  <conditionalFormatting sqref="M321">
    <cfRule type="cellIs" dxfId="154" priority="56" operator="equal">
      <formula>0</formula>
    </cfRule>
  </conditionalFormatting>
  <conditionalFormatting sqref="M327">
    <cfRule type="cellIs" dxfId="153" priority="55" operator="equal">
      <formula>0</formula>
    </cfRule>
  </conditionalFormatting>
  <conditionalFormatting sqref="M348">
    <cfRule type="cellIs" dxfId="152" priority="51" operator="equal">
      <formula>0</formula>
    </cfRule>
  </conditionalFormatting>
  <conditionalFormatting sqref="M365">
    <cfRule type="cellIs" dxfId="151" priority="48" operator="equal">
      <formula>0</formula>
    </cfRule>
  </conditionalFormatting>
  <conditionalFormatting sqref="M369">
    <cfRule type="cellIs" dxfId="150" priority="47" operator="equal">
      <formula>0</formula>
    </cfRule>
  </conditionalFormatting>
  <conditionalFormatting sqref="M357">
    <cfRule type="cellIs" dxfId="149" priority="46" operator="equal">
      <formula>0</formula>
    </cfRule>
  </conditionalFormatting>
  <conditionalFormatting sqref="M351">
    <cfRule type="cellIs" dxfId="148" priority="45" operator="equal">
      <formula>0</formula>
    </cfRule>
  </conditionalFormatting>
  <conditionalFormatting sqref="M343">
    <cfRule type="cellIs" dxfId="147" priority="44" operator="equal">
      <formula>0</formula>
    </cfRule>
  </conditionalFormatting>
  <conditionalFormatting sqref="M339">
    <cfRule type="cellIs" dxfId="146" priority="43" operator="equal">
      <formula>0</formula>
    </cfRule>
  </conditionalFormatting>
  <conditionalFormatting sqref="M331">
    <cfRule type="cellIs" dxfId="145" priority="42" operator="equal">
      <formula>0</formula>
    </cfRule>
  </conditionalFormatting>
  <conditionalFormatting sqref="M315">
    <cfRule type="cellIs" dxfId="144" priority="41" operator="equal">
      <formula>0</formula>
    </cfRule>
  </conditionalFormatting>
  <conditionalFormatting sqref="M305">
    <cfRule type="cellIs" dxfId="143" priority="40" operator="equal">
      <formula>0</formula>
    </cfRule>
  </conditionalFormatting>
  <conditionalFormatting sqref="M296">
    <cfRule type="cellIs" dxfId="142" priority="39" operator="equal">
      <formula>0</formula>
    </cfRule>
  </conditionalFormatting>
  <conditionalFormatting sqref="M286">
    <cfRule type="cellIs" dxfId="141" priority="38" operator="equal">
      <formula>0</formula>
    </cfRule>
  </conditionalFormatting>
  <conditionalFormatting sqref="M274">
    <cfRule type="cellIs" dxfId="140" priority="37" operator="equal">
      <formula>0</formula>
    </cfRule>
  </conditionalFormatting>
  <conditionalFormatting sqref="M268">
    <cfRule type="cellIs" dxfId="139" priority="36" operator="equal">
      <formula>0</formula>
    </cfRule>
  </conditionalFormatting>
  <conditionalFormatting sqref="M253">
    <cfRule type="cellIs" dxfId="138" priority="35" operator="equal">
      <formula>0</formula>
    </cfRule>
  </conditionalFormatting>
  <conditionalFormatting sqref="M249">
    <cfRule type="cellIs" dxfId="137" priority="34" operator="equal">
      <formula>0</formula>
    </cfRule>
  </conditionalFormatting>
  <conditionalFormatting sqref="M239">
    <cfRule type="cellIs" dxfId="136" priority="33" operator="equal">
      <formula>0</formula>
    </cfRule>
  </conditionalFormatting>
  <conditionalFormatting sqref="M229">
    <cfRule type="cellIs" dxfId="135" priority="32" operator="equal">
      <formula>0</formula>
    </cfRule>
  </conditionalFormatting>
  <conditionalFormatting sqref="M216">
    <cfRule type="cellIs" dxfId="134" priority="31" operator="equal">
      <formula>0</formula>
    </cfRule>
  </conditionalFormatting>
  <conditionalFormatting sqref="M202">
    <cfRule type="cellIs" dxfId="133" priority="30" operator="equal">
      <formula>0</formula>
    </cfRule>
  </conditionalFormatting>
  <conditionalFormatting sqref="M180">
    <cfRule type="cellIs" dxfId="132" priority="29" operator="equal">
      <formula>0</formula>
    </cfRule>
  </conditionalFormatting>
  <conditionalFormatting sqref="M195">
    <cfRule type="cellIs" dxfId="131" priority="28" operator="equal">
      <formula>0</formula>
    </cfRule>
  </conditionalFormatting>
  <conditionalFormatting sqref="M169">
    <cfRule type="cellIs" dxfId="130" priority="27" operator="equal">
      <formula>0</formula>
    </cfRule>
  </conditionalFormatting>
  <conditionalFormatting sqref="M165">
    <cfRule type="cellIs" dxfId="129" priority="26" operator="equal">
      <formula>0</formula>
    </cfRule>
  </conditionalFormatting>
  <conditionalFormatting sqref="M157">
    <cfRule type="cellIs" dxfId="128" priority="24" operator="equal">
      <formula>0</formula>
    </cfRule>
  </conditionalFormatting>
  <conditionalFormatting sqref="M152">
    <cfRule type="cellIs" dxfId="127" priority="23" operator="equal">
      <formula>0</formula>
    </cfRule>
  </conditionalFormatting>
  <conditionalFormatting sqref="M161">
    <cfRule type="cellIs" dxfId="126" priority="22" operator="equal">
      <formula>0</formula>
    </cfRule>
  </conditionalFormatting>
  <conditionalFormatting sqref="M147">
    <cfRule type="cellIs" dxfId="125" priority="21" operator="equal">
      <formula>0</formula>
    </cfRule>
  </conditionalFormatting>
  <conditionalFormatting sqref="M139">
    <cfRule type="cellIs" dxfId="124" priority="20" operator="equal">
      <formula>0</formula>
    </cfRule>
  </conditionalFormatting>
  <conditionalFormatting sqref="M130">
    <cfRule type="cellIs" dxfId="123" priority="19" operator="equal">
      <formula>0</formula>
    </cfRule>
  </conditionalFormatting>
  <conditionalFormatting sqref="M122">
    <cfRule type="cellIs" dxfId="122" priority="18" operator="equal">
      <formula>0</formula>
    </cfRule>
  </conditionalFormatting>
  <conditionalFormatting sqref="M115">
    <cfRule type="cellIs" dxfId="121" priority="17" operator="equal">
      <formula>0</formula>
    </cfRule>
  </conditionalFormatting>
  <conditionalFormatting sqref="M106">
    <cfRule type="cellIs" dxfId="120" priority="16" operator="equal">
      <formula>0</formula>
    </cfRule>
  </conditionalFormatting>
  <conditionalFormatting sqref="M102">
    <cfRule type="cellIs" dxfId="119" priority="15" operator="equal">
      <formula>0</formula>
    </cfRule>
  </conditionalFormatting>
  <conditionalFormatting sqref="M83">
    <cfRule type="cellIs" dxfId="118" priority="14" operator="equal">
      <formula>0</formula>
    </cfRule>
  </conditionalFormatting>
  <conditionalFormatting sqref="M86">
    <cfRule type="cellIs" dxfId="117" priority="13" operator="equal">
      <formula>0</formula>
    </cfRule>
  </conditionalFormatting>
  <conditionalFormatting sqref="M76">
    <cfRule type="cellIs" dxfId="116" priority="12" operator="equal">
      <formula>0</formula>
    </cfRule>
  </conditionalFormatting>
  <conditionalFormatting sqref="M71">
    <cfRule type="cellIs" dxfId="115" priority="11" operator="equal">
      <formula>0</formula>
    </cfRule>
  </conditionalFormatting>
  <conditionalFormatting sqref="M55">
    <cfRule type="cellIs" dxfId="114" priority="10" operator="equal">
      <formula>0</formula>
    </cfRule>
  </conditionalFormatting>
  <conditionalFormatting sqref="M63">
    <cfRule type="cellIs" dxfId="113" priority="9" operator="equal">
      <formula>0</formula>
    </cfRule>
  </conditionalFormatting>
  <conditionalFormatting sqref="H35:L35">
    <cfRule type="cellIs" dxfId="112" priority="4" operator="equal">
      <formula>0</formula>
    </cfRule>
  </conditionalFormatting>
  <conditionalFormatting sqref="B35">
    <cfRule type="cellIs" dxfId="111" priority="3" operator="equal">
      <formula>0</formula>
    </cfRule>
  </conditionalFormatting>
  <conditionalFormatting sqref="C211:G211">
    <cfRule type="cellIs" dxfId="110" priority="2" operator="equal">
      <formula>0</formula>
    </cfRule>
  </conditionalFormatting>
  <conditionalFormatting sqref="B120">
    <cfRule type="cellIs" dxfId="109"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27 C130 C134 C139 C142 C147 C152 C157 C161 C165 C169 C173 C180 C183 C190 C195 C198 C202 C205 C216 C220 C229 C234 C239 C246 C249 C253 C256 C260 C265 C268 C274 C277 C283 C286 C291 C296 C302 C305 C310 C315 C321 C327 C331 C339 C343 C348 C351 C357 C365 C369 C271 C211"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3"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D1" zoomScale="70" zoomScaleNormal="110" zoomScaleSheetLayoutView="100" workbookViewId="0">
      <selection activeCell="L12" sqref="L12"/>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4"/>
      <c r="J1" s="124"/>
      <c r="K1" s="185"/>
      <c r="L1" s="185"/>
      <c r="M1" s="124"/>
      <c r="N1" s="124"/>
    </row>
    <row r="2" spans="1:14" ht="25.5" customHeight="1" x14ac:dyDescent="0.25">
      <c r="E2" s="135" t="s">
        <v>14</v>
      </c>
      <c r="H2" s="133"/>
      <c r="I2" s="126"/>
      <c r="J2" s="126"/>
      <c r="K2" s="186"/>
      <c r="L2" s="186"/>
      <c r="M2" s="126"/>
      <c r="N2" s="126"/>
    </row>
    <row r="3" spans="1:14" ht="32.25" customHeight="1" x14ac:dyDescent="0.25">
      <c r="B3" s="38"/>
      <c r="C3" s="38"/>
      <c r="D3" s="38"/>
      <c r="E3" s="38"/>
      <c r="F3" s="38"/>
      <c r="G3" s="38"/>
      <c r="H3" s="134"/>
      <c r="I3" s="128"/>
      <c r="J3" s="128"/>
      <c r="K3" s="187"/>
      <c r="L3" s="187"/>
      <c r="M3" s="128"/>
      <c r="N3" s="128"/>
    </row>
    <row r="4" spans="1:14" ht="39.75" customHeight="1" x14ac:dyDescent="0.25">
      <c r="B4" s="232" t="s">
        <v>1506</v>
      </c>
      <c r="C4" s="232"/>
      <c r="D4" s="232"/>
      <c r="E4" s="232"/>
      <c r="F4" s="232"/>
      <c r="G4" s="232"/>
      <c r="H4" s="232"/>
      <c r="I4" s="232"/>
      <c r="J4" s="232"/>
      <c r="K4" s="232"/>
      <c r="L4" s="232"/>
      <c r="M4" s="232"/>
      <c r="N4" s="233"/>
    </row>
    <row r="5" spans="1:14" ht="64.5" customHeight="1" x14ac:dyDescent="0.25">
      <c r="B5" s="238" t="s">
        <v>1507</v>
      </c>
      <c r="C5" s="238"/>
      <c r="D5" s="238"/>
      <c r="E5" s="238"/>
      <c r="F5" s="238"/>
      <c r="G5" s="238"/>
      <c r="H5" s="238"/>
      <c r="I5" s="238"/>
      <c r="J5" s="238"/>
      <c r="K5" s="238"/>
      <c r="L5" s="238"/>
      <c r="M5" s="41"/>
      <c r="N5" s="10"/>
    </row>
    <row r="6" spans="1:14" ht="19.5" customHeight="1" x14ac:dyDescent="0.25">
      <c r="B6" s="234" t="str">
        <f>CONCATENATE(COUNTIF(A10:A37,"producto")," PRODUCTOS")</f>
        <v>1 PRODUCTOS</v>
      </c>
      <c r="C6" s="234"/>
      <c r="D6" s="234"/>
      <c r="E6" s="234"/>
      <c r="F6" s="234"/>
      <c r="G6" s="234"/>
      <c r="H6" s="234"/>
      <c r="I6" s="234"/>
      <c r="J6" s="234"/>
      <c r="K6" s="234"/>
      <c r="L6" s="234"/>
      <c r="M6" s="234"/>
      <c r="N6" s="234"/>
    </row>
    <row r="7" spans="1:14" ht="32.25" customHeight="1" thickBot="1" x14ac:dyDescent="0.3">
      <c r="B7" s="270" t="s">
        <v>46</v>
      </c>
      <c r="C7" s="271"/>
      <c r="D7" s="271"/>
      <c r="E7" s="271"/>
      <c r="F7" s="271"/>
      <c r="G7" s="271"/>
      <c r="H7" s="271"/>
      <c r="I7" s="271"/>
      <c r="J7" s="271"/>
      <c r="K7" s="271"/>
      <c r="L7" s="271"/>
      <c r="M7" s="271"/>
      <c r="N7" s="272"/>
    </row>
    <row r="8" spans="1:14" ht="27" hidden="1" customHeight="1" thickBot="1" x14ac:dyDescent="0.3">
      <c r="B8" s="212" t="s">
        <v>8</v>
      </c>
      <c r="C8" s="213"/>
      <c r="D8" s="214"/>
      <c r="E8" s="53"/>
      <c r="F8" s="53"/>
      <c r="G8" s="215"/>
      <c r="H8" s="216"/>
      <c r="I8" s="216"/>
      <c r="J8" s="216"/>
      <c r="K8" s="216"/>
      <c r="L8" s="216"/>
      <c r="M8" s="216"/>
      <c r="N8" s="217"/>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25.5" x14ac:dyDescent="0.25">
      <c r="A10" s="5" t="str">
        <f>VLOOKUP(B10,'Plantilla publicacion'!$A$3:$B$489,2,0)</f>
        <v>Producto</v>
      </c>
      <c r="B10" s="101" t="s">
        <v>1098</v>
      </c>
      <c r="C10" s="219" t="str">
        <f>VLOOKUP(B10,'Plantilla publicacion'!$A$3:$R$489,17,0)</f>
        <v>PND - 5-31-5-b- Convergencia regional - Entidades públicas territoriales y nacionales fortalecidas / PES - Transformación Institucional</v>
      </c>
      <c r="D10" s="219" t="str">
        <f>VLOOKUP(B10,'Plantilla publicacion'!$A$3:$M$496,6,0)</f>
        <v>81-Mejorar la oportunidad en la atención de trámites y servicios.</v>
      </c>
      <c r="E10" s="219" t="str">
        <f>VLOOKUP(B10,'Plantilla publicacion'!$A$3:$O$489,14,0)</f>
        <v>138-Avance promedio de cumplimiento de productos asociados a mejorar la oportunidad en la atención de trámites y servicios.</v>
      </c>
      <c r="F10" s="219" t="str">
        <f>VLOOKUP(B10,'Plantilla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19" t="str">
        <f>VLOOKUP(B10,'Plantilla publicacion'!$A$3:$M$496,7,0)</f>
        <v>FUNCIONAMIENTO</v>
      </c>
      <c r="H10" s="103" t="str">
        <f>VLOOKUP(B10,'Plantilla publicacion'!$A$3:$M$504,8,0)</f>
        <v>Sistema de alertas para monitorear el comportamiento de los trámites misionales priorizados, elaborado y presentado (Correo electronico con el envío del reporte al equipo directivo)</v>
      </c>
      <c r="I10" s="103">
        <f>VLOOKUP(B10,'Plantilla publicacion'!$A$3:$M$504,9,0)</f>
        <v>1</v>
      </c>
      <c r="J10" s="103" t="str">
        <f>VLOOKUP(B10,'Plantilla publicacion'!$A$3:$M$504,10,0)</f>
        <v>Númerica</v>
      </c>
      <c r="K10" s="189" t="str">
        <f>VLOOKUP(B10,'Plantilla publicacion'!$A$3:$M$504,11,0)</f>
        <v>2025-03-14</v>
      </c>
      <c r="L10" s="189" t="str">
        <f>VLOOKUP(B10,'Plantilla publicacion'!$A$3:$M$504,12,0)</f>
        <v>2025-12-15</v>
      </c>
      <c r="M10" s="103">
        <f>IF(ISERROR(VLOOKUP(B10,'Plantilla publicacion'!$A$3:$P$489,16,0)),"NA",VLOOKUP(B10,'Plantilla publicacion'!$A$3:$P$489,16,0))</f>
        <v>0</v>
      </c>
      <c r="N10" s="104" t="str">
        <f>VLOOKUP(B10,'Plantilla publicacion'!$A$3:$M$504,13,0)</f>
        <v>30-OFICINA ASESORA DE PLANEACIÓN</v>
      </c>
    </row>
    <row r="11" spans="1:14" ht="25.5" x14ac:dyDescent="0.25">
      <c r="A11" s="13" t="str">
        <f>VLOOKUP(B11,'Plantilla publicacion'!$A$3:$B$489,2,0)</f>
        <v>Actividad propia</v>
      </c>
      <c r="B11" s="105" t="s">
        <v>1100</v>
      </c>
      <c r="C11" s="220"/>
      <c r="D11" s="220">
        <f>VLOOKUP(B11,'Plantilla publicacion'!$A$3:$M$489,6,0)</f>
        <v>0</v>
      </c>
      <c r="E11" s="220"/>
      <c r="F11" s="220"/>
      <c r="G11" s="220" t="str">
        <f>VLOOKUP(B11,'Plantilla publicacion'!$A$3:$M$489,7,0)</f>
        <v>N/A</v>
      </c>
      <c r="H11" s="6" t="str">
        <f>VLOOKUP(B11,'Plantilla publicacion'!$A$3:$M$504,8,0)</f>
        <v>Priorizar los trámites por Delegatura objeto de monitoreo (Documento con los tramites priorizados por Delegatura objeto de monitoreo)</v>
      </c>
      <c r="I11" s="6">
        <f>VLOOKUP(B11,'Plantilla publicacion'!$A$3:$M$504,9,0)</f>
        <v>1</v>
      </c>
      <c r="J11" s="6" t="str">
        <f>VLOOKUP(B11,'Plantilla publicacion'!$A$3:$M$504,10,0)</f>
        <v>Númerica</v>
      </c>
      <c r="K11" s="7" t="str">
        <f>VLOOKUP(B11,'Plantilla publicacion'!$A$3:$M$504,11,0)</f>
        <v>2025-03-14</v>
      </c>
      <c r="L11" s="7" t="str">
        <f>VLOOKUP(B11,'Plantilla publicacion'!$A$3:$M$504,12,0)</f>
        <v>2025-04-15</v>
      </c>
      <c r="M11" s="58"/>
      <c r="N11" s="106" t="str">
        <f>VLOOKUP(B11,'Plantilla publicacion'!$A$3:$M$504,13,0)</f>
        <v>30-OFICINA ASESORA DE PLANEACIÓN</v>
      </c>
    </row>
    <row r="12" spans="1:14" ht="25.5" x14ac:dyDescent="0.25">
      <c r="A12" s="13" t="str">
        <f>VLOOKUP(B12,'Plantilla publicacion'!$A$3:$B$489,2,0)</f>
        <v>Actividad propia</v>
      </c>
      <c r="B12" s="122" t="s">
        <v>1102</v>
      </c>
      <c r="C12" s="220"/>
      <c r="D12" s="220">
        <f>VLOOKUP(B12,'Plantilla publicacion'!$A$3:$M$489,6,0)</f>
        <v>0</v>
      </c>
      <c r="E12" s="220"/>
      <c r="F12" s="220"/>
      <c r="G12" s="220" t="str">
        <f>VLOOKUP(B12,'Plantilla publicacion'!$A$3:$M$489,7,0)</f>
        <v>N/A</v>
      </c>
      <c r="H12" s="6" t="str">
        <f>VLOOKUP(B12,'Plantilla publicacion'!$A$3:$M$504,8,0)</f>
        <v>Definir los parámetros que determinarán las alertas (Documento con la definición de los parámetros )</v>
      </c>
      <c r="I12" s="6">
        <f>VLOOKUP(B12,'Plantilla publicacion'!$A$3:$M$504,9,0)</f>
        <v>1</v>
      </c>
      <c r="J12" s="6" t="str">
        <f>VLOOKUP(B12,'Plantilla publicacion'!$A$3:$M$504,10,0)</f>
        <v>Númerica</v>
      </c>
      <c r="K12" s="7" t="str">
        <f>VLOOKUP(B12,'Plantilla publicacion'!$A$3:$M$504,11,0)</f>
        <v>2025-04-18</v>
      </c>
      <c r="L12" s="7" t="str">
        <f>VLOOKUP(B12,'Plantilla publicacion'!$A$3:$M$504,12,0)</f>
        <v>2025-05-02</v>
      </c>
      <c r="M12" s="58"/>
      <c r="N12" s="106" t="str">
        <f>VLOOKUP(B12,'Plantilla publicacion'!$A$3:$M$504,13,0)</f>
        <v>30-OFICINA ASESORA DE PLANEACIÓN</v>
      </c>
    </row>
    <row r="13" spans="1:14" ht="25.5" x14ac:dyDescent="0.25">
      <c r="A13" s="13" t="str">
        <f>VLOOKUP(B13,'Plantilla publicacion'!$A$3:$B$489,2,0)</f>
        <v>Actividad propia</v>
      </c>
      <c r="B13" s="122" t="s">
        <v>1104</v>
      </c>
      <c r="C13" s="220"/>
      <c r="D13" s="220">
        <f>VLOOKUP(B13,'Plantilla publicacion'!$A$3:$M$489,6,0)</f>
        <v>0</v>
      </c>
      <c r="E13" s="220"/>
      <c r="F13" s="220"/>
      <c r="G13" s="220" t="str">
        <f>VLOOKUP(B13,'Plantilla publicacion'!$A$3:$M$489,7,0)</f>
        <v>N/A</v>
      </c>
      <c r="H13" s="6" t="str">
        <f>VLOOKUP(B13,'Plantilla publicacion'!$A$3:$M$504,8,0)</f>
        <v>Definir y validar con las Delegaturas el diseño del reporte de alertas (Diseño del reporte de alertas definido y validado por las Delegaturas)</v>
      </c>
      <c r="I13" s="6">
        <f>VLOOKUP(B13,'Plantilla publicacion'!$A$3:$M$504,9,0)</f>
        <v>1</v>
      </c>
      <c r="J13" s="6" t="str">
        <f>VLOOKUP(B13,'Plantilla publicacion'!$A$3:$M$504,10,0)</f>
        <v>Númerica</v>
      </c>
      <c r="K13" s="7" t="str">
        <f>VLOOKUP(B13,'Plantilla publicacion'!$A$3:$M$504,11,0)</f>
        <v>2025-05-05</v>
      </c>
      <c r="L13" s="7" t="str">
        <f>VLOOKUP(B13,'Plantilla publicacion'!$A$3:$M$504,12,0)</f>
        <v>2025-09-12</v>
      </c>
      <c r="M13" s="58"/>
      <c r="N13" s="106" t="str">
        <f>VLOOKUP(B13,'Plantilla publicacion'!$A$3:$M$504,13,0)</f>
        <v>30-OFICINA ASESORA DE PLANEACIÓN</v>
      </c>
    </row>
    <row r="14" spans="1:14" ht="26.25" thickBot="1" x14ac:dyDescent="0.3">
      <c r="A14" s="13" t="str">
        <f>VLOOKUP(B14,'Plantilla publicacion'!$A$3:$B$489,2,0)</f>
        <v>Actividad propia</v>
      </c>
      <c r="B14" s="107" t="s">
        <v>1106</v>
      </c>
      <c r="C14" s="221"/>
      <c r="D14" s="221">
        <f>VLOOKUP(B14,'Plantilla publicacion'!$A$3:$M$489,6,0)</f>
        <v>0</v>
      </c>
      <c r="E14" s="221"/>
      <c r="F14" s="221"/>
      <c r="G14" s="221" t="str">
        <f>VLOOKUP(B14,'Plantilla publicacion'!$A$3:$M$489,7,0)</f>
        <v>N/A</v>
      </c>
      <c r="H14" s="109" t="str">
        <f>VLOOKUP(B14,'Plantilla publicacion'!$A$3:$M$504,8,0)</f>
        <v>Elaborar y presentar reportes al equipo directivo.  (Correos electronicos con el envío del reporte al equipo directivo)</v>
      </c>
      <c r="I14" s="109">
        <f>VLOOKUP(B14,'Plantilla publicacion'!$A$3:$M$504,9,0)</f>
        <v>2</v>
      </c>
      <c r="J14" s="109" t="str">
        <f>VLOOKUP(B14,'Plantilla publicacion'!$A$3:$M$504,10,0)</f>
        <v>Númerica</v>
      </c>
      <c r="K14" s="110" t="str">
        <f>VLOOKUP(B14,'Plantilla publicacion'!$A$3:$M$504,11,0)</f>
        <v>2025-09-15</v>
      </c>
      <c r="L14" s="110" t="str">
        <f>VLOOKUP(B14,'Plantilla publicacion'!$A$3:$M$504,12,0)</f>
        <v>2025-12-15</v>
      </c>
      <c r="M14" s="111"/>
      <c r="N14" s="112" t="str">
        <f>VLOOKUP(B14,'Plantilla publicacion'!$A$3:$M$504,13,0)</f>
        <v>30-OFICINA ASESORA DE PLANEACIÓN</v>
      </c>
    </row>
  </sheetData>
  <autoFilter ref="A9:N14" xr:uid="{4FE74383-0BB2-4C96-B4A4-35E713121F9A}"/>
  <mergeCells count="11">
    <mergeCell ref="C10:C14"/>
    <mergeCell ref="D10:D14"/>
    <mergeCell ref="E10:E14"/>
    <mergeCell ref="G10:G14"/>
    <mergeCell ref="F10:F14"/>
    <mergeCell ref="B8:D8"/>
    <mergeCell ref="G8:N8"/>
    <mergeCell ref="B4:N4"/>
    <mergeCell ref="B6:N6"/>
    <mergeCell ref="B7:N7"/>
    <mergeCell ref="B5:L5"/>
  </mergeCells>
  <conditionalFormatting sqref="B11:B14 A7:N8 A6 A5:C5 N5 H11:N14 A1:G1 A4:N4 O4:XFD8 A15:N1048576 O11:XFD1048576 I1:XFD1 A2:XFD3">
    <cfRule type="cellIs" dxfId="108" priority="15" operator="equal">
      <formula>0</formula>
    </cfRule>
    <cfRule type="cellIs" dxfId="107" priority="16" operator="equal">
      <formula>0</formula>
    </cfRule>
  </conditionalFormatting>
  <conditionalFormatting sqref="A11:A14 H10:XFD10">
    <cfRule type="cellIs" dxfId="106" priority="14" operator="equal">
      <formula>0</formula>
    </cfRule>
  </conditionalFormatting>
  <conditionalFormatting sqref="B6:N6">
    <cfRule type="cellIs" dxfId="105" priority="13" operator="equal">
      <formula>0</formula>
    </cfRule>
  </conditionalFormatting>
  <conditionalFormatting sqref="A10:B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29"/>
  <sheetViews>
    <sheetView showGridLines="0" view="pageBreakPreview" topLeftCell="B1" zoomScale="57" zoomScaleNormal="110" zoomScaleSheetLayoutView="100" workbookViewId="0">
      <selection activeCell="F10" sqref="F10:F15"/>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30"/>
      <c r="I1" s="124"/>
      <c r="J1" s="124"/>
      <c r="K1" s="185"/>
      <c r="L1" s="185"/>
      <c r="M1" s="124"/>
      <c r="N1" s="124"/>
    </row>
    <row r="2" spans="1:14" ht="25.5" customHeight="1" x14ac:dyDescent="0.25">
      <c r="E2" s="132" t="s">
        <v>14</v>
      </c>
      <c r="G2" s="130"/>
      <c r="H2" s="126"/>
      <c r="I2" s="126"/>
      <c r="J2" s="126"/>
      <c r="K2" s="186"/>
      <c r="L2" s="186"/>
      <c r="M2" s="126"/>
      <c r="N2" s="126"/>
    </row>
    <row r="3" spans="1:14" ht="32.25" customHeight="1" x14ac:dyDescent="0.25">
      <c r="B3" s="38"/>
      <c r="C3" s="38"/>
      <c r="D3" s="38"/>
      <c r="E3" s="38"/>
      <c r="F3" s="38"/>
      <c r="G3" s="131"/>
      <c r="H3" s="128"/>
      <c r="I3" s="128"/>
      <c r="J3" s="128"/>
      <c r="K3" s="187"/>
      <c r="L3" s="187"/>
      <c r="M3" s="128"/>
      <c r="N3" s="128"/>
    </row>
    <row r="4" spans="1:14" ht="55.5" customHeight="1" x14ac:dyDescent="0.25">
      <c r="B4" s="232" t="s">
        <v>1508</v>
      </c>
      <c r="C4" s="232"/>
      <c r="D4" s="232"/>
      <c r="E4" s="232"/>
      <c r="F4" s="232"/>
      <c r="G4" s="232"/>
      <c r="H4" s="232"/>
      <c r="I4" s="232"/>
      <c r="J4" s="232"/>
      <c r="K4" s="232"/>
      <c r="L4" s="232"/>
      <c r="M4" s="232"/>
      <c r="N4" s="233"/>
    </row>
    <row r="5" spans="1:14" ht="86.25" customHeight="1" x14ac:dyDescent="0.25">
      <c r="B5" s="238" t="s">
        <v>1509</v>
      </c>
      <c r="C5" s="238"/>
      <c r="D5" s="238"/>
      <c r="E5" s="238"/>
      <c r="F5" s="238"/>
      <c r="G5" s="238"/>
      <c r="H5" s="238"/>
      <c r="I5" s="238"/>
      <c r="J5" s="238"/>
      <c r="K5" s="238"/>
      <c r="L5" s="238"/>
      <c r="M5" s="41"/>
      <c r="N5" s="10"/>
    </row>
    <row r="6" spans="1:14" ht="18" customHeight="1" x14ac:dyDescent="0.25">
      <c r="B6" s="234" t="str">
        <f>CONCATENATE(COUNTIF(A10:A29,"producto")," PRODUCTOS")</f>
        <v>5 PRODUCTOS</v>
      </c>
      <c r="C6" s="234"/>
      <c r="D6" s="234"/>
      <c r="E6" s="234"/>
      <c r="F6" s="234"/>
      <c r="G6" s="234"/>
      <c r="H6" s="234"/>
      <c r="I6" s="234"/>
      <c r="J6" s="234"/>
      <c r="K6" s="234"/>
      <c r="L6" s="234"/>
      <c r="M6" s="234"/>
      <c r="N6" s="234"/>
    </row>
    <row r="7" spans="1:14" ht="32.25" customHeight="1" thickBot="1" x14ac:dyDescent="0.3">
      <c r="B7" s="276" t="s">
        <v>48</v>
      </c>
      <c r="C7" s="277"/>
      <c r="D7" s="277"/>
      <c r="E7" s="277"/>
      <c r="F7" s="277"/>
      <c r="G7" s="277"/>
      <c r="H7" s="277"/>
      <c r="I7" s="277"/>
      <c r="J7" s="277"/>
      <c r="K7" s="277"/>
      <c r="L7" s="277"/>
      <c r="M7" s="277"/>
      <c r="N7" s="278"/>
    </row>
    <row r="8" spans="1:14" ht="35.25" hidden="1" customHeight="1" x14ac:dyDescent="0.25">
      <c r="B8" s="212" t="s">
        <v>8</v>
      </c>
      <c r="C8" s="213"/>
      <c r="D8" s="214"/>
      <c r="E8" s="53"/>
      <c r="F8" s="53"/>
      <c r="G8" s="215"/>
      <c r="H8" s="216"/>
      <c r="I8" s="216"/>
      <c r="J8" s="216"/>
      <c r="K8" s="216"/>
      <c r="L8" s="216"/>
      <c r="M8" s="216"/>
      <c r="N8" s="217"/>
    </row>
    <row r="9" spans="1:14" ht="48" customHeight="1" thickBot="1" x14ac:dyDescent="0.3">
      <c r="B9" s="22" t="s">
        <v>484</v>
      </c>
      <c r="C9" s="23" t="s">
        <v>1547</v>
      </c>
      <c r="D9" s="23" t="s">
        <v>0</v>
      </c>
      <c r="E9" s="23" t="s">
        <v>1494</v>
      </c>
      <c r="F9" s="23" t="s">
        <v>1550</v>
      </c>
      <c r="G9" s="23" t="s">
        <v>1</v>
      </c>
      <c r="H9" s="23" t="s">
        <v>2</v>
      </c>
      <c r="I9" s="23" t="s">
        <v>3</v>
      </c>
      <c r="J9" s="23" t="s">
        <v>4</v>
      </c>
      <c r="K9" s="24" t="s">
        <v>5</v>
      </c>
      <c r="L9" s="24" t="s">
        <v>6</v>
      </c>
      <c r="M9" s="57" t="s">
        <v>1548</v>
      </c>
      <c r="N9" s="25" t="s">
        <v>7</v>
      </c>
    </row>
    <row r="10" spans="1:14" s="12" customFormat="1" ht="76.5" x14ac:dyDescent="0.25">
      <c r="A10" s="5" t="str">
        <f>VLOOKUP(B10,'Plantilla publicacion'!$A$3:$B$489,2,0)</f>
        <v>Producto</v>
      </c>
      <c r="B10" s="15" t="s">
        <v>1019</v>
      </c>
      <c r="C10" s="239" t="str">
        <f>VLOOKUP(B10,'Plantilla publicacion'!$A$3:$R$489,17,0)</f>
        <v>PND - 5-31-5-d- Convergencia regional - Gobierno digital para la gente / PES - Transformación Institucional</v>
      </c>
      <c r="D10" s="239" t="str">
        <f>VLOOKUP(B10,'Plantilla publicacion'!$A$3:$M$496,6,0)</f>
        <v>62-Fortalecer la infraestructura, uso y aprovechamiento de las tecnologías de la información, para optimizar la capacidad institucional</v>
      </c>
      <c r="E10" s="239" t="str">
        <f>VLOOKUP(B10,'Plantilla publicacion'!$A$3:$O$489,14,0)</f>
        <v>109-Cumplimiento de productos del PAI asociados a Fortalecer la infraestructura, uso y aprovechamiento de las tecnologías de la información, para optimizar la capacidad institucional</v>
      </c>
      <c r="F10" s="239" t="str">
        <f>VLOOKUP(B10,'Plantilla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39" t="str">
        <f>VLOOKUP(B10,'Plantilla publicacion'!$A$3:$M$496,7,0)</f>
        <v>N/A</v>
      </c>
      <c r="H10" s="15" t="str">
        <f>VLOOKUP(B10,'Plantilla publicacion'!$A$3:$M$504,8,0)</f>
        <v>Solución, mapa de ruta y documentación inicial en materia procedimental para el manejo del expediente electrónico - Segunda fase de estructura de expediente electrónico, realizada  (Informe elaborado)</v>
      </c>
      <c r="I10" s="15">
        <f>VLOOKUP(B10,'Plantilla publicacion'!$A$3:$M$504,9,0)</f>
        <v>1</v>
      </c>
      <c r="J10" s="15" t="str">
        <f>VLOOKUP(B10,'Plantilla publicacion'!$A$3:$M$504,10,0)</f>
        <v>Númerica</v>
      </c>
      <c r="K10" s="188" t="str">
        <f>VLOOKUP(B10,'Plantilla publicacion'!$A$3:$M$504,11,0)</f>
        <v>2025-02-03</v>
      </c>
      <c r="L10" s="188" t="str">
        <f>VLOOKUP(B10,'Plantilla publicacion'!$A$3:$M$504,12,0)</f>
        <v>2025-11-28</v>
      </c>
      <c r="M10" s="15">
        <f>IF(ISERROR(VLOOKUP(B10,'Plantilla publicacion'!$A$3:$P$489,16,0)),"NA",VLOOKUP(B10,'Plantilla publicacion'!$A$3:$P$489,16,0))</f>
        <v>0</v>
      </c>
      <c r="N10" s="15" t="str">
        <f>VLOOKUP(B10,'Plantilla publicacion'!$A$3:$M$504,13,0)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publicacion'!$A$3:$B$489,2,0)</f>
        <v>Actividad propia</v>
      </c>
      <c r="B11" s="6" t="s">
        <v>1023</v>
      </c>
      <c r="C11" s="220"/>
      <c r="D11" s="220">
        <f>VLOOKUP(B11,'Plantilla publicacion'!$A$3:$M$489,6,0)</f>
        <v>0</v>
      </c>
      <c r="E11" s="220"/>
      <c r="F11" s="220"/>
      <c r="G11" s="220" t="str">
        <f>VLOOKUP(B11,'Plantilla publicacion'!$A$3:$M$489,7,0)</f>
        <v>N/A</v>
      </c>
      <c r="H11" s="6" t="str">
        <f>VLOOKUP(B11,'Plantilla publicacion'!$A$3:$M$504,8,0)</f>
        <v>Establecer cronograma para identificar el plan de trabajo a desarrollar (Cronograma establecido)</v>
      </c>
      <c r="I11" s="6">
        <f>VLOOKUP(B11,'Plantilla publicacion'!$A$3:$M$504,9,0)</f>
        <v>1</v>
      </c>
      <c r="J11" s="6" t="str">
        <f>VLOOKUP(B11,'Plantilla publicacion'!$A$3:$M$504,10,0)</f>
        <v>Númerica</v>
      </c>
      <c r="K11" s="7" t="str">
        <f>VLOOKUP(B11,'Plantilla publicacion'!$A$3:$M$504,11,0)</f>
        <v>2025-02-03</v>
      </c>
      <c r="L11" s="7" t="str">
        <f>VLOOKUP(B11,'Plantilla publicacion'!$A$3:$M$504,12,0)</f>
        <v>2025-02-28</v>
      </c>
      <c r="M11" s="58"/>
      <c r="N11" s="17" t="str">
        <f>VLOOKUP(B11,'Plantilla publicacion'!$A$3:$M$504,13,0)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publicacion'!$A$3:$B$489,2,0)</f>
        <v>Actividad propia</v>
      </c>
      <c r="B12" s="6" t="s">
        <v>1025</v>
      </c>
      <c r="C12" s="220"/>
      <c r="D12" s="220">
        <f>VLOOKUP(B12,'Plantilla publicacion'!$A$3:$M$489,6,0)</f>
        <v>0</v>
      </c>
      <c r="E12" s="220"/>
      <c r="F12" s="220"/>
      <c r="G12" s="220" t="str">
        <f>VLOOKUP(B12,'Plantilla publicacion'!$A$3:$M$489,7,0)</f>
        <v>N/A</v>
      </c>
      <c r="H12" s="6" t="str">
        <f>VLOOKUP(B12,'Plantilla publicacion'!$A$3:$M$504,8,0)</f>
        <v>Realizar el seguimiento a las actividades planeadas en el cronograma (Informes de seguimiento a las actividades planeadas en el cronograma)</v>
      </c>
      <c r="I12" s="6">
        <f>VLOOKUP(B12,'Plantilla publicacion'!$A$3:$M$504,9,0)</f>
        <v>8</v>
      </c>
      <c r="J12" s="6" t="str">
        <f>VLOOKUP(B12,'Plantilla publicacion'!$A$3:$M$504,10,0)</f>
        <v>Númerica</v>
      </c>
      <c r="K12" s="7" t="str">
        <f>VLOOKUP(B12,'Plantilla publicacion'!$A$3:$M$504,11,0)</f>
        <v>2025-03-03</v>
      </c>
      <c r="L12" s="7" t="str">
        <f>VLOOKUP(B12,'Plantilla publicacion'!$A$3:$M$504,12,0)</f>
        <v>2025-10-31</v>
      </c>
      <c r="M12" s="58"/>
      <c r="N12" s="17" t="str">
        <f>VLOOKUP(B12,'Plantilla publicacion'!$A$3:$M$504,13,0)</f>
        <v>2000-DESPACHO DEL SUPERINTENDENTE DELEGADO PARA LA PROPIEDAD INDUSTRIAL</v>
      </c>
    </row>
    <row r="13" spans="1:14" ht="77.25" thickBot="1" x14ac:dyDescent="0.3">
      <c r="A13" s="13" t="str">
        <f>VLOOKUP(B13,'Plantilla publicacion'!$A$3:$B$489,2,0)</f>
        <v>Actividad propia</v>
      </c>
      <c r="B13" s="11" t="s">
        <v>1027</v>
      </c>
      <c r="C13" s="220"/>
      <c r="D13" s="220">
        <f>VLOOKUP(B13,'Plantilla publicacion'!$A$3:$M$489,6,0)</f>
        <v>0</v>
      </c>
      <c r="E13" s="220"/>
      <c r="F13" s="220"/>
      <c r="G13" s="220" t="str">
        <f>VLOOKUP(B13,'Plantilla publicacion'!$A$3:$M$489,7,0)</f>
        <v>N/A</v>
      </c>
      <c r="H13" s="11" t="str">
        <f>VLOOKUP(B13,'Plantilla publicacion'!$A$3:$M$504,8,0)</f>
        <v>Elaborar informe de brechas (Informe elaborado)</v>
      </c>
      <c r="I13" s="11">
        <f>VLOOKUP(B13,'Plantilla publicacion'!$A$3:$M$504,9,0)</f>
        <v>1</v>
      </c>
      <c r="J13" s="11" t="str">
        <f>VLOOKUP(B13,'Plantilla publicacion'!$A$3:$M$504,10,0)</f>
        <v>Númerica</v>
      </c>
      <c r="K13" s="113" t="str">
        <f>VLOOKUP(B13,'Plantilla publicacion'!$A$3:$M$504,11,0)</f>
        <v>2025-11-04</v>
      </c>
      <c r="L13" s="113" t="str">
        <f>VLOOKUP(B13,'Plantilla publicacion'!$A$3:$M$504,12,0)</f>
        <v>2025-11-28</v>
      </c>
      <c r="M13" s="114"/>
      <c r="N13" s="115" t="str">
        <f>VLOOKUP(B13,'Plantilla publicacion'!$A$3:$M$504,13,0)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x14ac:dyDescent="0.25">
      <c r="A14" s="5" t="str">
        <f>VLOOKUP(B14,'Plantilla publicacion'!$A$3:$B$489,2,0)</f>
        <v>Producto</v>
      </c>
      <c r="B14" s="101" t="s">
        <v>1029</v>
      </c>
      <c r="C14" s="219" t="str">
        <f>VLOOKUP(B14,'Plantilla publicacion'!$A$3:$R$489,17,0)</f>
        <v>PND - 5-31-5-d- Convergencia regional - Gobierno digital para la gente / PES - Transformación Institucional</v>
      </c>
      <c r="D14" s="219" t="str">
        <f>VLOOKUP(B14,'Plantilla publicacion'!$A$3:$M$496,6,0)</f>
        <v>62-Fortalecer la infraestructura, uso y aprovechamiento de las tecnologías de la información, para optimizar la capacidad institucional</v>
      </c>
      <c r="E14" s="219" t="str">
        <f>VLOOKUP(B14,'Plantilla publicacion'!$A$3:$O$489,14,0)</f>
        <v>109-Cumplimiento de productos del PAI asociados a Fortalecer la infraestructura, uso y aprovechamiento de las tecnologías de la información, para optimizar la capacidad institucional</v>
      </c>
      <c r="F14" s="219" t="str">
        <f>VLOOKUP(B14,'Plantilla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219" t="str">
        <f>VLOOKUP(B14,'Plantilla publicacion'!$A$3:$M$496,7,0)</f>
        <v>N/A</v>
      </c>
      <c r="H14" s="103" t="str">
        <f>VLOOKUP(B14,'Plantilla publicacion'!$A$3:$M$504,8,0)</f>
        <v>Protocolo para la conservación de evidencias en el entorno digital, gestión de pruebas digitales y el aseguramiento del acervo probatorio en entornos digitales, elaborado. (Protocolo elaborado)</v>
      </c>
      <c r="I14" s="103">
        <f>VLOOKUP(B14,'Plantilla publicacion'!$A$3:$M$504,9,0)</f>
        <v>1</v>
      </c>
      <c r="J14" s="103" t="str">
        <f>VLOOKUP(B14,'Plantilla publicacion'!$A$3:$M$504,10,0)</f>
        <v>Númerica</v>
      </c>
      <c r="K14" s="189" t="str">
        <f>VLOOKUP(B14,'Plantilla publicacion'!$A$3:$M$504,11,0)</f>
        <v>2025-01-20</v>
      </c>
      <c r="L14" s="189" t="str">
        <f>VLOOKUP(B14,'Plantilla publicacion'!$A$3:$M$504,12,0)</f>
        <v>2025-11-28</v>
      </c>
      <c r="M14" s="103">
        <f>IF(ISERROR(VLOOKUP(B14,'Plantilla publicacion'!$A$3:$P$489,16,0)),"NA",VLOOKUP(B14,'Plantilla publicacion'!$A$3:$P$489,16,0))</f>
        <v>0</v>
      </c>
      <c r="N14" s="104" t="str">
        <f>VLOOKUP(B14,'Plantilla publicacion'!$A$3:$M$504,13,0)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publicacion'!$A$3:$B$489,2,0)</f>
        <v>Actividad propia</v>
      </c>
      <c r="B15" s="105" t="s">
        <v>1031</v>
      </c>
      <c r="C15" s="220"/>
      <c r="D15" s="220">
        <f>VLOOKUP(B15,'Plantilla publicacion'!$A$3:$M$489,6,0)</f>
        <v>0</v>
      </c>
      <c r="E15" s="220"/>
      <c r="F15" s="220"/>
      <c r="G15" s="220" t="str">
        <f>VLOOKUP(B15,'Plantilla publicacion'!$A$3:$M$489,7,0)</f>
        <v>N/A</v>
      </c>
      <c r="H15" s="6" t="str">
        <f>VLOOKUP(B15,'Plantilla publicacion'!$A$3:$M$504,8,0)</f>
        <v>Identificar los tipos de evidencia y fuentes que requieren de conservación en los trámites de PI  (Informe sobre tipos de evidencia y fuentes de conservación elaborado)</v>
      </c>
      <c r="I15" s="6">
        <f>VLOOKUP(B15,'Plantilla publicacion'!$A$3:$M$504,9,0)</f>
        <v>1</v>
      </c>
      <c r="J15" s="6" t="str">
        <f>VLOOKUP(B15,'Plantilla publicacion'!$A$3:$M$504,10,0)</f>
        <v>Númerica</v>
      </c>
      <c r="K15" s="7" t="str">
        <f>VLOOKUP(B15,'Plantilla publicacion'!$A$3:$M$504,11,0)</f>
        <v>2025-01-20</v>
      </c>
      <c r="L15" s="7" t="str">
        <f>VLOOKUP(B15,'Plantilla publicacion'!$A$3:$M$504,12,0)</f>
        <v>2025-02-28</v>
      </c>
      <c r="M15" s="58"/>
      <c r="N15" s="106" t="str">
        <f>VLOOKUP(B15,'Plantilla publicacion'!$A$3:$M$504,13,0)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publicacion'!$A$3:$B$489,2,0)</f>
        <v>Actividad sin participaci�n</v>
      </c>
      <c r="B16" s="105" t="s">
        <v>1034</v>
      </c>
      <c r="C16" s="220"/>
      <c r="D16" s="220">
        <f>VLOOKUP(B16,'Plantilla publicacion'!$A$3:$M$489,6,0)</f>
        <v>0</v>
      </c>
      <c r="E16" s="220"/>
      <c r="F16" s="220"/>
      <c r="G16" s="220" t="str">
        <f>VLOOKUP(B16,'Plantilla publicacion'!$A$3:$M$489,7,0)</f>
        <v>N/A</v>
      </c>
      <c r="H16" s="6" t="str">
        <f>VLOOKUP(B16,'Plantilla publicacion'!$A$3:$M$504,8,0)</f>
        <v>Realizar un análisis de las leyes y regulaciones sobre la conservación de evidencias digitales  (Documento de análisis elaborado)</v>
      </c>
      <c r="I16" s="6">
        <f>VLOOKUP(B16,'Plantilla publicacion'!$A$3:$M$504,9,0)</f>
        <v>1</v>
      </c>
      <c r="J16" s="6" t="str">
        <f>VLOOKUP(B16,'Plantilla publicacion'!$A$3:$M$504,10,0)</f>
        <v>Númerica</v>
      </c>
      <c r="K16" s="7" t="str">
        <f>VLOOKUP(B16,'Plantilla publicacion'!$A$3:$M$504,11,0)</f>
        <v>2025-01-20</v>
      </c>
      <c r="L16" s="7" t="str">
        <f>VLOOKUP(B16,'Plantilla publicacion'!$A$3:$M$504,12,0)</f>
        <v>2025-02-28</v>
      </c>
      <c r="M16" s="58"/>
      <c r="N16" s="106" t="str">
        <f>VLOOKUP(B16,'Plantilla publicacion'!$A$3:$M$504,13,0)</f>
        <v>10-OFICINA  ASESORA JURÍDICA</v>
      </c>
    </row>
    <row r="17" spans="1:14" ht="63.75" x14ac:dyDescent="0.25">
      <c r="A17" s="13" t="str">
        <f>VLOOKUP(B17,'Plantilla publicacion'!$A$3:$B$489,2,0)</f>
        <v>Actividad propia</v>
      </c>
      <c r="B17" s="105" t="s">
        <v>1037</v>
      </c>
      <c r="C17" s="220"/>
      <c r="D17" s="220">
        <f>VLOOKUP(B17,'Plantilla publicacion'!$A$3:$M$489,6,0)</f>
        <v>0</v>
      </c>
      <c r="E17" s="220"/>
      <c r="F17" s="220"/>
      <c r="G17" s="220" t="str">
        <f>VLOOKUP(B17,'Plantilla publicacion'!$A$3:$M$489,7,0)</f>
        <v>N/A</v>
      </c>
      <c r="H17" s="6" t="str">
        <f>VLOOKUP(B17,'Plantilla publicacion'!$A$3:$M$504,8,0)</f>
        <v>Definir la estructura y contenido del Protocolo (Documento con la estructura y contenido definido)</v>
      </c>
      <c r="I17" s="6">
        <f>VLOOKUP(B17,'Plantilla publicacion'!$A$3:$M$504,9,0)</f>
        <v>1</v>
      </c>
      <c r="J17" s="6" t="str">
        <f>VLOOKUP(B17,'Plantilla publicacion'!$A$3:$M$504,10,0)</f>
        <v>Númerica</v>
      </c>
      <c r="K17" s="7" t="str">
        <f>VLOOKUP(B17,'Plantilla publicacion'!$A$3:$M$504,11,0)</f>
        <v>2025-03-03</v>
      </c>
      <c r="L17" s="7" t="str">
        <f>VLOOKUP(B17,'Plantilla publicacion'!$A$3:$M$504,12,0)</f>
        <v>2025-04-30</v>
      </c>
      <c r="M17" s="58"/>
      <c r="N17" s="106" t="str">
        <f>VLOOKUP(B17,'Plantilla publicacion'!$A$3:$M$504,13,0)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publicacion'!$A$3:$B$489,2,0)</f>
        <v>Actividad propia</v>
      </c>
      <c r="B18" s="107" t="s">
        <v>1038</v>
      </c>
      <c r="C18" s="221"/>
      <c r="D18" s="221">
        <f>VLOOKUP(B18,'Plantilla publicacion'!$A$3:$M$489,6,0)</f>
        <v>0</v>
      </c>
      <c r="E18" s="221"/>
      <c r="F18" s="221"/>
      <c r="G18" s="221" t="str">
        <f>VLOOKUP(B18,'Plantilla publicacion'!$A$3:$M$489,7,0)</f>
        <v>N/A</v>
      </c>
      <c r="H18" s="109" t="str">
        <f>VLOOKUP(B18,'Plantilla publicacion'!$A$3:$M$504,8,0)</f>
        <v>Elaborar el protocolo para la conservación de evidencias en el entorno digital (Protocolo elaborado)</v>
      </c>
      <c r="I18" s="109">
        <f>VLOOKUP(B18,'Plantilla publicacion'!$A$3:$M$504,9,0)</f>
        <v>1</v>
      </c>
      <c r="J18" s="109" t="str">
        <f>VLOOKUP(B18,'Plantilla publicacion'!$A$3:$M$504,10,0)</f>
        <v>Númerica</v>
      </c>
      <c r="K18" s="110" t="str">
        <f>VLOOKUP(B18,'Plantilla publicacion'!$A$3:$M$504,11,0)</f>
        <v>2025-05-05</v>
      </c>
      <c r="L18" s="110" t="str">
        <f>VLOOKUP(B18,'Plantilla publicacion'!$A$3:$M$504,12,0)</f>
        <v>2025-11-28</v>
      </c>
      <c r="M18" s="111"/>
      <c r="N18" s="112" t="str">
        <f>VLOOKUP(B18,'Plantilla publicacion'!$A$3:$M$504,13,0)</f>
        <v>20-OFICINA DE TECNOLOGÍA E INFORMÁTICA;
2000-DESPACHO DEL SUPERINTENDENTE DELEGADO PARA LA PROPIEDAD INDUSTRIAL;
2010-DIRECCION DE SIGNOS DISTINTIVOS;
2020-DIRECCIÓN DE NUEVAS CREACIONES</v>
      </c>
    </row>
    <row r="19" spans="1:14" s="12" customFormat="1" ht="51" x14ac:dyDescent="0.25">
      <c r="A19" s="5" t="str">
        <f>VLOOKUP(B19,'Plantilla publicacion'!$A$3:$B$489,2,0)</f>
        <v>Producto</v>
      </c>
      <c r="B19" s="15" t="s">
        <v>1429</v>
      </c>
      <c r="C19" s="220" t="str">
        <f>VLOOKUP(B19,'Plantilla publicacion'!$A$3:$R$489,17,0)</f>
        <v>PND - 5-31-5-d- Convergencia regional - Gobierno digital para la gente / PES - Transformación Institucional</v>
      </c>
      <c r="D19" s="220" t="str">
        <f>VLOOKUP(B19,'Plantilla publicacion'!$A$3:$M$496,6,0)</f>
        <v>62-Fortalecer la infraestructura, uso y aprovechamiento de las tecnologías de la información, para optimizar la capacidad institucional</v>
      </c>
      <c r="E19" s="220" t="str">
        <f>VLOOKUP(B19,'Plantilla publicacion'!$A$3:$O$489,14,0)</f>
        <v>109-Cumplimiento de productos del PAI asociados a Fortalecer la infraestructura, uso y aprovechamiento de las tecnologías de la información, para optimizar la capacidad institucional</v>
      </c>
      <c r="F19" s="220" t="str">
        <f>VLOOKUP(B19,'Plantilla publicacion'!$A$3:$P$489,15,0)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220" t="str">
        <f>VLOOKUP(B19,'Plantilla publicacion'!$A$3:$M$496,7,0)</f>
        <v>FUNCIONAMIENTO</v>
      </c>
      <c r="H19" s="15" t="str">
        <f>VLOOKUP(B19,'Plantilla publicacion'!$A$3:$M$504,8,0)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publicacion'!$A$3:$M$504,9,0)</f>
        <v>100</v>
      </c>
      <c r="J19" s="15" t="str">
        <f>VLOOKUP(B19,'Plantilla publicacion'!$A$3:$M$504,10,0)</f>
        <v>Porcentual</v>
      </c>
      <c r="K19" s="188" t="str">
        <f>VLOOKUP(B19,'Plantilla publicacion'!$A$3:$M$504,11,0)</f>
        <v>2025-02-03</v>
      </c>
      <c r="L19" s="188" t="str">
        <f>VLOOKUP(B19,'Plantilla publicacion'!$A$3:$M$504,12,0)</f>
        <v>2025-12-19</v>
      </c>
      <c r="M19" s="15">
        <f>IF(ISERROR(VLOOKUP(B19,'Plantilla publicacion'!$A$3:$P$489,16,0)),"NA",VLOOKUP(B19,'Plantilla publicacion'!$A$3:$P$489,16,0))</f>
        <v>0</v>
      </c>
      <c r="N19" s="15" t="str">
        <f>VLOOKUP(B19,'Plantilla publicacion'!$A$3:$M$504,13,0)</f>
        <v>141-GRUPO DE TRABAJO DE GESTIÓN DOCUMENTAL Y ARCHIVO</v>
      </c>
    </row>
    <row r="20" spans="1:14" ht="51" x14ac:dyDescent="0.25">
      <c r="A20" s="13" t="str">
        <f>VLOOKUP(B20,'Plantilla publicacion'!$A$3:$B$489,2,0)</f>
        <v>Actividad propia</v>
      </c>
      <c r="B20" s="6" t="s">
        <v>1431</v>
      </c>
      <c r="C20" s="220"/>
      <c r="D20" s="220">
        <f>VLOOKUP(B20,'Plantilla publicacion'!$A$3:$M$489,6,0)</f>
        <v>0</v>
      </c>
      <c r="E20" s="220"/>
      <c r="F20" s="220"/>
      <c r="G20" s="220" t="str">
        <f>VLOOKUP(B20,'Plantilla publicacion'!$A$3:$M$489,7,0)</f>
        <v>N/A</v>
      </c>
      <c r="H20" s="6" t="str">
        <f>VLOOKUP(B20,'Plantilla publicacion'!$A$3:$M$504,8,0)</f>
        <v>Definir la estrategia que garantizará la transición al expediente electrónico. (Incluye metas, plazos, recursos necesarios y etapas de implementación) (documento con la estrategia definida / único entregable)</v>
      </c>
      <c r="I20" s="6">
        <f>VLOOKUP(B20,'Plantilla publicacion'!$A$3:$M$504,9,0)</f>
        <v>1</v>
      </c>
      <c r="J20" s="6" t="str">
        <f>VLOOKUP(B20,'Plantilla publicacion'!$A$3:$M$504,10,0)</f>
        <v>Númerica</v>
      </c>
      <c r="K20" s="7" t="str">
        <f>VLOOKUP(B20,'Plantilla publicacion'!$A$3:$M$504,11,0)</f>
        <v>2025-02-03</v>
      </c>
      <c r="L20" s="7" t="str">
        <f>VLOOKUP(B20,'Plantilla publicacion'!$A$3:$M$504,12,0)</f>
        <v>2025-04-25</v>
      </c>
      <c r="M20" s="58"/>
      <c r="N20" s="17" t="str">
        <f>VLOOKUP(B20,'Plantilla publicacion'!$A$3:$M$504,13,0)</f>
        <v>141-GRUPO DE TRABAJO DE GESTIÓN DOCUMENTAL Y ARCHIVO</v>
      </c>
    </row>
    <row r="21" spans="1:14" ht="38.25" x14ac:dyDescent="0.25">
      <c r="A21" s="13" t="str">
        <f>VLOOKUP(B21,'Plantilla publicacion'!$A$3:$B$489,2,0)</f>
        <v>Actividad propia</v>
      </c>
      <c r="B21" s="6" t="s">
        <v>1434</v>
      </c>
      <c r="C21" s="220"/>
      <c r="D21" s="220">
        <f>VLOOKUP(B21,'Plantilla publicacion'!$A$3:$M$489,6,0)</f>
        <v>0</v>
      </c>
      <c r="E21" s="220"/>
      <c r="F21" s="220"/>
      <c r="G21" s="220" t="str">
        <f>VLOOKUP(B21,'Plantilla publicacion'!$A$3:$M$489,7,0)</f>
        <v>N/A</v>
      </c>
      <c r="H21" s="6" t="str">
        <f>VLOOKUP(B21,'Plantilla publicacion'!$A$3:$M$504,8,0)</f>
        <v>Elaborar un plan de trabajo que defina las actividades,  fechas y responsbales, que permitan la implementación de la estrategia definida (plan de trabajo / único entregable)</v>
      </c>
      <c r="I21" s="6">
        <f>VLOOKUP(B21,'Plantilla publicacion'!$A$3:$M$504,9,0)</f>
        <v>1</v>
      </c>
      <c r="J21" s="6" t="str">
        <f>VLOOKUP(B21,'Plantilla publicacion'!$A$3:$M$504,10,0)</f>
        <v>Númerica</v>
      </c>
      <c r="K21" s="7" t="str">
        <f>VLOOKUP(B21,'Plantilla publicacion'!$A$3:$M$504,11,0)</f>
        <v>2025-04-28</v>
      </c>
      <c r="L21" s="7" t="str">
        <f>VLOOKUP(B21,'Plantilla publicacion'!$A$3:$M$504,12,0)</f>
        <v>2025-05-16</v>
      </c>
      <c r="M21" s="58"/>
      <c r="N21" s="17" t="str">
        <f>VLOOKUP(B21,'Plantilla publicacion'!$A$3:$M$504,13,0)</f>
        <v>141-GRUPO DE TRABAJO DE GESTIÓN DOCUMENTAL Y ARCHIVO</v>
      </c>
    </row>
    <row r="22" spans="1:14" ht="39" thickBot="1" x14ac:dyDescent="0.3">
      <c r="A22" s="13" t="str">
        <f>VLOOKUP(B22,'Plantilla publicacion'!$A$3:$B$489,2,0)</f>
        <v>Actividad propia</v>
      </c>
      <c r="B22" s="11" t="s">
        <v>1437</v>
      </c>
      <c r="C22" s="220"/>
      <c r="D22" s="220">
        <f>VLOOKUP(B22,'Plantilla publicacion'!$A$3:$M$489,6,0)</f>
        <v>0</v>
      </c>
      <c r="E22" s="220"/>
      <c r="F22" s="220"/>
      <c r="G22" s="220" t="str">
        <f>VLOOKUP(B22,'Plantilla publicacion'!$A$3:$M$489,7,0)</f>
        <v>N/A</v>
      </c>
      <c r="H22" s="11" t="str">
        <f>VLOOKUP(B22,'Plantilla publicacion'!$A$3:$M$504,8,0)</f>
        <v>Ejecutar las actividades del plan de trabajo planificadas para la vigencia 2025 (Seguimiento al plan de trabajo y evidencias de su cumplimiento)</v>
      </c>
      <c r="I22" s="11">
        <f>VLOOKUP(B22,'Plantilla publicacion'!$A$3:$M$504,9,0)</f>
        <v>100</v>
      </c>
      <c r="J22" s="11" t="str">
        <f>VLOOKUP(B22,'Plantilla publicacion'!$A$3:$M$504,10,0)</f>
        <v>Porcentual</v>
      </c>
      <c r="K22" s="113" t="str">
        <f>VLOOKUP(B22,'Plantilla publicacion'!$A$3:$M$504,11,0)</f>
        <v>2025-05-19</v>
      </c>
      <c r="L22" s="113" t="str">
        <f>VLOOKUP(B22,'Plantilla publicacion'!$A$3:$M$504,12,0)</f>
        <v>2025-12-19</v>
      </c>
      <c r="M22" s="58"/>
      <c r="N22" s="115" t="str">
        <f>VLOOKUP(B22,'Plantilla publicacion'!$A$3:$M$504,13,0)</f>
        <v>141-GRUPO DE TRABAJO DE GESTIÓN DOCUMENTAL Y ARCHIVO</v>
      </c>
    </row>
    <row r="23" spans="1:14" s="12" customFormat="1" ht="25.5" x14ac:dyDescent="0.25">
      <c r="A23" s="5" t="str">
        <f>VLOOKUP(B23,'Plantilla publicacion'!$A$3:$B$489,2,0)</f>
        <v>Producto</v>
      </c>
      <c r="B23" s="101" t="s">
        <v>1439</v>
      </c>
      <c r="C23" s="219" t="str">
        <f>VLOOKUP(B23,'Plantilla publicacion'!$A$3:$R$489,17,0)</f>
        <v>PND - 5-31-5-b- Convergencia regional - Entidades públicas territoriales y nacionales fortalecidas / PES - Transformación Institucional</v>
      </c>
      <c r="D23" s="219" t="str">
        <f>VLOOKUP(B23,'Plantilla publicacion'!$A$3:$M$496,6,0)</f>
        <v>60-Fortalecer el Sistema Integral de Gestión Institucional en el marco del Modelo Integrado de Planeación y gestión para mejorar la prestación del servicio.</v>
      </c>
      <c r="E23" s="219" t="str">
        <f>VLOOKUP(B23,'Plantilla publicacion'!$A$3:$O$489,14,0)</f>
        <v>106-Cumplimiento de productos del PAI asociados a Fortalecer el Sistema Integral de Gestión Institucional para mejorar la prestación del servicio.</v>
      </c>
      <c r="F23" s="219" t="str">
        <f>VLOOKUP(B23,'Plantilla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219" t="str">
        <f>VLOOKUP(B23,'Plantilla publicacion'!$A$3:$M$496,7,0)</f>
        <v>FUNCIONAMIENTO</v>
      </c>
      <c r="H23" s="103" t="str">
        <f>VLOOKUP(B23,'Plantilla publicacion'!$A$3:$M$504,8,0)</f>
        <v>Plan Institucional de Archivos publicado y ejecutado (Plan ejecutado con seguimiento / Link de publicación)</v>
      </c>
      <c r="I23" s="103">
        <f>VLOOKUP(B23,'Plantilla publicacion'!$A$3:$M$504,9,0)</f>
        <v>100</v>
      </c>
      <c r="J23" s="103" t="str">
        <f>VLOOKUP(B23,'Plantilla publicacion'!$A$3:$M$504,10,0)</f>
        <v>Porcentual</v>
      </c>
      <c r="K23" s="189" t="str">
        <f>VLOOKUP(B23,'Plantilla publicacion'!$A$3:$M$504,11,0)</f>
        <v>2025-01-14</v>
      </c>
      <c r="L23" s="189" t="str">
        <f>VLOOKUP(B23,'Plantilla publicacion'!$A$3:$M$504,12,0)</f>
        <v>2025-12-19</v>
      </c>
      <c r="M23" s="103" t="str">
        <f>IF(ISERROR(VLOOKUP(B23,'Plantilla publicacion'!$A$3:$P$489,16,0)),"NA",VLOOKUP(B23,'Plantilla publicacion'!$A$3:$P$489,16,0))</f>
        <v>PES_20230204 / PEI_26 / DECRETO 612</v>
      </c>
      <c r="N23" s="104" t="str">
        <f>VLOOKUP(B23,'Plantilla publicacion'!$A$3:$M$504,13,0)</f>
        <v>141-GRUPO DE TRABAJO DE GESTIÓN DOCUMENTAL Y ARCHIVO</v>
      </c>
    </row>
    <row r="24" spans="1:14" ht="25.5" x14ac:dyDescent="0.25">
      <c r="A24" s="13" t="str">
        <f>VLOOKUP(B24,'Plantilla publicacion'!$A$3:$B$489,2,0)</f>
        <v>Actividad propia</v>
      </c>
      <c r="B24" s="105" t="s">
        <v>1441</v>
      </c>
      <c r="C24" s="220"/>
      <c r="D24" s="220">
        <f>VLOOKUP(B24,'Plantilla publicacion'!$A$3:$M$489,6,0)</f>
        <v>0</v>
      </c>
      <c r="E24" s="220"/>
      <c r="F24" s="220"/>
      <c r="G24" s="220" t="str">
        <f>VLOOKUP(B24,'Plantilla publicacion'!$A$3:$M$489,7,0)</f>
        <v>N/A</v>
      </c>
      <c r="H24" s="6" t="str">
        <f>VLOOKUP(B24,'Plantilla publicacion'!$A$3:$M$504,8,0)</f>
        <v>Actualizar y publicar el Plan Institucional de Archivo 2025 (Documento del Plan Institucional de Archivos, actualizado).)</v>
      </c>
      <c r="I24" s="6">
        <f>VLOOKUP(B24,'Plantilla publicacion'!$A$3:$M$504,9,0)</f>
        <v>1</v>
      </c>
      <c r="J24" s="6" t="str">
        <f>VLOOKUP(B24,'Plantilla publicacion'!$A$3:$M$504,10,0)</f>
        <v>Númerica</v>
      </c>
      <c r="K24" s="7" t="str">
        <f>VLOOKUP(B24,'Plantilla publicacion'!$A$3:$M$504,11,0)</f>
        <v>2025-01-14</v>
      </c>
      <c r="L24" s="7" t="str">
        <f>VLOOKUP(B24,'Plantilla publicacion'!$A$3:$M$504,12,0)</f>
        <v>2025-01-31</v>
      </c>
      <c r="M24" s="58"/>
      <c r="N24" s="106" t="str">
        <f>VLOOKUP(B24,'Plantilla publicacion'!$A$3:$M$504,13,0)</f>
        <v>141-GRUPO DE TRABAJO DE GESTIÓN DOCUMENTAL Y ARCHIVO</v>
      </c>
    </row>
    <row r="25" spans="1:14" ht="25.5" x14ac:dyDescent="0.25">
      <c r="A25" s="13" t="str">
        <f>VLOOKUP(B25,'Plantilla publicacion'!$A$3:$B$489,2,0)</f>
        <v>Actividad propia</v>
      </c>
      <c r="B25" s="105" t="s">
        <v>1443</v>
      </c>
      <c r="C25" s="220"/>
      <c r="D25" s="220">
        <f>VLOOKUP(B25,'Plantilla publicacion'!$A$3:$M$489,6,0)</f>
        <v>0</v>
      </c>
      <c r="E25" s="220"/>
      <c r="F25" s="220"/>
      <c r="G25" s="220" t="str">
        <f>VLOOKUP(B25,'Plantilla publicacion'!$A$3:$M$489,7,0)</f>
        <v>N/A</v>
      </c>
      <c r="H25" s="6" t="str">
        <f>VLOOKUP(B25,'Plantilla publicacion'!$A$3:$M$504,8,0)</f>
        <v>Formular el plan institucional de Archivo (Documento de Plan de Trabajo para el seguimiento de la ejecución)</v>
      </c>
      <c r="I25" s="6">
        <f>VLOOKUP(B25,'Plantilla publicacion'!$A$3:$M$504,9,0)</f>
        <v>1</v>
      </c>
      <c r="J25" s="6" t="str">
        <f>VLOOKUP(B25,'Plantilla publicacion'!$A$3:$M$504,10,0)</f>
        <v>Númerica</v>
      </c>
      <c r="K25" s="7" t="str">
        <f>VLOOKUP(B25,'Plantilla publicacion'!$A$3:$M$504,11,0)</f>
        <v>2025-01-14</v>
      </c>
      <c r="L25" s="7" t="str">
        <f>VLOOKUP(B25,'Plantilla publicacion'!$A$3:$M$504,12,0)</f>
        <v>2025-01-31</v>
      </c>
      <c r="M25" s="58"/>
      <c r="N25" s="106" t="str">
        <f>VLOOKUP(B25,'Plantilla publicacion'!$A$3:$M$504,13,0)</f>
        <v>141-GRUPO DE TRABAJO DE GESTIÓN DOCUMENTAL Y ARCHIVO</v>
      </c>
    </row>
    <row r="26" spans="1:14" ht="26.25" thickBot="1" x14ac:dyDescent="0.3">
      <c r="A26" s="13" t="str">
        <f>VLOOKUP(B26,'Plantilla publicacion'!$A$3:$B$489,2,0)</f>
        <v>Actividad propia</v>
      </c>
      <c r="B26" s="107" t="s">
        <v>1445</v>
      </c>
      <c r="C26" s="221"/>
      <c r="D26" s="221">
        <f>VLOOKUP(B26,'Plantilla publicacion'!$A$3:$M$489,6,0)</f>
        <v>0</v>
      </c>
      <c r="E26" s="221"/>
      <c r="F26" s="221"/>
      <c r="G26" s="221" t="str">
        <f>VLOOKUP(B26,'Plantilla publicacion'!$A$3:$M$489,7,0)</f>
        <v>N/A</v>
      </c>
      <c r="H26" s="109" t="str">
        <f>VLOOKUP(B26,'Plantilla publicacion'!$A$3:$M$504,8,0)</f>
        <v>Ejecutar el Plan de Trabajo del Plan Institucional de Archivos 2025 (informes de avance de ejecución del plan de trabajo)</v>
      </c>
      <c r="I26" s="109">
        <f>VLOOKUP(B26,'Plantilla publicacion'!$A$3:$M$504,9,0)</f>
        <v>100</v>
      </c>
      <c r="J26" s="109" t="str">
        <f>VLOOKUP(B26,'Plantilla publicacion'!$A$3:$M$504,10,0)</f>
        <v>Porcentual</v>
      </c>
      <c r="K26" s="110" t="str">
        <f>VLOOKUP(B26,'Plantilla publicacion'!$A$3:$M$504,11,0)</f>
        <v>2025-02-03</v>
      </c>
      <c r="L26" s="110" t="str">
        <f>VLOOKUP(B26,'Plantilla publicacion'!$A$3:$M$504,12,0)</f>
        <v>2025-12-19</v>
      </c>
      <c r="M26" s="111"/>
      <c r="N26" s="112" t="str">
        <f>VLOOKUP(B26,'Plantilla publicacion'!$A$3:$M$504,13,0)</f>
        <v>141-GRUPO DE TRABAJO DE GESTIÓN DOCUMENTAL Y ARCHIVO</v>
      </c>
    </row>
    <row r="27" spans="1:14" s="12" customFormat="1" ht="38.25" x14ac:dyDescent="0.25">
      <c r="A27" s="5" t="str">
        <f>VLOOKUP(B27,'Plantilla publicacion'!$A$3:$B$489,2,0)</f>
        <v>Producto</v>
      </c>
      <c r="B27" s="101" t="s">
        <v>1447</v>
      </c>
      <c r="C27" s="219" t="str">
        <f>VLOOKUP(B27,'Plantilla publicacion'!$A$3:$R$489,17,0)</f>
        <v>PND - 5-31-5-b- Convergencia regional - Entidades públicas territoriales y nacionales fortalecidas / PES - Transformación Institucional</v>
      </c>
      <c r="D27" s="219" t="str">
        <f>VLOOKUP(B27,'Plantilla publicacion'!$A$3:$M$496,6,0)</f>
        <v>81-Mejorar la oportunidad en la atención de trámites y servicios.</v>
      </c>
      <c r="E27" s="219" t="str">
        <f>VLOOKUP(B27,'Plantilla publicacion'!$A$3:$O$489,14,0)</f>
        <v>138-Avance promedio de cumplimiento de productos asociados a mejorar la oportunidad en la atención de trámites y servicios.</v>
      </c>
      <c r="F27" s="219" t="str">
        <f>VLOOKUP(B27,'Plantilla publicacion'!$A$3:$P$489,15,0)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219" t="str">
        <f>VLOOKUP(B27,'Plantilla publicacion'!$A$3:$M$496,7,0)</f>
        <v>C-3599-0200-0005-53105b</v>
      </c>
      <c r="H27" s="103" t="str">
        <f>VLOOKUP(B27,'Plantilla publicacion'!$A$3:$M$504,8,0)</f>
        <v>Servicios complementarios de gestión documental con radicados de entrada, traslados y salidas, realizados.(Informe anual de servicios complementarios de gestión documental)</v>
      </c>
      <c r="I27" s="103">
        <f>VLOOKUP(B27,'Plantilla publicacion'!$A$3:$M$504,9,0)</f>
        <v>3357800</v>
      </c>
      <c r="J27" s="103" t="str">
        <f>VLOOKUP(B27,'Plantilla publicacion'!$A$3:$M$504,10,0)</f>
        <v>Númerica</v>
      </c>
      <c r="K27" s="189" t="str">
        <f>VLOOKUP(B27,'Plantilla publicacion'!$A$3:$M$504,11,0)</f>
        <v>2025-01-02</v>
      </c>
      <c r="L27" s="189" t="str">
        <f>VLOOKUP(B27,'Plantilla publicacion'!$A$3:$M$504,12,0)</f>
        <v>2025-12-31</v>
      </c>
      <c r="M27" s="15">
        <f>IF(ISERROR(VLOOKUP(B27,'Plantilla publicacion'!$A$3:$P$489,16,0)),"NA",VLOOKUP(B27,'Plantilla publicacion'!$A$3:$P$489,16,0))</f>
        <v>0</v>
      </c>
      <c r="N27" s="104" t="str">
        <f>VLOOKUP(B27,'Plantilla publicacion'!$A$3:$M$504,13,0)</f>
        <v>141-GRUPO DE TRABAJO DE GESTIÓN DOCUMENTAL Y ARCHIVO</v>
      </c>
    </row>
    <row r="28" spans="1:14" ht="39" thickBot="1" x14ac:dyDescent="0.3">
      <c r="A28" s="13" t="str">
        <f>VLOOKUP(B28,'Plantilla publicacion'!$A$3:$B$489,2,0)</f>
        <v>Actividad propia</v>
      </c>
      <c r="B28" s="107" t="s">
        <v>1449</v>
      </c>
      <c r="C28" s="221"/>
      <c r="D28" s="221">
        <f>VLOOKUP(B28,'Plantilla publicacion'!$A$3:$M$489,6,0)</f>
        <v>0</v>
      </c>
      <c r="E28" s="221"/>
      <c r="F28" s="221"/>
      <c r="G28" s="221" t="str">
        <f>VLOOKUP(B28,'Plantilla publicacion'!$A$3:$M$489,7,0)</f>
        <v>N/A</v>
      </c>
      <c r="H28" s="109" t="str">
        <f>VLOOKUP(B28,'Plantilla publicacion'!$A$3:$M$504,8,0)</f>
        <v>Realizar los servicios complementarios de gestión a los documentos internos y externos radicados en la entidad (Informes de servicios complementarios de gestión documental)</v>
      </c>
      <c r="I28" s="109">
        <f>VLOOKUP(B28,'Plantilla publicacion'!$A$3:$M$504,9,0)</f>
        <v>3357800</v>
      </c>
      <c r="J28" s="109" t="str">
        <f>VLOOKUP(B28,'Plantilla publicacion'!$A$3:$M$504,10,0)</f>
        <v>Númerica</v>
      </c>
      <c r="K28" s="110" t="str">
        <f>VLOOKUP(B28,'Plantilla publicacion'!$A$3:$M$504,11,0)</f>
        <v>2025-01-02</v>
      </c>
      <c r="L28" s="110" t="str">
        <f>VLOOKUP(B28,'Plantilla publicacion'!$A$3:$M$504,12,0)</f>
        <v>2025-12-31</v>
      </c>
      <c r="M28" s="111"/>
      <c r="N28" s="112" t="str">
        <f>VLOOKUP(B28,'Plantilla publicacion'!$A$3:$M$504,13,0)</f>
        <v>141-GRUPO DE TRABAJO DE GESTIÓN DOCUMENTAL Y ARCHIVO</v>
      </c>
    </row>
    <row r="29" spans="1:14" ht="32.25" customHeight="1" x14ac:dyDescent="0.25">
      <c r="A29" s="13" t="e">
        <f>VLOOKUP(B29,'Plantilla publicacion'!$A$3:$B$489,2,0)</f>
        <v>#N/A</v>
      </c>
      <c r="B29" s="273" t="s">
        <v>49</v>
      </c>
      <c r="C29" s="274"/>
      <c r="D29" s="274"/>
      <c r="E29" s="274"/>
      <c r="F29" s="274"/>
      <c r="G29" s="274"/>
      <c r="H29" s="274"/>
      <c r="I29" s="274"/>
      <c r="J29" s="274"/>
      <c r="K29" s="274"/>
      <c r="L29" s="274"/>
      <c r="M29" s="274"/>
      <c r="N29" s="275"/>
    </row>
  </sheetData>
  <autoFilter ref="A9:N29" xr:uid="{1B55F1BF-235F-4175-858E-E617209E1736}"/>
  <mergeCells count="32">
    <mergeCell ref="C14:C18"/>
    <mergeCell ref="D14:D18"/>
    <mergeCell ref="E14:E18"/>
    <mergeCell ref="F14:F18"/>
    <mergeCell ref="G14:G18"/>
    <mergeCell ref="C27:C28"/>
    <mergeCell ref="D27:D28"/>
    <mergeCell ref="E27:E28"/>
    <mergeCell ref="F27:F28"/>
    <mergeCell ref="G27:G28"/>
    <mergeCell ref="G19:G22"/>
    <mergeCell ref="C23:C26"/>
    <mergeCell ref="D23:D26"/>
    <mergeCell ref="E23:E26"/>
    <mergeCell ref="F23:F26"/>
    <mergeCell ref="G23:G26"/>
    <mergeCell ref="B29:N29"/>
    <mergeCell ref="B4:N4"/>
    <mergeCell ref="B6:N6"/>
    <mergeCell ref="B7:N7"/>
    <mergeCell ref="B8:D8"/>
    <mergeCell ref="G8:N8"/>
    <mergeCell ref="B5:L5"/>
    <mergeCell ref="C10:C13"/>
    <mergeCell ref="D10:D13"/>
    <mergeCell ref="E10:E13"/>
    <mergeCell ref="F10:F13"/>
    <mergeCell ref="G10:G13"/>
    <mergeCell ref="C19:C22"/>
    <mergeCell ref="D19:D22"/>
    <mergeCell ref="E19:E22"/>
    <mergeCell ref="F19:F22"/>
  </mergeCells>
  <conditionalFormatting sqref="B11:B13 A7:N8 A6 N5 A5:C5 B24:B26 B20:B22 B15:B18 B28 A1:G1 A4:N4 O4:XFD8 B29:XFD29 A30:XFD1048576 I1:XFD1 A2:XFD3 H11:XFD13 H28:XFD28 H15:XFD18 H24:XFD26 H20:XFD22">
    <cfRule type="cellIs" dxfId="97" priority="41" operator="equal">
      <formula>0</formula>
    </cfRule>
  </conditionalFormatting>
  <conditionalFormatting sqref="A11:A13 A24:A26 A28:A29 A20:A22 A15:A18 N10:XFD10 H14:XFD14 N19:XFD19 H23:XFD23 N27:XFD27">
    <cfRule type="cellIs" dxfId="96" priority="40" operator="equal">
      <formula>0</formula>
    </cfRule>
  </conditionalFormatting>
  <conditionalFormatting sqref="B6:N6">
    <cfRule type="cellIs" dxfId="95" priority="39" operator="equal">
      <formula>0</formula>
    </cfRule>
  </conditionalFormatting>
  <conditionalFormatting sqref="A10:B10 H10:L10">
    <cfRule type="cellIs" dxfId="94" priority="38" operator="equal">
      <formula>0</formula>
    </cfRule>
  </conditionalFormatting>
  <conditionalFormatting sqref="A14:B14">
    <cfRule type="cellIs" dxfId="93" priority="37" operator="equal">
      <formula>0</formula>
    </cfRule>
  </conditionalFormatting>
  <conditionalFormatting sqref="A19:B19 H19:L19">
    <cfRule type="cellIs" dxfId="92" priority="36" operator="equal">
      <formula>0</formula>
    </cfRule>
  </conditionalFormatting>
  <conditionalFormatting sqref="A23:B23">
    <cfRule type="cellIs" dxfId="91" priority="35" operator="equal">
      <formula>0</formula>
    </cfRule>
  </conditionalFormatting>
  <conditionalFormatting sqref="A27:B27 H27:L27">
    <cfRule type="cellIs" dxfId="90" priority="34" operator="equal">
      <formula>0</formula>
    </cfRule>
  </conditionalFormatting>
  <conditionalFormatting sqref="A9:XFD9">
    <cfRule type="cellIs" dxfId="89" priority="22" operator="equal">
      <formula>0</formula>
    </cfRule>
  </conditionalFormatting>
  <conditionalFormatting sqref="C10:G10">
    <cfRule type="cellIs" dxfId="88" priority="21" operator="equal">
      <formula>0</formula>
    </cfRule>
  </conditionalFormatting>
  <conditionalFormatting sqref="C14:G14">
    <cfRule type="cellIs" dxfId="87" priority="20" operator="equal">
      <formula>0</formula>
    </cfRule>
  </conditionalFormatting>
  <conditionalFormatting sqref="C27:G27">
    <cfRule type="cellIs" dxfId="86" priority="17" operator="equal">
      <formula>0</formula>
    </cfRule>
  </conditionalFormatting>
  <conditionalFormatting sqref="C19">
    <cfRule type="cellIs" dxfId="85" priority="16" operator="equal">
      <formula>0</formula>
    </cfRule>
  </conditionalFormatting>
  <conditionalFormatting sqref="D19">
    <cfRule type="cellIs" dxfId="84" priority="15" operator="equal">
      <formula>0</formula>
    </cfRule>
  </conditionalFormatting>
  <conditionalFormatting sqref="E19">
    <cfRule type="cellIs" dxfId="83" priority="14" operator="equal">
      <formula>0</formula>
    </cfRule>
  </conditionalFormatting>
  <conditionalFormatting sqref="F19">
    <cfRule type="cellIs" dxfId="82" priority="13" operator="equal">
      <formula>0</formula>
    </cfRule>
  </conditionalFormatting>
  <conditionalFormatting sqref="G19">
    <cfRule type="cellIs" dxfId="81" priority="12" operator="equal">
      <formula>0</formula>
    </cfRule>
  </conditionalFormatting>
  <conditionalFormatting sqref="C23">
    <cfRule type="cellIs" dxfId="80" priority="11" operator="equal">
      <formula>0</formula>
    </cfRule>
  </conditionalFormatting>
  <conditionalFormatting sqref="D23">
    <cfRule type="cellIs" dxfId="79" priority="10" operator="equal">
      <formula>0</formula>
    </cfRule>
  </conditionalFormatting>
  <conditionalFormatting sqref="E23">
    <cfRule type="cellIs" dxfId="78" priority="9" operator="equal">
      <formula>0</formula>
    </cfRule>
  </conditionalFormatting>
  <conditionalFormatting sqref="F23">
    <cfRule type="cellIs" dxfId="77" priority="8" operator="equal">
      <formula>0</formula>
    </cfRule>
  </conditionalFormatting>
  <conditionalFormatting sqref="G23">
    <cfRule type="cellIs" dxfId="76" priority="7" operator="equal">
      <formula>0</formula>
    </cfRule>
  </conditionalFormatting>
  <conditionalFormatting sqref="M10">
    <cfRule type="cellIs" dxfId="75" priority="6" operator="equal">
      <formula>0</formula>
    </cfRule>
  </conditionalFormatting>
  <conditionalFormatting sqref="M19">
    <cfRule type="cellIs" dxfId="74" priority="4" operator="equal">
      <formula>0</formula>
    </cfRule>
  </conditionalFormatting>
  <conditionalFormatting sqref="M27">
    <cfRule type="cellIs" dxfId="73" priority="2"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1" zoomScale="68" zoomScaleNormal="110" zoomScaleSheetLayoutView="100" workbookViewId="0"/>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4"/>
      <c r="J1" s="124"/>
      <c r="K1" s="185"/>
      <c r="L1" s="185"/>
      <c r="M1" s="124"/>
      <c r="N1" s="124"/>
    </row>
    <row r="2" spans="1:14" ht="25.5" customHeight="1" x14ac:dyDescent="0.25">
      <c r="E2" s="129" t="s">
        <v>14</v>
      </c>
      <c r="H2" s="125"/>
      <c r="I2" s="126"/>
      <c r="J2" s="126"/>
      <c r="K2" s="186"/>
      <c r="L2" s="186"/>
      <c r="M2" s="126"/>
      <c r="N2" s="126"/>
    </row>
    <row r="3" spans="1:14" ht="23.25" customHeight="1" x14ac:dyDescent="0.25">
      <c r="B3" s="38"/>
      <c r="C3" s="38"/>
      <c r="D3" s="38"/>
      <c r="E3" s="38"/>
      <c r="F3" s="38"/>
      <c r="G3" s="38"/>
      <c r="H3" s="127"/>
      <c r="I3" s="128"/>
      <c r="J3" s="128"/>
      <c r="K3" s="187"/>
      <c r="L3" s="187"/>
      <c r="M3" s="128"/>
      <c r="N3" s="128"/>
    </row>
    <row r="4" spans="1:14" ht="26.25" customHeight="1" x14ac:dyDescent="0.25">
      <c r="B4" s="232" t="s">
        <v>1510</v>
      </c>
      <c r="C4" s="232"/>
      <c r="D4" s="232"/>
      <c r="E4" s="232"/>
      <c r="F4" s="232"/>
      <c r="G4" s="232"/>
      <c r="H4" s="232"/>
      <c r="I4" s="232"/>
      <c r="J4" s="232"/>
      <c r="K4" s="232"/>
      <c r="L4" s="232"/>
      <c r="M4" s="232"/>
      <c r="N4" s="233"/>
    </row>
    <row r="5" spans="1:14" ht="51.75" customHeight="1" x14ac:dyDescent="0.25">
      <c r="B5" s="282" t="s">
        <v>1511</v>
      </c>
      <c r="C5" s="282"/>
      <c r="D5" s="282"/>
      <c r="E5" s="282"/>
      <c r="F5" s="282"/>
      <c r="G5" s="282"/>
      <c r="H5" s="282"/>
      <c r="I5" s="282"/>
      <c r="J5" s="282"/>
      <c r="K5" s="282"/>
      <c r="L5" s="282"/>
      <c r="M5" s="51"/>
      <c r="N5" s="10"/>
    </row>
    <row r="6" spans="1:14" ht="27" customHeight="1" x14ac:dyDescent="0.25">
      <c r="B6" s="234" t="str">
        <f>CONCATENATE(COUNTIF(A10:A62,"producto")," PRODUCTOS")</f>
        <v>11 PRODUCTOS</v>
      </c>
      <c r="C6" s="234"/>
      <c r="D6" s="234"/>
      <c r="E6" s="234"/>
      <c r="F6" s="234"/>
      <c r="G6" s="234"/>
      <c r="H6" s="234"/>
      <c r="I6" s="234"/>
      <c r="J6" s="234"/>
      <c r="K6" s="234"/>
      <c r="L6" s="234"/>
      <c r="M6" s="234"/>
      <c r="N6" s="234"/>
    </row>
    <row r="7" spans="1:14" ht="32.25" customHeight="1" thickBot="1" x14ac:dyDescent="0.3">
      <c r="B7" s="279" t="s">
        <v>17</v>
      </c>
      <c r="C7" s="280"/>
      <c r="D7" s="280"/>
      <c r="E7" s="280"/>
      <c r="F7" s="280"/>
      <c r="G7" s="280"/>
      <c r="H7" s="280"/>
      <c r="I7" s="280"/>
      <c r="J7" s="280"/>
      <c r="K7" s="280"/>
      <c r="L7" s="280"/>
      <c r="M7" s="280"/>
      <c r="N7" s="281"/>
    </row>
    <row r="8" spans="1:14" ht="29.25" hidden="1" customHeight="1" x14ac:dyDescent="0.25">
      <c r="B8" s="244" t="s">
        <v>8</v>
      </c>
      <c r="C8" s="245"/>
      <c r="D8" s="246"/>
      <c r="E8" s="73"/>
      <c r="F8" s="73"/>
      <c r="G8" s="247"/>
      <c r="H8" s="248"/>
      <c r="I8" s="248"/>
      <c r="J8" s="248"/>
      <c r="K8" s="248"/>
      <c r="L8" s="248"/>
      <c r="M8" s="248"/>
      <c r="N8" s="249"/>
    </row>
    <row r="9" spans="1:14" ht="48" customHeight="1" thickBot="1" x14ac:dyDescent="0.3">
      <c r="B9" s="22" t="s">
        <v>484</v>
      </c>
      <c r="C9" s="23" t="s">
        <v>1547</v>
      </c>
      <c r="D9" s="23" t="s">
        <v>0</v>
      </c>
      <c r="E9" s="23" t="s">
        <v>1494</v>
      </c>
      <c r="F9" s="23" t="s">
        <v>1550</v>
      </c>
      <c r="G9" s="23" t="s">
        <v>1</v>
      </c>
      <c r="H9" s="23" t="s">
        <v>2</v>
      </c>
      <c r="I9" s="23" t="s">
        <v>3</v>
      </c>
      <c r="J9" s="23" t="s">
        <v>4</v>
      </c>
      <c r="K9" s="24" t="s">
        <v>5</v>
      </c>
      <c r="L9" s="24" t="s">
        <v>6</v>
      </c>
      <c r="M9" s="57" t="s">
        <v>1548</v>
      </c>
      <c r="N9" s="25" t="s">
        <v>7</v>
      </c>
    </row>
    <row r="10" spans="1:14" s="12" customFormat="1" ht="51" x14ac:dyDescent="0.25">
      <c r="A10" s="5" t="str">
        <f>VLOOKUP(B10,'Plantilla publicacion'!$A$3:$B$489,2,0)</f>
        <v>Producto</v>
      </c>
      <c r="B10" s="15" t="s">
        <v>781</v>
      </c>
      <c r="C10" s="239" t="str">
        <f>VLOOKUP(B10,'Plantilla publicacion'!$A$3:$R$489,17,0)</f>
        <v>PND - 5-31-5-b- Convergencia regional - Entidades públicas territoriales y nacionales fortalecidas / PES - Transformación Institucional</v>
      </c>
      <c r="D10" s="239" t="str">
        <f>VLOOKUP(B10,'Plantilla publicacion'!$A$3:$M$496,6,0)</f>
        <v>56-Fortalecer la gestión de la información, el conocimiento y la innovación para optimizar la capacidad institucional</v>
      </c>
      <c r="E10" s="239" t="str">
        <f>VLOOKUP(B10,'Plantilla publicacion'!$A$3:$O$489,14,0)</f>
        <v>102-Cumplimiento de productos del PAI asociados a Fortalecer la gestión de la información, el conocimiento y la innovación para optimizar la capacidad institucional</v>
      </c>
      <c r="F10" s="239" t="str">
        <f>VLOOKUP(B10,'Plantilla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39" t="str">
        <f>VLOOKUP(B10,'Plantilla publicacion'!$A$3:$M$496,7,0)</f>
        <v>N/A</v>
      </c>
      <c r="H10" s="15" t="str">
        <f>VLOOKUP(B10,'Plantilla publicacion'!$A$3:$M$504,8,0)</f>
        <v>Contenidos estratégicos y accesibles para la ciudadanía sobre signos distintivos notorios y denominaciones de origen protegidas de productos colombianos, publicado (Captura de pantalla de las publicaciones)</v>
      </c>
      <c r="I10" s="15">
        <f>VLOOKUP(B10,'Plantilla publicacion'!$A$3:$M$504,9,0)</f>
        <v>2</v>
      </c>
      <c r="J10" s="15" t="str">
        <f>VLOOKUP(B10,'Plantilla publicacion'!$A$3:$M$504,10,0)</f>
        <v>Númerica</v>
      </c>
      <c r="K10" s="188" t="str">
        <f>VLOOKUP(B10,'Plantilla publicacion'!$A$3:$M$504,11,0)</f>
        <v>2025-02-03</v>
      </c>
      <c r="L10" s="188" t="str">
        <f>VLOOKUP(B10,'Plantilla publicacion'!$A$3:$M$504,12,0)</f>
        <v>2025-08-15</v>
      </c>
      <c r="M10" s="15" t="str">
        <f>IF(ISERROR(VLOOKUP(B10,'Plantilla publicacion'!$A$3:$P$489,16,0)),"NA",VLOOKUP(B10,'Plantilla publicacion'!$A$3:$P$489,16,0))</f>
        <v>PND_ 2_Fomentar estrategias de sensibilización para el reconocimiento, aprovechamiento y uso responsable de los derechos de PI</v>
      </c>
      <c r="N10" s="15" t="str">
        <f>VLOOKUP(B10,'Plantilla publicacion'!$A$3:$M$504,13,0)</f>
        <v>20-OFICINA DE TECNOLOGÍA E INFORMÁTICA;
2010-DIRECCION DE SIGNOS DISTINTIVOS;
73-GRUPO DE TRABAJO DE COMUNICACION</v>
      </c>
    </row>
    <row r="11" spans="1:14" ht="51" x14ac:dyDescent="0.25">
      <c r="A11" s="13" t="str">
        <f>VLOOKUP(B11,'Plantilla publicacion'!$A$3:$B$489,2,0)</f>
        <v>Actividad propia</v>
      </c>
      <c r="B11" s="6" t="s">
        <v>785</v>
      </c>
      <c r="C11" s="220"/>
      <c r="D11" s="220">
        <f>VLOOKUP(B11,'Plantilla publicacion'!$A$3:$M$489,6,0)</f>
        <v>0</v>
      </c>
      <c r="E11" s="220"/>
      <c r="F11" s="220"/>
      <c r="G11" s="220" t="str">
        <f>VLOOKUP(B11,'Plantilla publicacion'!$A$3:$M$489,7,0)</f>
        <v>N/A</v>
      </c>
      <c r="H11" s="6" t="str">
        <f>VLOOKUP(B11,'Plantilla publicacion'!$A$3:$M$504,8,0)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publicacion'!$A$3:$M$504,9,0)</f>
        <v>2</v>
      </c>
      <c r="J11" s="6" t="str">
        <f>VLOOKUP(B11,'Plantilla publicacion'!$A$3:$M$504,10,0)</f>
        <v>Númerica</v>
      </c>
      <c r="K11" s="7" t="str">
        <f>VLOOKUP(B11,'Plantilla publicacion'!$A$3:$M$504,11,0)</f>
        <v>2025-02-03</v>
      </c>
      <c r="L11" s="7" t="str">
        <f>VLOOKUP(B11,'Plantilla publicacion'!$A$3:$M$504,12,0)</f>
        <v>2025-03-28</v>
      </c>
      <c r="M11" s="58"/>
      <c r="N11" s="17" t="str">
        <f>VLOOKUP(B11,'Plantilla publicacion'!$A$3:$M$504,13,0)</f>
        <v>2010-DIRECCION DE SIGNOS DISTINTIVOS</v>
      </c>
    </row>
    <row r="12" spans="1:14" ht="51" x14ac:dyDescent="0.25">
      <c r="A12" s="13" t="str">
        <f>VLOOKUP(B12,'Plantilla publicacion'!$A$3:$B$489,2,0)</f>
        <v>Actividad sin participaci�n</v>
      </c>
      <c r="B12" s="11" t="s">
        <v>787</v>
      </c>
      <c r="C12" s="220"/>
      <c r="D12" s="220">
        <f>VLOOKUP(B12,'Plantilla publicacion'!$A$3:$M$489,6,0)</f>
        <v>0</v>
      </c>
      <c r="E12" s="220"/>
      <c r="F12" s="220"/>
      <c r="G12" s="220" t="str">
        <f>VLOOKUP(B12,'Plantilla publicacion'!$A$3:$M$489,7,0)</f>
        <v>N/A</v>
      </c>
      <c r="H12" s="6" t="str">
        <f>VLOOKUP(B12,'Plantilla publicacion'!$A$3:$M$504,8,0)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publicacion'!$A$3:$M$504,9,0)</f>
        <v>2</v>
      </c>
      <c r="J12" s="6" t="str">
        <f>VLOOKUP(B12,'Plantilla publicacion'!$A$3:$M$504,10,0)</f>
        <v>Númerica</v>
      </c>
      <c r="K12" s="7" t="str">
        <f>VLOOKUP(B12,'Plantilla publicacion'!$A$3:$M$504,11,0)</f>
        <v>2025-03-31</v>
      </c>
      <c r="L12" s="7" t="str">
        <f>VLOOKUP(B12,'Plantilla publicacion'!$A$3:$M$504,12,0)</f>
        <v>2025-04-21</v>
      </c>
      <c r="M12" s="58"/>
      <c r="N12" s="17" t="str">
        <f>VLOOKUP(B12,'Plantilla publicacion'!$A$3:$M$504,13,0)</f>
        <v>73-GRUPO DE TRABAJO DE COMUNICACION</v>
      </c>
    </row>
    <row r="13" spans="1:14" ht="51" x14ac:dyDescent="0.25">
      <c r="A13" s="13" t="str">
        <f>VLOOKUP(B13,'Plantilla publicacion'!$A$3:$B$489,2,0)</f>
        <v>Actividad propia</v>
      </c>
      <c r="B13" s="11" t="s">
        <v>789</v>
      </c>
      <c r="C13" s="220"/>
      <c r="D13" s="220">
        <f>VLOOKUP(B13,'Plantilla publicacion'!$A$3:$M$489,6,0)</f>
        <v>0</v>
      </c>
      <c r="E13" s="220"/>
      <c r="F13" s="220"/>
      <c r="G13" s="220" t="str">
        <f>VLOOKUP(B13,'Plantilla publicacion'!$A$3:$M$489,7,0)</f>
        <v>N/A</v>
      </c>
      <c r="H13" s="6" t="str">
        <f>VLOOKUP(B13,'Plantilla publicacion'!$A$3:$M$504,8,0)</f>
        <v>Ajustar el contenido correspondiente  al listado de signos distintivos declarados como notorios y el de las denominaciones de origen protegidas de productos colombianos  (Correo electrónico de envió de la información)</v>
      </c>
      <c r="I13" s="6">
        <f>VLOOKUP(B13,'Plantilla publicacion'!$A$3:$M$504,9,0)</f>
        <v>2</v>
      </c>
      <c r="J13" s="6" t="str">
        <f>VLOOKUP(B13,'Plantilla publicacion'!$A$3:$M$504,10,0)</f>
        <v>Númerica</v>
      </c>
      <c r="K13" s="7" t="str">
        <f>VLOOKUP(B13,'Plantilla publicacion'!$A$3:$M$504,11,0)</f>
        <v>2025-04-22</v>
      </c>
      <c r="L13" s="7" t="str">
        <f>VLOOKUP(B13,'Plantilla publicacion'!$A$3:$M$504,12,0)</f>
        <v>2025-04-30</v>
      </c>
      <c r="M13" s="58"/>
      <c r="N13" s="17" t="str">
        <f>VLOOKUP(B13,'Plantilla publicacion'!$A$3:$M$504,13,0)</f>
        <v>2010-DIRECCION DE SIGNOS DISTINTIVOS</v>
      </c>
    </row>
    <row r="14" spans="1:14" ht="63.75" x14ac:dyDescent="0.25">
      <c r="A14" s="13" t="str">
        <f>VLOOKUP(B14,'Plantilla publicacion'!$A$3:$B$489,2,0)</f>
        <v>Actividad propia</v>
      </c>
      <c r="B14" s="11" t="s">
        <v>791</v>
      </c>
      <c r="C14" s="220"/>
      <c r="D14" s="220">
        <f>VLOOKUP(B14,'Plantilla publicacion'!$A$3:$M$489,6,0)</f>
        <v>0</v>
      </c>
      <c r="E14" s="220"/>
      <c r="F14" s="220"/>
      <c r="G14" s="220" t="str">
        <f>VLOOKUP(B14,'Plantilla publicacion'!$A$3:$M$489,7,0)</f>
        <v>N/A</v>
      </c>
      <c r="H14" s="6" t="str">
        <f>VLOOKUP(B14,'Plantilla publicacion'!$A$3:$M$504,8,0)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publicacion'!$A$3:$M$504,9,0)</f>
        <v>2</v>
      </c>
      <c r="J14" s="6" t="str">
        <f>VLOOKUP(B14,'Plantilla publicacion'!$A$3:$M$504,10,0)</f>
        <v>Númerica</v>
      </c>
      <c r="K14" s="7" t="str">
        <f>VLOOKUP(B14,'Plantilla publicacion'!$A$3:$M$504,11,0)</f>
        <v>2025-05-05</v>
      </c>
      <c r="L14" s="7" t="str">
        <f>VLOOKUP(B14,'Plantilla publicacion'!$A$3:$M$504,12,0)</f>
        <v>2025-05-23</v>
      </c>
      <c r="M14" s="58"/>
      <c r="N14" s="17" t="str">
        <f>VLOOKUP(B14,'Plantilla publicacion'!$A$3:$M$504,13,0)</f>
        <v>2010-DIRECCION DE SIGNOS DISTINTIVOS;
73-GRUPO DE TRABAJO DE COMUNICACION</v>
      </c>
    </row>
    <row r="15" spans="1:14" ht="39" thickBot="1" x14ac:dyDescent="0.3">
      <c r="A15" s="13" t="str">
        <f>VLOOKUP(B15,'Plantilla publicacion'!$A$3:$B$489,2,0)</f>
        <v>Actividad propia</v>
      </c>
      <c r="B15" s="11" t="s">
        <v>794</v>
      </c>
      <c r="C15" s="221"/>
      <c r="D15" s="221">
        <f>VLOOKUP(B15,'Plantilla publicacion'!$A$3:$M$489,6,0)</f>
        <v>0</v>
      </c>
      <c r="E15" s="221"/>
      <c r="F15" s="221"/>
      <c r="G15" s="221" t="str">
        <f>VLOOKUP(B15,'Plantilla publicacion'!$A$3:$M$489,7,0)</f>
        <v>N/A</v>
      </c>
      <c r="H15" s="11" t="str">
        <f>VLOOKUP(B15,'Plantilla publicacion'!$A$3:$M$504,8,0)</f>
        <v>Desarrollar los micrositios y publicar la información de signos declarados como notorios y de las denominaciones de origen protegidas de productos colombianos. (Captura de pantalla de la publicación)</v>
      </c>
      <c r="I15" s="11">
        <f>VLOOKUP(B15,'Plantilla publicacion'!$A$3:$M$504,9,0)</f>
        <v>2</v>
      </c>
      <c r="J15" s="11" t="str">
        <f>VLOOKUP(B15,'Plantilla publicacion'!$A$3:$M$504,10,0)</f>
        <v>Númerica</v>
      </c>
      <c r="K15" s="113" t="str">
        <f>VLOOKUP(B15,'Plantilla publicacion'!$A$3:$M$504,11,0)</f>
        <v>2025-05-26</v>
      </c>
      <c r="L15" s="113" t="str">
        <f>VLOOKUP(B15,'Plantilla publicacion'!$A$3:$M$504,12,0)</f>
        <v>2025-08-15</v>
      </c>
      <c r="M15" s="111"/>
      <c r="N15" s="115" t="str">
        <f>VLOOKUP(B15,'Plantilla publicacion'!$A$3:$M$504,13,0)</f>
        <v>20-OFICINA DE TECNOLOGÍA E INFORMÁTICA;
2010-DIRECCION DE SIGNOS DISTINTIVOS</v>
      </c>
    </row>
    <row r="16" spans="1:14" s="12" customFormat="1" ht="25.5" x14ac:dyDescent="0.25">
      <c r="A16" s="5" t="str">
        <f>VLOOKUP(B16,'Plantilla publicacion'!$A$3:$B$489,2,0)</f>
        <v>Producto</v>
      </c>
      <c r="B16" s="101" t="s">
        <v>824</v>
      </c>
      <c r="C16" s="219" t="str">
        <f>VLOOKUP(B16,'Plantilla publicacion'!$A$3:$R$489,17,0)</f>
        <v>PND - 5-31-5-b- Convergencia regional - Entidades públicas territoriales y nacionales fortalecidas / PES - Transformación Institucional</v>
      </c>
      <c r="D16" s="219" t="str">
        <f>VLOOKUP(B16,'Plantilla publicacion'!$A$3:$M$496,6,0)</f>
        <v>56-Fortalecer la gestión de la información, el conocimiento y la innovación para optimizar la capacidad institucional</v>
      </c>
      <c r="E16" s="219" t="str">
        <f>VLOOKUP(B16,'Plantilla publicacion'!$A$3:$O$489,14,0)</f>
        <v>102-Cumplimiento de productos del PAI asociados a Fortalecer la gestión de la información, el conocimiento y la innovación para optimizar la capacidad institucional</v>
      </c>
      <c r="F16" s="219" t="str">
        <f>VLOOKUP(B16,'Plantilla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19" t="str">
        <f>VLOOKUP(B16,'Plantilla publicacion'!$A$3:$M$496,7,0)</f>
        <v>C-3599-0200-0008-53105b</v>
      </c>
      <c r="H16" s="103" t="str">
        <f>VLOOKUP(B16,'Plantilla publicacion'!$A$3:$M$504,8,0)</f>
        <v>Estudios Económicos Sectoriales, elaborados y entregados al área solicitante (Estudios Económicos)</v>
      </c>
      <c r="I16" s="103">
        <f>VLOOKUP(B16,'Plantilla publicacion'!$A$3:$M$504,9,0)</f>
        <v>2</v>
      </c>
      <c r="J16" s="103" t="str">
        <f>VLOOKUP(B16,'Plantilla publicacion'!$A$3:$M$504,10,0)</f>
        <v>Númerica</v>
      </c>
      <c r="K16" s="189" t="str">
        <f>VLOOKUP(B16,'Plantilla publicacion'!$A$3:$M$504,11,0)</f>
        <v>2025-01-15</v>
      </c>
      <c r="L16" s="189" t="str">
        <f>VLOOKUP(B16,'Plantilla publicacion'!$A$3:$M$504,12,0)</f>
        <v>2025-12-15</v>
      </c>
      <c r="M16" s="15">
        <f>IF(ISERROR(VLOOKUP(B16,'Plantilla publicacion'!$A$3:$P$489,16,0)),"NA",VLOOKUP(B16,'Plantilla publicacion'!$A$3:$P$489,16,0))</f>
        <v>0</v>
      </c>
      <c r="N16" s="104" t="str">
        <f>VLOOKUP(B16,'Plantilla publicacion'!$A$3:$M$504,13,0)</f>
        <v>37-GRUPO DE TRABAJO DE ESTUDIOS ECONÓMICOS</v>
      </c>
    </row>
    <row r="17" spans="1:14" ht="42.75" customHeight="1" x14ac:dyDescent="0.25">
      <c r="A17" s="13" t="str">
        <f>VLOOKUP(B17,'Plantilla publicacion'!$A$3:$B$489,2,0)</f>
        <v>Actividad propia</v>
      </c>
      <c r="B17" s="122" t="s">
        <v>826</v>
      </c>
      <c r="C17" s="220"/>
      <c r="D17" s="220">
        <f>VLOOKUP(B17,'Plantilla publicacion'!$A$3:$M$489,6,0)</f>
        <v>0</v>
      </c>
      <c r="E17" s="220"/>
      <c r="F17" s="220"/>
      <c r="G17" s="220" t="str">
        <f>VLOOKUP(B17,'Plantilla publicacion'!$A$3:$M$489,7,0)</f>
        <v>N/A</v>
      </c>
      <c r="H17" s="6" t="str">
        <f>VLOOKUP(B17,'Plantilla publicacion'!$A$3:$M$504,8,0)</f>
        <v>Elaborar ficha técnica (Ficha técnica)</v>
      </c>
      <c r="I17" s="6">
        <f>VLOOKUP(B17,'Plantilla publicacion'!$A$3:$M$504,9,0)</f>
        <v>1</v>
      </c>
      <c r="J17" s="6" t="str">
        <f>VLOOKUP(B17,'Plantilla publicacion'!$A$3:$M$504,10,0)</f>
        <v>Númerica</v>
      </c>
      <c r="K17" s="7" t="str">
        <f>VLOOKUP(B17,'Plantilla publicacion'!$A$3:$M$504,11,0)</f>
        <v>2025-01-15</v>
      </c>
      <c r="L17" s="7" t="str">
        <f>VLOOKUP(B17,'Plantilla publicacion'!$A$3:$M$504,12,0)</f>
        <v>2025-04-15</v>
      </c>
      <c r="M17" s="58"/>
      <c r="N17" s="106" t="str">
        <f>VLOOKUP(B17,'Plantilla publicacion'!$A$3:$M$504,13,0)</f>
        <v>37-GRUPO DE TRABAJO DE ESTUDIOS ECONÓMICOS</v>
      </c>
    </row>
    <row r="18" spans="1:14" ht="42.75" customHeight="1" x14ac:dyDescent="0.25">
      <c r="A18" s="13" t="str">
        <f>VLOOKUP(B18,'Plantilla publicacion'!$A$3:$B$489,2,0)</f>
        <v>Actividad propia</v>
      </c>
      <c r="B18" s="122" t="s">
        <v>828</v>
      </c>
      <c r="C18" s="220"/>
      <c r="D18" s="220">
        <f>VLOOKUP(B18,'Plantilla publicacion'!$A$3:$M$489,6,0)</f>
        <v>0</v>
      </c>
      <c r="E18" s="220"/>
      <c r="F18" s="220"/>
      <c r="G18" s="220" t="str">
        <f>VLOOKUP(B18,'Plantilla publicacion'!$A$3:$M$489,7,0)</f>
        <v>N/A</v>
      </c>
      <c r="H18" s="6" t="str">
        <f>VLOOKUP(B18,'Plantilla publicacion'!$A$3:$M$504,8,0)</f>
        <v>Recopilar datos y construir base de datos (Base de datos)</v>
      </c>
      <c r="I18" s="6">
        <f>VLOOKUP(B18,'Plantilla publicacion'!$A$3:$M$504,9,0)</f>
        <v>1</v>
      </c>
      <c r="J18" s="6" t="str">
        <f>VLOOKUP(B18,'Plantilla publicacion'!$A$3:$M$504,10,0)</f>
        <v>Númerica</v>
      </c>
      <c r="K18" s="7" t="str">
        <f>VLOOKUP(B18,'Plantilla publicacion'!$A$3:$M$504,11,0)</f>
        <v>2025-02-01</v>
      </c>
      <c r="L18" s="7" t="str">
        <f>VLOOKUP(B18,'Plantilla publicacion'!$A$3:$M$504,12,0)</f>
        <v>2025-09-15</v>
      </c>
      <c r="M18" s="58"/>
      <c r="N18" s="106" t="str">
        <f>VLOOKUP(B18,'Plantilla publicacion'!$A$3:$M$504,13,0)</f>
        <v>37-GRUPO DE TRABAJO DE ESTUDIOS ECONÓMICOS</v>
      </c>
    </row>
    <row r="19" spans="1:14" ht="42.75" customHeight="1" x14ac:dyDescent="0.25">
      <c r="A19" s="13" t="str">
        <f>VLOOKUP(B19,'Plantilla publicacion'!$A$3:$B$489,2,0)</f>
        <v>Actividad propia</v>
      </c>
      <c r="B19" s="122" t="s">
        <v>830</v>
      </c>
      <c r="C19" s="220"/>
      <c r="D19" s="220">
        <f>VLOOKUP(B19,'Plantilla publicacion'!$A$3:$M$489,6,0)</f>
        <v>0</v>
      </c>
      <c r="E19" s="220"/>
      <c r="F19" s="220"/>
      <c r="G19" s="220" t="str">
        <f>VLOOKUP(B19,'Plantilla publicacion'!$A$3:$M$489,7,0)</f>
        <v>N/A</v>
      </c>
      <c r="H19" s="6" t="str">
        <f>VLOOKUP(B19,'Plantilla publicacion'!$A$3:$M$504,8,0)</f>
        <v>Construir el marco teórico  (Documento marco teórico)</v>
      </c>
      <c r="I19" s="6">
        <f>VLOOKUP(B19,'Plantilla publicacion'!$A$3:$M$504,9,0)</f>
        <v>1</v>
      </c>
      <c r="J19" s="6" t="str">
        <f>VLOOKUP(B19,'Plantilla publicacion'!$A$3:$M$504,10,0)</f>
        <v>Númerica</v>
      </c>
      <c r="K19" s="7" t="str">
        <f>VLOOKUP(B19,'Plantilla publicacion'!$A$3:$M$504,11,0)</f>
        <v>2025-02-01</v>
      </c>
      <c r="L19" s="7" t="str">
        <f>VLOOKUP(B19,'Plantilla publicacion'!$A$3:$M$504,12,0)</f>
        <v>2025-09-15</v>
      </c>
      <c r="M19" s="58"/>
      <c r="N19" s="106" t="str">
        <f>VLOOKUP(B19,'Plantilla publicacion'!$A$3:$M$504,13,0)</f>
        <v>37-GRUPO DE TRABAJO DE ESTUDIOS ECONÓMICOS</v>
      </c>
    </row>
    <row r="20" spans="1:14" ht="42.75" customHeight="1" x14ac:dyDescent="0.25">
      <c r="A20" s="13" t="str">
        <f>VLOOKUP(B20,'Plantilla publicacion'!$A$3:$B$489,2,0)</f>
        <v>Actividad propia</v>
      </c>
      <c r="B20" s="122" t="s">
        <v>832</v>
      </c>
      <c r="C20" s="220"/>
      <c r="D20" s="220">
        <f>VLOOKUP(B20,'Plantilla publicacion'!$A$3:$M$489,6,0)</f>
        <v>0</v>
      </c>
      <c r="E20" s="220"/>
      <c r="F20" s="220"/>
      <c r="G20" s="220" t="str">
        <f>VLOOKUP(B20,'Plantilla publicacion'!$A$3:$M$489,7,0)</f>
        <v>N/A</v>
      </c>
      <c r="H20" s="6" t="str">
        <f>VLOOKUP(B20,'Plantilla publicacion'!$A$3:$M$504,8,0)</f>
        <v>Desarrollar análisis estadístico y económico (Dcumento de análisis estadístico y económico)</v>
      </c>
      <c r="I20" s="6">
        <f>VLOOKUP(B20,'Plantilla publicacion'!$A$3:$M$504,9,0)</f>
        <v>1</v>
      </c>
      <c r="J20" s="6" t="str">
        <f>VLOOKUP(B20,'Plantilla publicacion'!$A$3:$M$504,10,0)</f>
        <v>Númerica</v>
      </c>
      <c r="K20" s="7" t="str">
        <f>VLOOKUP(B20,'Plantilla publicacion'!$A$3:$M$504,11,0)</f>
        <v>2025-03-01</v>
      </c>
      <c r="L20" s="7" t="str">
        <f>VLOOKUP(B20,'Plantilla publicacion'!$A$3:$M$504,12,0)</f>
        <v>2025-11-15</v>
      </c>
      <c r="M20" s="58"/>
      <c r="N20" s="106" t="str">
        <f>VLOOKUP(B20,'Plantilla publicacion'!$A$3:$M$504,13,0)</f>
        <v>37-GRUPO DE TRABAJO DE ESTUDIOS ECONÓMICOS</v>
      </c>
    </row>
    <row r="21" spans="1:14" ht="42.75" customHeight="1" thickBot="1" x14ac:dyDescent="0.3">
      <c r="A21" s="13" t="str">
        <f>VLOOKUP(B21,'Plantilla publicacion'!$A$3:$B$489,2,0)</f>
        <v>Actividad propia</v>
      </c>
      <c r="B21" s="107" t="s">
        <v>834</v>
      </c>
      <c r="C21" s="221"/>
      <c r="D21" s="221">
        <f>VLOOKUP(B21,'Plantilla publicacion'!$A$3:$M$489,6,0)</f>
        <v>0</v>
      </c>
      <c r="E21" s="221"/>
      <c r="F21" s="221"/>
      <c r="G21" s="221" t="str">
        <f>VLOOKUP(B21,'Plantilla publicacion'!$A$3:$M$489,7,0)</f>
        <v>N/A</v>
      </c>
      <c r="H21" s="109" t="str">
        <f>VLOOKUP(B21,'Plantilla publicacion'!$A$3:$M$504,8,0)</f>
        <v>Elaborar estudio y entregar al área solicitante (Memorando/correo de entrega de documento)</v>
      </c>
      <c r="I21" s="109">
        <f>VLOOKUP(B21,'Plantilla publicacion'!$A$3:$M$504,9,0)</f>
        <v>1</v>
      </c>
      <c r="J21" s="109" t="str">
        <f>VLOOKUP(B21,'Plantilla publicacion'!$A$3:$M$504,10,0)</f>
        <v>Númerica</v>
      </c>
      <c r="K21" s="110" t="str">
        <f>VLOOKUP(B21,'Plantilla publicacion'!$A$3:$M$504,11,0)</f>
        <v>2025-04-01</v>
      </c>
      <c r="L21" s="110" t="str">
        <f>VLOOKUP(B21,'Plantilla publicacion'!$A$3:$M$504,12,0)</f>
        <v>2025-12-15</v>
      </c>
      <c r="M21" s="111"/>
      <c r="N21" s="112" t="str">
        <f>VLOOKUP(B21,'Plantilla publicacion'!$A$3:$M$504,13,0)</f>
        <v>37-GRUPO DE TRABAJO DE ESTUDIOS ECONÓMICOS</v>
      </c>
    </row>
    <row r="22" spans="1:14" s="12" customFormat="1" ht="25.5" x14ac:dyDescent="0.25">
      <c r="A22" s="5" t="str">
        <f>VLOOKUP(B22,'Plantilla publicacion'!$A$3:$B$489,2,0)</f>
        <v>Producto</v>
      </c>
      <c r="B22" s="101" t="s">
        <v>836</v>
      </c>
      <c r="C22" s="219" t="str">
        <f>VLOOKUP(B22,'Plantilla publicacion'!$A$3:$R$489,17,0)</f>
        <v>PND - 5-31-5-b- Convergencia regional - Entidades públicas territoriales y nacionales fortalecidas / PES - Transformación Institucional</v>
      </c>
      <c r="D22" s="219" t="str">
        <f>VLOOKUP(B22,'Plantilla publicacion'!$A$3:$M$496,6,0)</f>
        <v>56-Fortalecer la gestión de la información, el conocimiento y la innovación para optimizar la capacidad institucional</v>
      </c>
      <c r="E22" s="219" t="str">
        <f>VLOOKUP(B22,'Plantilla publicacion'!$A$3:$O$489,14,0)</f>
        <v>102-Cumplimiento de productos del PAI asociados a Fortalecer la gestión de la información, el conocimiento y la innovación para optimizar la capacidad institucional</v>
      </c>
      <c r="F22" s="219" t="str">
        <f>VLOOKUP(B22,'Plantilla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219" t="str">
        <f>VLOOKUP(B22,'Plantilla publicacion'!$A$3:$M$496,7,0)</f>
        <v>C-3599-0200-0008-53105b</v>
      </c>
      <c r="H22" s="103" t="str">
        <f>VLOOKUP(B22,'Plantilla publicacion'!$A$3:$M$504,8,0)</f>
        <v>Boletines de Noticias Económicas, elaborados y divulgados (Boletines de Noticias Económicas)</v>
      </c>
      <c r="I22" s="103">
        <f>VLOOKUP(B22,'Plantilla publicacion'!$A$3:$M$504,9,0)</f>
        <v>11</v>
      </c>
      <c r="J22" s="103" t="str">
        <f>VLOOKUP(B22,'Plantilla publicacion'!$A$3:$M$504,10,0)</f>
        <v>Númerica</v>
      </c>
      <c r="K22" s="189" t="str">
        <f>VLOOKUP(B22,'Plantilla publicacion'!$A$3:$M$504,11,0)</f>
        <v>2025-01-15</v>
      </c>
      <c r="L22" s="189" t="str">
        <f>VLOOKUP(B22,'Plantilla publicacion'!$A$3:$M$504,12,0)</f>
        <v>2025-12-15</v>
      </c>
      <c r="M22" s="15">
        <f>IF(ISERROR(VLOOKUP(B22,'Plantilla publicacion'!$A$3:$P$489,16,0)),"NA",VLOOKUP(B22,'Plantilla publicacion'!$A$3:$P$489,16,0))</f>
        <v>0</v>
      </c>
      <c r="N22" s="104" t="str">
        <f>VLOOKUP(B22,'Plantilla publicacion'!$A$3:$M$504,13,0)</f>
        <v>37-GRUPO DE TRABAJO DE ESTUDIOS ECONÓMICOS</v>
      </c>
    </row>
    <row r="23" spans="1:14" ht="42.75" customHeight="1" x14ac:dyDescent="0.25">
      <c r="A23" s="13" t="str">
        <f>VLOOKUP(B23,'Plantilla publicacion'!$A$3:$B$489,2,0)</f>
        <v>Actividad propia</v>
      </c>
      <c r="B23" s="122" t="s">
        <v>838</v>
      </c>
      <c r="C23" s="220"/>
      <c r="D23" s="220">
        <f>VLOOKUP(B23,'Plantilla publicacion'!$A$3:$M$489,6,0)</f>
        <v>0</v>
      </c>
      <c r="E23" s="220"/>
      <c r="F23" s="220"/>
      <c r="G23" s="220" t="str">
        <f>VLOOKUP(B23,'Plantilla publicacion'!$A$3:$M$489,7,0)</f>
        <v>N/A</v>
      </c>
      <c r="H23" s="6" t="str">
        <f>VLOOKUP(B23,'Plantilla publicacion'!$A$3:$M$504,8,0)</f>
        <v>Elaborar mensualmente los boletines (Boletínes / correos electrónicos de envió)</v>
      </c>
      <c r="I23" s="6">
        <f>VLOOKUP(B23,'Plantilla publicacion'!$A$3:$M$504,9,0)</f>
        <v>11</v>
      </c>
      <c r="J23" s="6" t="str">
        <f>VLOOKUP(B23,'Plantilla publicacion'!$A$3:$M$504,10,0)</f>
        <v>Númerica</v>
      </c>
      <c r="K23" s="7" t="str">
        <f>VLOOKUP(B23,'Plantilla publicacion'!$A$3:$M$504,11,0)</f>
        <v>2025-01-15</v>
      </c>
      <c r="L23" s="7" t="str">
        <f>VLOOKUP(B23,'Plantilla publicacion'!$A$3:$M$504,12,0)</f>
        <v>2025-12-15</v>
      </c>
      <c r="M23" s="58"/>
      <c r="N23" s="106" t="str">
        <f>VLOOKUP(B23,'Plantilla publicacion'!$A$3:$M$504,13,0)</f>
        <v>37-GRUPO DE TRABAJO DE ESTUDIOS ECONÓMICOS</v>
      </c>
    </row>
    <row r="24" spans="1:14" ht="42.75" customHeight="1" thickBot="1" x14ac:dyDescent="0.3">
      <c r="A24" s="13" t="str">
        <f>VLOOKUP(B24,'Plantilla publicacion'!$A$3:$B$489,2,0)</f>
        <v>Actividad propia</v>
      </c>
      <c r="B24" s="107" t="s">
        <v>840</v>
      </c>
      <c r="C24" s="221"/>
      <c r="D24" s="221">
        <f>VLOOKUP(B24,'Plantilla publicacion'!$A$3:$M$489,6,0)</f>
        <v>0</v>
      </c>
      <c r="E24" s="221"/>
      <c r="F24" s="221"/>
      <c r="G24" s="221" t="str">
        <f>VLOOKUP(B24,'Plantilla publicacion'!$A$3:$M$489,7,0)</f>
        <v>N/A</v>
      </c>
      <c r="H24" s="109" t="str">
        <f>VLOOKUP(B24,'Plantilla publicacion'!$A$3:$M$504,8,0)</f>
        <v>Divulgar los boletines (boletines diseñados)</v>
      </c>
      <c r="I24" s="109">
        <f>VLOOKUP(B24,'Plantilla publicacion'!$A$3:$M$504,9,0)</f>
        <v>11</v>
      </c>
      <c r="J24" s="109" t="str">
        <f>VLOOKUP(B24,'Plantilla publicacion'!$A$3:$M$504,10,0)</f>
        <v>Númerica</v>
      </c>
      <c r="K24" s="110" t="str">
        <f>VLOOKUP(B24,'Plantilla publicacion'!$A$3:$M$504,11,0)</f>
        <v>2025-01-15</v>
      </c>
      <c r="L24" s="110" t="str">
        <f>VLOOKUP(B24,'Plantilla publicacion'!$A$3:$M$504,12,0)</f>
        <v>2025-12-15</v>
      </c>
      <c r="M24" s="111"/>
      <c r="N24" s="112" t="str">
        <f>VLOOKUP(B24,'Plantilla publicacion'!$A$3:$M$504,13,0)</f>
        <v>37-GRUPO DE TRABAJO DE ESTUDIOS ECONÓMICOS</v>
      </c>
    </row>
    <row r="25" spans="1:14" s="12" customFormat="1" ht="25.5" x14ac:dyDescent="0.25">
      <c r="A25" s="5" t="str">
        <f>VLOOKUP(B25,'Plantilla publicacion'!$A$3:$B$489,2,0)</f>
        <v>Producto</v>
      </c>
      <c r="B25" s="15" t="s">
        <v>842</v>
      </c>
      <c r="C25" s="219" t="str">
        <f>VLOOKUP(B25,'Plantilla publicacion'!$A$3:$R$489,17,0)</f>
        <v>PND - 5-31-5-b- Convergencia regional - Entidades públicas territoriales y nacionales fortalecidas / PES - Transformación Institucional</v>
      </c>
      <c r="D25" s="219" t="str">
        <f>VLOOKUP(B25,'Plantilla publicacion'!$A$3:$M$496,6,0)</f>
        <v>56-Fortalecer la gestión de la información, el conocimiento y la innovación para optimizar la capacidad institucional</v>
      </c>
      <c r="E25" s="219" t="str">
        <f>VLOOKUP(B25,'Plantilla publicacion'!$A$3:$O$489,14,0)</f>
        <v>102-Cumplimiento de productos del PAI asociados a Fortalecer la gestión de la información, el conocimiento y la innovación para optimizar la capacidad institucional</v>
      </c>
      <c r="F25" s="219" t="str">
        <f>VLOOKUP(B25,'Plantilla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219" t="str">
        <f>VLOOKUP(B25,'Plantilla publicacion'!$A$3:$M$496,7,0)</f>
        <v>C-3599-0200-0008-53105b</v>
      </c>
      <c r="H25" s="15" t="str">
        <f>VLOOKUP(B25,'Plantilla publicacion'!$A$3:$M$504,8,0)</f>
        <v>Estudio Económico Académico, elaborado y entregado  (Estudio Económico )</v>
      </c>
      <c r="I25" s="15">
        <f>VLOOKUP(B25,'Plantilla publicacion'!$A$3:$M$504,9,0)</f>
        <v>1</v>
      </c>
      <c r="J25" s="15" t="str">
        <f>VLOOKUP(B25,'Plantilla publicacion'!$A$3:$M$504,10,0)</f>
        <v>Númerica</v>
      </c>
      <c r="K25" s="188" t="str">
        <f>VLOOKUP(B25,'Plantilla publicacion'!$A$3:$M$504,11,0)</f>
        <v>2025-02-17</v>
      </c>
      <c r="L25" s="188" t="str">
        <f>VLOOKUP(B25,'Plantilla publicacion'!$A$3:$M$504,12,0)</f>
        <v>2025-12-15</v>
      </c>
      <c r="M25" s="15">
        <f>IF(ISERROR(VLOOKUP(B25,'Plantilla publicacion'!$A$3:$P$489,16,0)),"NA",VLOOKUP(B25,'Plantilla publicacion'!$A$3:$P$489,16,0))</f>
        <v>0</v>
      </c>
      <c r="N25" s="15" t="str">
        <f>VLOOKUP(B25,'Plantilla publicacion'!$A$3:$M$504,13,0)</f>
        <v>37-GRUPO DE TRABAJO DE ESTUDIOS ECONÓMICOS</v>
      </c>
    </row>
    <row r="26" spans="1:14" x14ac:dyDescent="0.25">
      <c r="A26" s="13" t="str">
        <f>VLOOKUP(B26,'Plantilla publicacion'!$A$3:$B$489,2,0)</f>
        <v>Actividad propia</v>
      </c>
      <c r="B26" s="6" t="s">
        <v>844</v>
      </c>
      <c r="C26" s="220"/>
      <c r="D26" s="220">
        <f>VLOOKUP(B26,'Plantilla publicacion'!$A$3:$M$489,6,0)</f>
        <v>0</v>
      </c>
      <c r="E26" s="220"/>
      <c r="F26" s="220"/>
      <c r="G26" s="220" t="str">
        <f>VLOOKUP(B26,'Plantilla publicacion'!$A$3:$M$489,7,0)</f>
        <v>N/A</v>
      </c>
      <c r="H26" s="6" t="str">
        <f>VLOOKUP(B26,'Plantilla publicacion'!$A$3:$M$504,8,0)</f>
        <v>Elaborar ficha técnica  (Ficha técnica)</v>
      </c>
      <c r="I26" s="6">
        <f>VLOOKUP(B26,'Plantilla publicacion'!$A$3:$M$504,9,0)</f>
        <v>1</v>
      </c>
      <c r="J26" s="6" t="str">
        <f>VLOOKUP(B26,'Plantilla publicacion'!$A$3:$M$504,10,0)</f>
        <v>Númerica</v>
      </c>
      <c r="K26" s="7" t="str">
        <f>VLOOKUP(B26,'Plantilla publicacion'!$A$3:$M$504,11,0)</f>
        <v>2025-02-17</v>
      </c>
      <c r="L26" s="7" t="str">
        <f>VLOOKUP(B26,'Plantilla publicacion'!$A$3:$M$504,12,0)</f>
        <v>2025-12-15</v>
      </c>
      <c r="M26" s="58"/>
      <c r="N26" s="17" t="str">
        <f>VLOOKUP(B26,'Plantilla publicacion'!$A$3:$M$504,13,0)</f>
        <v>37-GRUPO DE TRABAJO DE ESTUDIOS ECONÓMICOS</v>
      </c>
    </row>
    <row r="27" spans="1:14" x14ac:dyDescent="0.25">
      <c r="A27" s="13" t="str">
        <f>VLOOKUP(B27,'Plantilla publicacion'!$A$3:$B$489,2,0)</f>
        <v>Actividad propia</v>
      </c>
      <c r="B27" s="6" t="s">
        <v>845</v>
      </c>
      <c r="C27" s="220"/>
      <c r="D27" s="220">
        <f>VLOOKUP(B27,'Plantilla publicacion'!$A$3:$M$489,6,0)</f>
        <v>0</v>
      </c>
      <c r="E27" s="220"/>
      <c r="F27" s="220"/>
      <c r="G27" s="220" t="str">
        <f>VLOOKUP(B27,'Plantilla publicacion'!$A$3:$M$489,7,0)</f>
        <v>N/A</v>
      </c>
      <c r="H27" s="6" t="str">
        <f>VLOOKUP(B27,'Plantilla publicacion'!$A$3:$M$504,8,0)</f>
        <v>Recopilar datos y construir base de datos (Archivo con Base de datos)</v>
      </c>
      <c r="I27" s="6">
        <f>VLOOKUP(B27,'Plantilla publicacion'!$A$3:$M$504,9,0)</f>
        <v>1</v>
      </c>
      <c r="J27" s="6" t="str">
        <f>VLOOKUP(B27,'Plantilla publicacion'!$A$3:$M$504,10,0)</f>
        <v>Númerica</v>
      </c>
      <c r="K27" s="7" t="str">
        <f>VLOOKUP(B27,'Plantilla publicacion'!$A$3:$M$504,11,0)</f>
        <v>2025-02-24</v>
      </c>
      <c r="L27" s="7" t="str">
        <f>VLOOKUP(B27,'Plantilla publicacion'!$A$3:$M$504,12,0)</f>
        <v>2025-08-18</v>
      </c>
      <c r="M27" s="58"/>
      <c r="N27" s="17" t="str">
        <f>VLOOKUP(B27,'Plantilla publicacion'!$A$3:$M$504,13,0)</f>
        <v>37-GRUPO DE TRABAJO DE ESTUDIOS ECONÓMICOS</v>
      </c>
    </row>
    <row r="28" spans="1:14" x14ac:dyDescent="0.25">
      <c r="A28" s="13" t="str">
        <f>VLOOKUP(B28,'Plantilla publicacion'!$A$3:$B$489,2,0)</f>
        <v>Actividad propia</v>
      </c>
      <c r="B28" s="6" t="s">
        <v>846</v>
      </c>
      <c r="C28" s="220"/>
      <c r="D28" s="220">
        <f>VLOOKUP(B28,'Plantilla publicacion'!$A$3:$M$489,6,0)</f>
        <v>0</v>
      </c>
      <c r="E28" s="220"/>
      <c r="F28" s="220"/>
      <c r="G28" s="220" t="str">
        <f>VLOOKUP(B28,'Plantilla publicacion'!$A$3:$M$489,7,0)</f>
        <v>N/A</v>
      </c>
      <c r="H28" s="6" t="str">
        <f>VLOOKUP(B28,'Plantilla publicacion'!$A$3:$M$504,8,0)</f>
        <v>Construir marco teórico (Informe/documento con marco teórico)</v>
      </c>
      <c r="I28" s="6">
        <f>VLOOKUP(B28,'Plantilla publicacion'!$A$3:$M$504,9,0)</f>
        <v>1</v>
      </c>
      <c r="J28" s="6" t="str">
        <f>VLOOKUP(B28,'Plantilla publicacion'!$A$3:$M$504,10,0)</f>
        <v>Númerica</v>
      </c>
      <c r="K28" s="7" t="str">
        <f>VLOOKUP(B28,'Plantilla publicacion'!$A$3:$M$504,11,0)</f>
        <v>2025-02-24</v>
      </c>
      <c r="L28" s="7" t="str">
        <f>VLOOKUP(B28,'Plantilla publicacion'!$A$3:$M$504,12,0)</f>
        <v>2025-09-15</v>
      </c>
      <c r="M28" s="58"/>
      <c r="N28" s="17" t="str">
        <f>VLOOKUP(B28,'Plantilla publicacion'!$A$3:$M$504,13,0)</f>
        <v>37-GRUPO DE TRABAJO DE ESTUDIOS ECONÓMICOS</v>
      </c>
    </row>
    <row r="29" spans="1:14" ht="25.5" x14ac:dyDescent="0.25">
      <c r="A29" s="13" t="str">
        <f>VLOOKUP(B29,'Plantilla publicacion'!$A$3:$B$489,2,0)</f>
        <v>Actividad propia</v>
      </c>
      <c r="B29" s="6" t="s">
        <v>847</v>
      </c>
      <c r="C29" s="220"/>
      <c r="D29" s="220">
        <f>VLOOKUP(B29,'Plantilla publicacion'!$A$3:$M$489,6,0)</f>
        <v>0</v>
      </c>
      <c r="E29" s="220"/>
      <c r="F29" s="220"/>
      <c r="G29" s="220" t="str">
        <f>VLOOKUP(B29,'Plantilla publicacion'!$A$3:$M$489,7,0)</f>
        <v>N/A</v>
      </c>
      <c r="H29" s="6" t="str">
        <f>VLOOKUP(B29,'Plantilla publicacion'!$A$3:$M$504,8,0)</f>
        <v>Desarrollar análisis estadístico y económico (Documento de análisis estadístico y económico)</v>
      </c>
      <c r="I29" s="6">
        <f>VLOOKUP(B29,'Plantilla publicacion'!$A$3:$M$504,9,0)</f>
        <v>1</v>
      </c>
      <c r="J29" s="6" t="str">
        <f>VLOOKUP(B29,'Plantilla publicacion'!$A$3:$M$504,10,0)</f>
        <v>Númerica</v>
      </c>
      <c r="K29" s="7" t="str">
        <f>VLOOKUP(B29,'Plantilla publicacion'!$A$3:$M$504,11,0)</f>
        <v>2025-03-01</v>
      </c>
      <c r="L29" s="7" t="str">
        <f>VLOOKUP(B29,'Plantilla publicacion'!$A$3:$M$504,12,0)</f>
        <v>2025-11-14</v>
      </c>
      <c r="M29" s="58"/>
      <c r="N29" s="17" t="str">
        <f>VLOOKUP(B29,'Plantilla publicacion'!$A$3:$M$504,13,0)</f>
        <v>37-GRUPO DE TRABAJO DE ESTUDIOS ECONÓMICOS</v>
      </c>
    </row>
    <row r="30" spans="1:14" ht="15.75" thickBot="1" x14ac:dyDescent="0.3">
      <c r="A30" s="13" t="str">
        <f>VLOOKUP(B30,'Plantilla publicacion'!$A$3:$B$489,2,0)</f>
        <v>Actividad propia</v>
      </c>
      <c r="B30" s="11" t="s">
        <v>848</v>
      </c>
      <c r="C30" s="221"/>
      <c r="D30" s="221">
        <f>VLOOKUP(B30,'Plantilla publicacion'!$A$3:$M$489,6,0)</f>
        <v>0</v>
      </c>
      <c r="E30" s="221"/>
      <c r="F30" s="221"/>
      <c r="G30" s="221" t="str">
        <f>VLOOKUP(B30,'Plantilla publicacion'!$A$3:$M$489,7,0)</f>
        <v>N/A</v>
      </c>
      <c r="H30" s="11" t="str">
        <f>VLOOKUP(B30,'Plantilla publicacion'!$A$3:$M$504,8,0)</f>
        <v>Entregar del documento (Memorando/correo de entrega de documento)</v>
      </c>
      <c r="I30" s="11">
        <f>VLOOKUP(B30,'Plantilla publicacion'!$A$3:$M$504,9,0)</f>
        <v>1</v>
      </c>
      <c r="J30" s="11" t="str">
        <f>VLOOKUP(B30,'Plantilla publicacion'!$A$3:$M$504,10,0)</f>
        <v>Númerica</v>
      </c>
      <c r="K30" s="113" t="str">
        <f>VLOOKUP(B30,'Plantilla publicacion'!$A$3:$M$504,11,0)</f>
        <v>2025-04-01</v>
      </c>
      <c r="L30" s="113" t="str">
        <f>VLOOKUP(B30,'Plantilla publicacion'!$A$3:$M$504,12,0)</f>
        <v>2025-12-15</v>
      </c>
      <c r="M30" s="111"/>
      <c r="N30" s="115" t="str">
        <f>VLOOKUP(B30,'Plantilla publicacion'!$A$3:$M$504,13,0)</f>
        <v>37-GRUPO DE TRABAJO DE ESTUDIOS ECONÓMICOS</v>
      </c>
    </row>
    <row r="31" spans="1:14" s="12" customFormat="1" ht="25.5" x14ac:dyDescent="0.25">
      <c r="A31" s="5" t="str">
        <f>VLOOKUP(B31,'Plantilla publicacion'!$A$3:$B$489,2,0)</f>
        <v>Producto</v>
      </c>
      <c r="B31" s="101" t="s">
        <v>849</v>
      </c>
      <c r="C31" s="219" t="str">
        <f>VLOOKUP(B31,'Plantilla publicacion'!$A$3:$R$489,17,0)</f>
        <v>PND - 5-31-5-b- Convergencia regional - Entidades públicas territoriales y nacionales fortalecidas / PES - Transformación Institucional</v>
      </c>
      <c r="D31" s="219" t="str">
        <f>VLOOKUP(B31,'Plantilla publicacion'!$A$3:$M$496,6,0)</f>
        <v>56-Fortalecer la gestión de la información, el conocimiento y la innovación para optimizar la capacidad institucional</v>
      </c>
      <c r="E31" s="219" t="str">
        <f>VLOOKUP(B31,'Plantilla publicacion'!$A$3:$O$489,14,0)</f>
        <v>102-Cumplimiento de productos del PAI asociados a Fortalecer la gestión de la información, el conocimiento y la innovación para optimizar la capacidad institucional</v>
      </c>
      <c r="F31" s="219" t="str">
        <f>VLOOKUP(B31,'Plantilla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219" t="str">
        <f>VLOOKUP(B31,'Plantilla publicacion'!$A$3:$M$496,7,0)</f>
        <v>C-3599-0200-0008-53105b</v>
      </c>
      <c r="H31" s="103" t="str">
        <f>VLOOKUP(B31,'Plantilla publicacion'!$A$3:$M$504,8,0)</f>
        <v>Estudio Económico 2024/2025 – Licencia obligatoria, elaborado y entregado  (Estudio Económico 2024/2025 – Licencia obligatoria)</v>
      </c>
      <c r="I31" s="103">
        <f>VLOOKUP(B31,'Plantilla publicacion'!$A$3:$M$504,9,0)</f>
        <v>1</v>
      </c>
      <c r="J31" s="103" t="str">
        <f>VLOOKUP(B31,'Plantilla publicacion'!$A$3:$M$504,10,0)</f>
        <v>Númerica</v>
      </c>
      <c r="K31" s="189" t="str">
        <f>VLOOKUP(B31,'Plantilla publicacion'!$A$3:$M$504,11,0)</f>
        <v>2025-02-17</v>
      </c>
      <c r="L31" s="189" t="str">
        <f>VLOOKUP(B31,'Plantilla publicacion'!$A$3:$M$504,12,0)</f>
        <v>2025-12-15</v>
      </c>
      <c r="M31" s="15">
        <f>IF(ISERROR(VLOOKUP(B31,'Plantilla publicacion'!$A$3:$P$489,16,0)),"NA",VLOOKUP(B31,'Plantilla publicacion'!$A$3:$P$489,16,0))</f>
        <v>0</v>
      </c>
      <c r="N31" s="104" t="str">
        <f>VLOOKUP(B31,'Plantilla publicacion'!$A$3:$M$504,13,0)</f>
        <v>37-GRUPO DE TRABAJO DE ESTUDIOS ECONÓMICOS</v>
      </c>
    </row>
    <row r="32" spans="1:14" x14ac:dyDescent="0.25">
      <c r="A32" s="13" t="str">
        <f>VLOOKUP(B32,'Plantilla publicacion'!$A$3:$B$489,2,0)</f>
        <v>Actividad propia</v>
      </c>
      <c r="B32" s="105" t="s">
        <v>851</v>
      </c>
      <c r="C32" s="220"/>
      <c r="D32" s="220">
        <f>VLOOKUP(B32,'Plantilla publicacion'!$A$3:$M$489,6,0)</f>
        <v>0</v>
      </c>
      <c r="E32" s="220"/>
      <c r="F32" s="220"/>
      <c r="G32" s="220" t="str">
        <f>VLOOKUP(B32,'Plantilla publicacion'!$A$3:$M$489,7,0)</f>
        <v>N/A</v>
      </c>
      <c r="H32" s="6" t="str">
        <f>VLOOKUP(B32,'Plantilla publicacion'!$A$3:$M$504,8,0)</f>
        <v>Elaborar ficha técnica (Ficha técnica)</v>
      </c>
      <c r="I32" s="6">
        <f>VLOOKUP(B32,'Plantilla publicacion'!$A$3:$M$504,9,0)</f>
        <v>1</v>
      </c>
      <c r="J32" s="6" t="str">
        <f>VLOOKUP(B32,'Plantilla publicacion'!$A$3:$M$504,10,0)</f>
        <v>Númerica</v>
      </c>
      <c r="K32" s="7" t="str">
        <f>VLOOKUP(B32,'Plantilla publicacion'!$A$3:$M$504,11,0)</f>
        <v>2025-02-17</v>
      </c>
      <c r="L32" s="7" t="str">
        <f>VLOOKUP(B32,'Plantilla publicacion'!$A$3:$M$504,12,0)</f>
        <v>2025-12-15</v>
      </c>
      <c r="M32" s="58"/>
      <c r="N32" s="106" t="str">
        <f>VLOOKUP(B32,'Plantilla publicacion'!$A$3:$M$504,13,0)</f>
        <v>37-GRUPO DE TRABAJO DE ESTUDIOS ECONÓMICOS</v>
      </c>
    </row>
    <row r="33" spans="1:14" x14ac:dyDescent="0.25">
      <c r="A33" s="13" t="str">
        <f>VLOOKUP(B33,'Plantilla publicacion'!$A$3:$B$489,2,0)</f>
        <v>Actividad propia</v>
      </c>
      <c r="B33" s="105" t="s">
        <v>852</v>
      </c>
      <c r="C33" s="220"/>
      <c r="D33" s="220">
        <f>VLOOKUP(B33,'Plantilla publicacion'!$A$3:$M$489,6,0)</f>
        <v>0</v>
      </c>
      <c r="E33" s="220"/>
      <c r="F33" s="220"/>
      <c r="G33" s="220" t="str">
        <f>VLOOKUP(B33,'Plantilla publicacion'!$A$3:$M$489,7,0)</f>
        <v>N/A</v>
      </c>
      <c r="H33" s="6" t="str">
        <f>VLOOKUP(B33,'Plantilla publicacion'!$A$3:$M$504,8,0)</f>
        <v>Construir marco teórico (Documento Marco teórico)</v>
      </c>
      <c r="I33" s="6">
        <f>VLOOKUP(B33,'Plantilla publicacion'!$A$3:$M$504,9,0)</f>
        <v>1</v>
      </c>
      <c r="J33" s="6" t="str">
        <f>VLOOKUP(B33,'Plantilla publicacion'!$A$3:$M$504,10,0)</f>
        <v>Númerica</v>
      </c>
      <c r="K33" s="7" t="str">
        <f>VLOOKUP(B33,'Plantilla publicacion'!$A$3:$M$504,11,0)</f>
        <v>2025-02-24</v>
      </c>
      <c r="L33" s="7" t="str">
        <f>VLOOKUP(B33,'Plantilla publicacion'!$A$3:$M$504,12,0)</f>
        <v>2025-06-15</v>
      </c>
      <c r="M33" s="58"/>
      <c r="N33" s="106" t="str">
        <f>VLOOKUP(B33,'Plantilla publicacion'!$A$3:$M$504,13,0)</f>
        <v>37-GRUPO DE TRABAJO DE ESTUDIOS ECONÓMICOS</v>
      </c>
    </row>
    <row r="34" spans="1:14" ht="25.5" x14ac:dyDescent="0.25">
      <c r="A34" s="13" t="str">
        <f>VLOOKUP(B34,'Plantilla publicacion'!$A$3:$B$489,2,0)</f>
        <v>Actividad propia</v>
      </c>
      <c r="B34" s="105" t="s">
        <v>853</v>
      </c>
      <c r="C34" s="220"/>
      <c r="D34" s="220">
        <f>VLOOKUP(B34,'Plantilla publicacion'!$A$3:$M$489,6,0)</f>
        <v>0</v>
      </c>
      <c r="E34" s="220"/>
      <c r="F34" s="220"/>
      <c r="G34" s="220" t="str">
        <f>VLOOKUP(B34,'Plantilla publicacion'!$A$3:$M$489,7,0)</f>
        <v>N/A</v>
      </c>
      <c r="H34" s="6" t="str">
        <f>VLOOKUP(B34,'Plantilla publicacion'!$A$3:$M$504,8,0)</f>
        <v>Desarrollar análisis económico parcial (Documento de análisis económico parcia)</v>
      </c>
      <c r="I34" s="6">
        <f>VLOOKUP(B34,'Plantilla publicacion'!$A$3:$M$504,9,0)</f>
        <v>1</v>
      </c>
      <c r="J34" s="6" t="str">
        <f>VLOOKUP(B34,'Plantilla publicacion'!$A$3:$M$504,10,0)</f>
        <v>Númerica</v>
      </c>
      <c r="K34" s="7" t="str">
        <f>VLOOKUP(B34,'Plantilla publicacion'!$A$3:$M$504,11,0)</f>
        <v>2025-02-24</v>
      </c>
      <c r="L34" s="7" t="str">
        <f>VLOOKUP(B34,'Plantilla publicacion'!$A$3:$M$504,12,0)</f>
        <v>2025-08-15</v>
      </c>
      <c r="M34" s="58"/>
      <c r="N34" s="106" t="str">
        <f>VLOOKUP(B34,'Plantilla publicacion'!$A$3:$M$504,13,0)</f>
        <v>37-GRUPO DE TRABAJO DE ESTUDIOS ECONÓMICOS</v>
      </c>
    </row>
    <row r="35" spans="1:14" x14ac:dyDescent="0.25">
      <c r="A35" s="13" t="str">
        <f>VLOOKUP(B35,'Plantilla publicacion'!$A$3:$B$489,2,0)</f>
        <v>Actividad propia</v>
      </c>
      <c r="B35" s="105" t="s">
        <v>855</v>
      </c>
      <c r="C35" s="220"/>
      <c r="D35" s="220">
        <f>VLOOKUP(B35,'Plantilla publicacion'!$A$3:$M$489,6,0)</f>
        <v>0</v>
      </c>
      <c r="E35" s="220"/>
      <c r="F35" s="220"/>
      <c r="G35" s="220" t="str">
        <f>VLOOKUP(B35,'Plantilla publicacion'!$A$3:$M$489,7,0)</f>
        <v>N/A</v>
      </c>
      <c r="H35" s="6" t="str">
        <f>VLOOKUP(B35,'Plantilla publicacion'!$A$3:$M$504,8,0)</f>
        <v>Recopilar datos y construir base de datos  (Base de datos)</v>
      </c>
      <c r="I35" s="6">
        <f>VLOOKUP(B35,'Plantilla publicacion'!$A$3:$M$504,9,0)</f>
        <v>1</v>
      </c>
      <c r="J35" s="6" t="str">
        <f>VLOOKUP(B35,'Plantilla publicacion'!$A$3:$M$504,10,0)</f>
        <v>Númerica</v>
      </c>
      <c r="K35" s="7" t="str">
        <f>VLOOKUP(B35,'Plantilla publicacion'!$A$3:$M$504,11,0)</f>
        <v>2025-03-01</v>
      </c>
      <c r="L35" s="7" t="str">
        <f>VLOOKUP(B35,'Plantilla publicacion'!$A$3:$M$504,12,0)</f>
        <v>2025-10-15</v>
      </c>
      <c r="M35" s="58"/>
      <c r="N35" s="106" t="str">
        <f>VLOOKUP(B35,'Plantilla publicacion'!$A$3:$M$504,13,0)</f>
        <v>37-GRUPO DE TRABAJO DE ESTUDIOS ECONÓMICOS</v>
      </c>
    </row>
    <row r="36" spans="1:14" ht="25.5" x14ac:dyDescent="0.25">
      <c r="A36" s="13" t="str">
        <f>VLOOKUP(B36,'Plantilla publicacion'!$A$3:$B$489,2,0)</f>
        <v>Actividad propia</v>
      </c>
      <c r="B36" s="105" t="s">
        <v>856</v>
      </c>
      <c r="C36" s="220"/>
      <c r="D36" s="220">
        <f>VLOOKUP(B36,'Plantilla publicacion'!$A$3:$M$489,6,0)</f>
        <v>0</v>
      </c>
      <c r="E36" s="220"/>
      <c r="F36" s="220"/>
      <c r="G36" s="220" t="str">
        <f>VLOOKUP(B36,'Plantilla publicacion'!$A$3:$M$489,7,0)</f>
        <v>N/A</v>
      </c>
      <c r="H36" s="6" t="str">
        <f>VLOOKUP(B36,'Plantilla publicacion'!$A$3:$M$504,8,0)</f>
        <v>Desarrollar análisis económico final (Documento de análisis económico final)</v>
      </c>
      <c r="I36" s="6">
        <f>VLOOKUP(B36,'Plantilla publicacion'!$A$3:$M$504,9,0)</f>
        <v>1</v>
      </c>
      <c r="J36" s="6" t="str">
        <f>VLOOKUP(B36,'Plantilla publicacion'!$A$3:$M$504,10,0)</f>
        <v>Númerica</v>
      </c>
      <c r="K36" s="7" t="str">
        <f>VLOOKUP(B36,'Plantilla publicacion'!$A$3:$M$504,11,0)</f>
        <v>2025-04-01</v>
      </c>
      <c r="L36" s="7" t="str">
        <f>VLOOKUP(B36,'Plantilla publicacion'!$A$3:$M$504,12,0)</f>
        <v>2025-11-15</v>
      </c>
      <c r="M36" s="58"/>
      <c r="N36" s="106" t="str">
        <f>VLOOKUP(B36,'Plantilla publicacion'!$A$3:$M$504,13,0)</f>
        <v>37-GRUPO DE TRABAJO DE ESTUDIOS ECONÓMICOS</v>
      </c>
    </row>
    <row r="37" spans="1:14" ht="15.75" thickBot="1" x14ac:dyDescent="0.3">
      <c r="A37" s="13" t="str">
        <f>VLOOKUP(B37,'Plantilla publicacion'!$A$3:$B$489,2,0)</f>
        <v>Actividad propia</v>
      </c>
      <c r="B37" s="107" t="s">
        <v>858</v>
      </c>
      <c r="C37" s="221"/>
      <c r="D37" s="221">
        <f>VLOOKUP(B37,'Plantilla publicacion'!$A$3:$M$489,6,0)</f>
        <v>0</v>
      </c>
      <c r="E37" s="221"/>
      <c r="F37" s="221"/>
      <c r="G37" s="221" t="str">
        <f>VLOOKUP(B37,'Plantilla publicacion'!$A$3:$M$489,7,0)</f>
        <v>N/A</v>
      </c>
      <c r="H37" s="109" t="str">
        <f>VLOOKUP(B37,'Plantilla publicacion'!$A$3:$M$504,8,0)</f>
        <v>Entregar producto (Memorando/correo)</v>
      </c>
      <c r="I37" s="109">
        <f>VLOOKUP(B37,'Plantilla publicacion'!$A$3:$M$504,9,0)</f>
        <v>1</v>
      </c>
      <c r="J37" s="109" t="str">
        <f>VLOOKUP(B37,'Plantilla publicacion'!$A$3:$M$504,10,0)</f>
        <v>Númerica</v>
      </c>
      <c r="K37" s="110" t="str">
        <f>VLOOKUP(B37,'Plantilla publicacion'!$A$3:$M$504,11,0)</f>
        <v>2025-05-01</v>
      </c>
      <c r="L37" s="110" t="str">
        <f>VLOOKUP(B37,'Plantilla publicacion'!$A$3:$M$504,12,0)</f>
        <v>2025-12-15</v>
      </c>
      <c r="M37" s="111"/>
      <c r="N37" s="112" t="str">
        <f>VLOOKUP(B37,'Plantilla publicacion'!$A$3:$M$504,13,0)</f>
        <v>37-GRUPO DE TRABAJO DE ESTUDIOS ECONÓMICOS</v>
      </c>
    </row>
    <row r="38" spans="1:14" s="12" customFormat="1" ht="25.5" x14ac:dyDescent="0.25">
      <c r="A38" s="5" t="str">
        <f>VLOOKUP(B38,'Plantilla publicacion'!$A$3:$B$489,2,0)</f>
        <v>Producto</v>
      </c>
      <c r="B38" s="15" t="s">
        <v>859</v>
      </c>
      <c r="C38" s="219" t="str">
        <f>VLOOKUP(B38,'Plantilla publicacion'!$A$3:$R$489,17,0)</f>
        <v>PND - 5-31-5-b- Convergencia regional - Entidades públicas territoriales y nacionales fortalecidas / PES - Transformación Institucional</v>
      </c>
      <c r="D38" s="219" t="str">
        <f>VLOOKUP(B38,'Plantilla publicacion'!$A$3:$M$496,6,0)</f>
        <v>56-Fortalecer la gestión de la información, el conocimiento y la innovación para optimizar la capacidad institucional</v>
      </c>
      <c r="E38" s="219" t="str">
        <f>VLOOKUP(B38,'Plantilla publicacion'!$A$3:$O$489,14,0)</f>
        <v>102-Cumplimiento de productos del PAI asociados a Fortalecer la gestión de la información, el conocimiento y la innovación para optimizar la capacidad institucional</v>
      </c>
      <c r="F38" s="219" t="str">
        <f>VLOOKUP(B38,'Plantilla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19" t="str">
        <f>VLOOKUP(B38,'Plantilla publicacion'!$A$3:$M$496,7,0)</f>
        <v>C-3599-0200-0008-53105b</v>
      </c>
      <c r="H38" s="15" t="str">
        <f>VLOOKUP(B38,'Plantilla publicacion'!$A$3:$M$504,8,0)</f>
        <v>Estudios Económicos Coyunturales, elaborados y entregados (Estudios Económicos Coyunturales)</v>
      </c>
      <c r="I38" s="15">
        <f>VLOOKUP(B38,'Plantilla publicacion'!$A$3:$M$504,9,0)</f>
        <v>50</v>
      </c>
      <c r="J38" s="15" t="str">
        <f>VLOOKUP(B38,'Plantilla publicacion'!$A$3:$M$504,10,0)</f>
        <v>Númerica</v>
      </c>
      <c r="K38" s="188" t="str">
        <f>VLOOKUP(B38,'Plantilla publicacion'!$A$3:$M$504,11,0)</f>
        <v>2025-01-02</v>
      </c>
      <c r="L38" s="188" t="str">
        <f>VLOOKUP(B38,'Plantilla publicacion'!$A$3:$M$504,12,0)</f>
        <v>2025-12-19</v>
      </c>
      <c r="M38" s="15">
        <f>IF(ISERROR(VLOOKUP(B38,'Plantilla publicacion'!$A$3:$P$489,16,0)),"NA",VLOOKUP(B38,'Plantilla publicacion'!$A$3:$P$489,16,0))</f>
        <v>0</v>
      </c>
      <c r="N38" s="15" t="str">
        <f>VLOOKUP(B38,'Plantilla publicacion'!$A$3:$M$504,13,0)</f>
        <v>37-GRUPO DE TRABAJO DE ESTUDIOS ECONÓMICOS</v>
      </c>
    </row>
    <row r="39" spans="1:14" ht="51" x14ac:dyDescent="0.25">
      <c r="A39" s="13" t="str">
        <f>VLOOKUP(B39,'Plantilla publicacion'!$A$3:$B$489,2,0)</f>
        <v>Actividad propia</v>
      </c>
      <c r="B39" s="6" t="s">
        <v>861</v>
      </c>
      <c r="C39" s="220"/>
      <c r="D39" s="220">
        <f>VLOOKUP(B39,'Plantilla publicacion'!$A$3:$M$489,6,0)</f>
        <v>0</v>
      </c>
      <c r="E39" s="220"/>
      <c r="F39" s="220"/>
      <c r="G39" s="220" t="str">
        <f>VLOOKUP(B39,'Plantilla publicacion'!$A$3:$M$489,7,0)</f>
        <v>N/A</v>
      </c>
      <c r="H39" s="6" t="str">
        <f>VLOOKUP(B39,'Plantilla publicacion'!$A$3:$M$504,8,0)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publicacion'!$A$3:$M$504,9,0)</f>
        <v>1</v>
      </c>
      <c r="J39" s="6" t="str">
        <f>VLOOKUP(B39,'Plantilla publicacion'!$A$3:$M$504,10,0)</f>
        <v>Númerica</v>
      </c>
      <c r="K39" s="7" t="str">
        <f>VLOOKUP(B39,'Plantilla publicacion'!$A$3:$M$504,11,0)</f>
        <v>2025-01-02</v>
      </c>
      <c r="L39" s="7" t="str">
        <f>VLOOKUP(B39,'Plantilla publicacion'!$A$3:$M$504,12,0)</f>
        <v>2025-02-28</v>
      </c>
      <c r="M39" s="58"/>
      <c r="N39" s="17" t="str">
        <f>VLOOKUP(B39,'Plantilla publicacion'!$A$3:$M$504,13,0)</f>
        <v>37-GRUPO DE TRABAJO DE ESTUDIOS ECONÓMICOS</v>
      </c>
    </row>
    <row r="40" spans="1:14" ht="51" x14ac:dyDescent="0.25">
      <c r="A40" s="13" t="str">
        <f>VLOOKUP(B40,'Plantilla publicacion'!$A$3:$B$489,2,0)</f>
        <v>Actividad propia</v>
      </c>
      <c r="B40" s="6" t="s">
        <v>863</v>
      </c>
      <c r="C40" s="220"/>
      <c r="D40" s="220">
        <f>VLOOKUP(B40,'Plantilla publicacion'!$A$3:$M$489,6,0)</f>
        <v>0</v>
      </c>
      <c r="E40" s="220"/>
      <c r="F40" s="220"/>
      <c r="G40" s="220" t="str">
        <f>VLOOKUP(B40,'Plantilla publicacion'!$A$3:$M$489,7,0)</f>
        <v>N/A</v>
      </c>
      <c r="H40" s="6" t="str">
        <f>VLOOKUP(B40,'Plantilla publicacion'!$A$3:$M$504,8,0)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publicacion'!$A$3:$M$504,9,0)</f>
        <v>1</v>
      </c>
      <c r="J40" s="6" t="str">
        <f>VLOOKUP(B40,'Plantilla publicacion'!$A$3:$M$504,10,0)</f>
        <v>Númerica</v>
      </c>
      <c r="K40" s="7" t="str">
        <f>VLOOKUP(B40,'Plantilla publicacion'!$A$3:$M$504,11,0)</f>
        <v>2025-03-01</v>
      </c>
      <c r="L40" s="7" t="str">
        <f>VLOOKUP(B40,'Plantilla publicacion'!$A$3:$M$504,12,0)</f>
        <v>2025-03-15</v>
      </c>
      <c r="M40" s="58"/>
      <c r="N40" s="17" t="str">
        <f>VLOOKUP(B40,'Plantilla publicacion'!$A$3:$M$504,13,0)</f>
        <v>37-GRUPO DE TRABAJO DE ESTUDIOS ECONÓMICOS</v>
      </c>
    </row>
    <row r="41" spans="1:14" ht="25.5" x14ac:dyDescent="0.25">
      <c r="A41" s="13" t="str">
        <f>VLOOKUP(B41,'Plantilla publicacion'!$A$3:$B$489,2,0)</f>
        <v>Actividad propia</v>
      </c>
      <c r="B41" s="6" t="s">
        <v>865</v>
      </c>
      <c r="C41" s="220"/>
      <c r="D41" s="220">
        <f>VLOOKUP(B41,'Plantilla publicacion'!$A$3:$M$489,6,0)</f>
        <v>0</v>
      </c>
      <c r="E41" s="220"/>
      <c r="F41" s="220"/>
      <c r="G41" s="220" t="str">
        <f>VLOOKUP(B41,'Plantilla publicacion'!$A$3:$M$489,7,0)</f>
        <v>N/A</v>
      </c>
      <c r="H41" s="6" t="str">
        <f>VLOOKUP(B41,'Plantilla publicacion'!$A$3:$M$504,8,0)</f>
        <v>Definir un plan de trabajo para la elaboración y entrega de los estudios seleccionados (plan de trabajo)</v>
      </c>
      <c r="I41" s="6">
        <f>VLOOKUP(B41,'Plantilla publicacion'!$A$3:$M$504,9,0)</f>
        <v>1</v>
      </c>
      <c r="J41" s="6" t="str">
        <f>VLOOKUP(B41,'Plantilla publicacion'!$A$3:$M$504,10,0)</f>
        <v>Númerica</v>
      </c>
      <c r="K41" s="7" t="str">
        <f>VLOOKUP(B41,'Plantilla publicacion'!$A$3:$M$504,11,0)</f>
        <v>2025-03-17</v>
      </c>
      <c r="L41" s="7" t="str">
        <f>VLOOKUP(B41,'Plantilla publicacion'!$A$3:$M$504,12,0)</f>
        <v>2025-04-05</v>
      </c>
      <c r="M41" s="58"/>
      <c r="N41" s="17" t="str">
        <f>VLOOKUP(B41,'Plantilla publicacion'!$A$3:$M$504,13,0)</f>
        <v>37-GRUPO DE TRABAJO DE ESTUDIOS ECONÓMICOS</v>
      </c>
    </row>
    <row r="42" spans="1:14" ht="26.25" thickBot="1" x14ac:dyDescent="0.3">
      <c r="A42" s="13" t="str">
        <f>VLOOKUP(B42,'Plantilla publicacion'!$A$3:$B$489,2,0)</f>
        <v>Actividad propia</v>
      </c>
      <c r="B42" s="11" t="s">
        <v>867</v>
      </c>
      <c r="C42" s="221"/>
      <c r="D42" s="221">
        <f>VLOOKUP(B42,'Plantilla publicacion'!$A$3:$M$489,6,0)</f>
        <v>0</v>
      </c>
      <c r="E42" s="221"/>
      <c r="F42" s="221"/>
      <c r="G42" s="221" t="str">
        <f>VLOOKUP(B42,'Plantilla publicacion'!$A$3:$M$489,7,0)</f>
        <v>N/A</v>
      </c>
      <c r="H42" s="11" t="str">
        <f>VLOOKUP(B42,'Plantilla publicacion'!$A$3:$M$504,8,0)</f>
        <v>Ejecutar el plan de trabajo (Informe de seguimiento y/o ejecución del programa)</v>
      </c>
      <c r="I42" s="11">
        <f>VLOOKUP(B42,'Plantilla publicacion'!$A$3:$M$504,9,0)</f>
        <v>100</v>
      </c>
      <c r="J42" s="11" t="str">
        <f>VLOOKUP(B42,'Plantilla publicacion'!$A$3:$M$504,10,0)</f>
        <v>Porcentual</v>
      </c>
      <c r="K42" s="113" t="str">
        <f>VLOOKUP(B42,'Plantilla publicacion'!$A$3:$M$504,11,0)</f>
        <v>2025-04-07</v>
      </c>
      <c r="L42" s="113" t="str">
        <f>VLOOKUP(B42,'Plantilla publicacion'!$A$3:$M$504,12,0)</f>
        <v>2025-12-19</v>
      </c>
      <c r="M42" s="111"/>
      <c r="N42" s="115" t="str">
        <f>VLOOKUP(B42,'Plantilla publicacion'!$A$3:$M$504,13,0)</f>
        <v>37-GRUPO DE TRABAJO DE ESTUDIOS ECONÓMICOS</v>
      </c>
    </row>
    <row r="43" spans="1:14" s="12" customFormat="1" ht="51" x14ac:dyDescent="0.25">
      <c r="A43" s="5" t="str">
        <f>VLOOKUP(B43,'Plantilla publicacion'!$A$3:$B$489,2,0)</f>
        <v>Producto</v>
      </c>
      <c r="B43" s="101" t="s">
        <v>877</v>
      </c>
      <c r="C43" s="219" t="str">
        <f>VLOOKUP(B43,'Plantilla publicacion'!$A$3:$R$489,17,0)</f>
        <v>PND - 2-01-4-c- Seguridad humana y justicia social - Portabilidad de datos para el empoderamiento ciudadano / PES - Reindustrialización</v>
      </c>
      <c r="D43" s="219" t="str">
        <f>VLOOKUP(B43,'Plantilla publicacion'!$A$3:$M$496,6,0)</f>
        <v>58-Promover el enfoque preventivo, diferencial y territorial en el que hacer misional de la entidad</v>
      </c>
      <c r="E43" s="219" t="str">
        <f>VLOOKUP(B43,'Plantilla publicacion'!$A$3:$O$489,14,0)</f>
        <v>103-Cumplimiento de productos del PAI asociados a Promover el enfoque preventivo, diferencial y territorial en el que hacer misional de la entidad</v>
      </c>
      <c r="F43" s="219" t="str">
        <f>VLOOKUP(B43,'Plantilla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219" t="str">
        <f>VLOOKUP(B43,'Plantilla publicacion'!$A$3:$M$496,7,0)</f>
        <v>C-3503-0200-0012-20104c</v>
      </c>
      <c r="H43" s="103" t="str">
        <f>VLOOKUP(B43,'Plantilla publicacion'!$A$3:$M$504,8,0)</f>
        <v>Lineamientos para generar conciencia sobre el debido tratamiento de datos personales en los procesos de transferencia de tecnología para salvaguardar el derecho en dichos procesos,  divulgado.  (informe de conclusiones/único entregable)</v>
      </c>
      <c r="I43" s="103">
        <f>VLOOKUP(B43,'Plantilla publicacion'!$A$3:$M$504,9,0)</f>
        <v>1</v>
      </c>
      <c r="J43" s="103" t="str">
        <f>VLOOKUP(B43,'Plantilla publicacion'!$A$3:$M$504,10,0)</f>
        <v>Númerica</v>
      </c>
      <c r="K43" s="189" t="str">
        <f>VLOOKUP(B43,'Plantilla publicacion'!$A$3:$M$504,11,0)</f>
        <v>2025-03-04</v>
      </c>
      <c r="L43" s="189" t="str">
        <f>VLOOKUP(B43,'Plantilla publicacion'!$A$3:$M$504,12,0)</f>
        <v>2025-11-28</v>
      </c>
      <c r="M43" s="15" t="str">
        <f>IF(ISERROR(VLOOKUP(B43,'Plantilla publicacion'!$A$3:$P$489,16,0)),"NA",VLOOKUP(B43,'Plantilla publicacion'!$A$3:$P$489,16,0))</f>
        <v>PES_20230193 / PEI_23</v>
      </c>
      <c r="N43" s="104" t="str">
        <f>VLOOKUP(B43,'Plantilla publicacion'!$A$3:$M$504,13,0)</f>
        <v>7000-DESPACHO DEL SUPERINTENDENTE DELEGADO PARA LA PROTECCIÓN DE DATOS PERSONALES</v>
      </c>
    </row>
    <row r="44" spans="1:14" ht="51" x14ac:dyDescent="0.25">
      <c r="A44" s="13" t="str">
        <f>VLOOKUP(B44,'Plantilla publicacion'!$A$3:$B$489,2,0)</f>
        <v>Actividad propia</v>
      </c>
      <c r="B44" s="105" t="s">
        <v>879</v>
      </c>
      <c r="C44" s="220"/>
      <c r="D44" s="220">
        <f>VLOOKUP(B44,'Plantilla publicacion'!$A$3:$M$489,6,0)</f>
        <v>0</v>
      </c>
      <c r="E44" s="220"/>
      <c r="F44" s="220"/>
      <c r="G44" s="220" t="str">
        <f>VLOOKUP(B44,'Plantilla publicacion'!$A$3:$M$489,7,0)</f>
        <v>N/A</v>
      </c>
      <c r="H44" s="6" t="str">
        <f>VLOOKUP(B44,'Plantilla publicacion'!$A$3:$M$504,8,0)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publicacion'!$A$3:$M$504,9,0)</f>
        <v>1</v>
      </c>
      <c r="J44" s="6" t="str">
        <f>VLOOKUP(B44,'Plantilla publicacion'!$A$3:$M$504,10,0)</f>
        <v>Númerica</v>
      </c>
      <c r="K44" s="7" t="str">
        <f>VLOOKUP(B44,'Plantilla publicacion'!$A$3:$M$504,11,0)</f>
        <v>2025-03-04</v>
      </c>
      <c r="L44" s="7" t="str">
        <f>VLOOKUP(B44,'Plantilla publicacion'!$A$3:$M$504,12,0)</f>
        <v>2025-10-31</v>
      </c>
      <c r="M44" s="58"/>
      <c r="N44" s="106" t="str">
        <f>VLOOKUP(B44,'Plantilla publicacion'!$A$3:$M$504,13,0)</f>
        <v>7000-DESPACHO DEL SUPERINTENDENTE DELEGADO PARA LA PROTECCIÓN DE DATOS PERSONALES</v>
      </c>
    </row>
    <row r="45" spans="1:14" ht="39" thickBot="1" x14ac:dyDescent="0.3">
      <c r="A45" s="13" t="str">
        <f>VLOOKUP(B45,'Plantilla publicacion'!$A$3:$B$489,2,0)</f>
        <v>Actividad propia</v>
      </c>
      <c r="B45" s="107" t="s">
        <v>880</v>
      </c>
      <c r="C45" s="221"/>
      <c r="D45" s="221">
        <f>VLOOKUP(B45,'Plantilla publicacion'!$A$3:$M$489,6,0)</f>
        <v>0</v>
      </c>
      <c r="E45" s="221"/>
      <c r="F45" s="221"/>
      <c r="G45" s="221" t="str">
        <f>VLOOKUP(B45,'Plantilla publicacion'!$A$3:$M$489,7,0)</f>
        <v>N/A</v>
      </c>
      <c r="H45" s="109" t="str">
        <f>VLOOKUP(B45,'Plantilla publicacion'!$A$3:$M$504,8,0)</f>
        <v>Realizar un informe con las conclusiones y reflexiones sobre la sinergias entre las propiedad industrial y el debido de tratamiento datos personales. (Informe elaborado)</v>
      </c>
      <c r="I45" s="109">
        <f>VLOOKUP(B45,'Plantilla publicacion'!$A$3:$M$504,9,0)</f>
        <v>1</v>
      </c>
      <c r="J45" s="109" t="str">
        <f>VLOOKUP(B45,'Plantilla publicacion'!$A$3:$M$504,10,0)</f>
        <v>Númerica</v>
      </c>
      <c r="K45" s="110" t="str">
        <f>VLOOKUP(B45,'Plantilla publicacion'!$A$3:$M$504,11,0)</f>
        <v>2025-07-01</v>
      </c>
      <c r="L45" s="110" t="str">
        <f>VLOOKUP(B45,'Plantilla publicacion'!$A$3:$M$504,12,0)</f>
        <v>2025-11-28</v>
      </c>
      <c r="M45" s="111"/>
      <c r="N45" s="112" t="str">
        <f>VLOOKUP(B45,'Plantilla publicacion'!$A$3:$M$504,13,0)</f>
        <v>7000-DESPACHO DEL SUPERINTENDENTE DELEGADO PARA LA PROTECCIÓN DE DATOS PERSONALES</v>
      </c>
    </row>
    <row r="46" spans="1:14" s="12" customFormat="1" ht="63.75" x14ac:dyDescent="0.25">
      <c r="A46" s="5" t="str">
        <f>VLOOKUP(B46,'Plantilla publicacion'!$A$3:$B$489,2,0)</f>
        <v>Producto</v>
      </c>
      <c r="B46" s="101" t="s">
        <v>1153</v>
      </c>
      <c r="C46" s="219" t="str">
        <f>VLOOKUP(B46,'Plantilla publicacion'!$A$3:$R$489,17,0)</f>
        <v>PND - 5-31-5-b- Convergencia regional - Entidades públicas territoriales y nacionales fortalecidas / PES - Transformación Institucional</v>
      </c>
      <c r="D46" s="219" t="str">
        <f>VLOOKUP(B46,'Plantilla publicacion'!$A$3:$M$496,6,0)</f>
        <v>56-Fortalecer la gestión de la información, el conocimiento y la innovación para optimizar la capacidad institucional</v>
      </c>
      <c r="E46" s="219" t="str">
        <f>VLOOKUP(B46,'Plantilla publicacion'!$A$3:$O$489,14,0)</f>
        <v>102-Cumplimiento de productos del PAI asociados a Fortalecer la gestión de la información, el conocimiento y la innovación para optimizar la capacidad institucional</v>
      </c>
      <c r="F46" s="219" t="str">
        <f>VLOOKUP(B46,'Plantilla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219" t="str">
        <f>VLOOKUP(B46,'Plantilla publicacion'!$A$3:$M$496,7,0)</f>
        <v>N/A</v>
      </c>
      <c r="H46" s="103" t="str">
        <f>VLOOKUP(B46,'Plantilla publicacion'!$A$3:$M$504,8,0)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3">
        <f>VLOOKUP(B46,'Plantilla publicacion'!$A$3:$M$504,9,0)</f>
        <v>4</v>
      </c>
      <c r="J46" s="103" t="str">
        <f>VLOOKUP(B46,'Plantilla publicacion'!$A$3:$M$504,10,0)</f>
        <v>Númerica</v>
      </c>
      <c r="K46" s="189" t="str">
        <f>VLOOKUP(B46,'Plantilla publicacion'!$A$3:$M$504,11,0)</f>
        <v>2025-02-03</v>
      </c>
      <c r="L46" s="189" t="str">
        <f>VLOOKUP(B46,'Plantilla publicacion'!$A$3:$M$504,12,0)</f>
        <v>2025-11-28</v>
      </c>
      <c r="M46" s="15" t="str">
        <f>IF(ISERROR(VLOOKUP(B46,'Plantilla publicacion'!$A$3:$P$489,16,0)),"NA",VLOOKUP(B46,'Plantilla publicacion'!$A$3:$P$489,16,0))</f>
        <v>PND_7_Fortalecer las capacidades y conocimiento sobre derechos y deberes de las relaciones de consumo (programas de cumplimiento en competencia) / PND 9_Ampliar los instrumentos de prevención</v>
      </c>
      <c r="N46" s="104" t="str">
        <f>VLOOKUP(B46,'Plantilla publicacion'!$A$3:$M$504,13,0)</f>
        <v>10-OFICINA  ASESORA JURÍDICA;
1000-DESPACHO DEL SUPERINTENDENTE DELEGADO PARA LA PROTECCIÓN DE LA COMPETENCIA;
73-GRUPO DE TRABAJO DE COMUNICACION</v>
      </c>
    </row>
    <row r="47" spans="1:14" ht="38.25" x14ac:dyDescent="0.25">
      <c r="A47" s="13" t="str">
        <f>VLOOKUP(B47,'Plantilla publicacion'!$A$3:$B$489,2,0)</f>
        <v>Actividad propia</v>
      </c>
      <c r="B47" s="105" t="s">
        <v>1156</v>
      </c>
      <c r="C47" s="220"/>
      <c r="D47" s="220">
        <f>VLOOKUP(B47,'Plantilla publicacion'!$A$3:$M$489,6,0)</f>
        <v>0</v>
      </c>
      <c r="E47" s="220"/>
      <c r="F47" s="220"/>
      <c r="G47" s="220" t="str">
        <f>VLOOKUP(B47,'Plantilla publicacion'!$A$3:$M$489,7,0)</f>
        <v>N/A</v>
      </c>
      <c r="H47" s="6" t="str">
        <f>VLOOKUP(B47,'Plantilla publicacion'!$A$3:$M$504,8,0)</f>
        <v>Elaborar y enviar los documentos a la Oficina Asesora Jurídica  (Documento en Word de la guía o manual remitido a la Oficina Asesora Jurídica)</v>
      </c>
      <c r="I47" s="6">
        <f>VLOOKUP(B47,'Plantilla publicacion'!$A$3:$M$504,9,0)</f>
        <v>4</v>
      </c>
      <c r="J47" s="6" t="str">
        <f>VLOOKUP(B47,'Plantilla publicacion'!$A$3:$M$504,10,0)</f>
        <v>Númerica</v>
      </c>
      <c r="K47" s="7" t="str">
        <f>VLOOKUP(B47,'Plantilla publicacion'!$A$3:$M$504,11,0)</f>
        <v>2025-02-03</v>
      </c>
      <c r="L47" s="7" t="str">
        <f>VLOOKUP(B47,'Plantilla publicacion'!$A$3:$M$504,12,0)</f>
        <v>2025-07-31</v>
      </c>
      <c r="M47" s="58"/>
      <c r="N47" s="106" t="str">
        <f>VLOOKUP(B47,'Plantilla publicacion'!$A$3:$M$504,13,0)</f>
        <v>1000-DESPACHO DEL SUPERINTENDENTE DELEGADO PARA LA PROTECCIÓN DE LA COMPETENCIA</v>
      </c>
    </row>
    <row r="48" spans="1:14" ht="38.25" x14ac:dyDescent="0.25">
      <c r="A48" s="13" t="str">
        <f>VLOOKUP(B48,'Plantilla publicacion'!$A$3:$B$489,2,0)</f>
        <v>Actividad sin participaci�n</v>
      </c>
      <c r="B48" s="105" t="s">
        <v>1158</v>
      </c>
      <c r="C48" s="220"/>
      <c r="D48" s="220">
        <f>VLOOKUP(B48,'Plantilla publicacion'!$A$3:$M$489,6,0)</f>
        <v>0</v>
      </c>
      <c r="E48" s="220"/>
      <c r="F48" s="220"/>
      <c r="G48" s="220" t="str">
        <f>VLOOKUP(B48,'Plantilla publicacion'!$A$3:$M$489,7,0)</f>
        <v>N/A</v>
      </c>
      <c r="H48" s="6" t="str">
        <f>VLOOKUP(B48,'Plantilla publicacion'!$A$3:$M$504,8,0)</f>
        <v>Revisar y/o aprobar los documentos y enviarlos al área solicitante mediante correo electrónico. (Correo electrónico con revisión y/o aprobación de los documentos)</v>
      </c>
      <c r="I48" s="6">
        <f>VLOOKUP(B48,'Plantilla publicacion'!$A$3:$M$504,9,0)</f>
        <v>4</v>
      </c>
      <c r="J48" s="6" t="str">
        <f>VLOOKUP(B48,'Plantilla publicacion'!$A$3:$M$504,10,0)</f>
        <v>Númerica</v>
      </c>
      <c r="K48" s="7" t="str">
        <f>VLOOKUP(B48,'Plantilla publicacion'!$A$3:$M$504,11,0)</f>
        <v>2025-03-20</v>
      </c>
      <c r="L48" s="7" t="str">
        <f>VLOOKUP(B48,'Plantilla publicacion'!$A$3:$M$504,12,0)</f>
        <v>2025-07-31</v>
      </c>
      <c r="M48" s="58"/>
      <c r="N48" s="106" t="str">
        <f>VLOOKUP(B48,'Plantilla publicacion'!$A$3:$M$504,13,0)</f>
        <v>10-OFICINA  ASESORA JURÍDICA</v>
      </c>
    </row>
    <row r="49" spans="1:14" ht="63.75" x14ac:dyDescent="0.25">
      <c r="A49" s="13" t="str">
        <f>VLOOKUP(B49,'Plantilla publicacion'!$A$3:$B$489,2,0)</f>
        <v>Actividad propia</v>
      </c>
      <c r="B49" s="105" t="s">
        <v>1161</v>
      </c>
      <c r="C49" s="220"/>
      <c r="D49" s="220">
        <f>VLOOKUP(B49,'Plantilla publicacion'!$A$3:$M$489,6,0)</f>
        <v>0</v>
      </c>
      <c r="E49" s="220"/>
      <c r="F49" s="220"/>
      <c r="G49" s="220" t="str">
        <f>VLOOKUP(B49,'Plantilla publicacion'!$A$3:$M$489,7,0)</f>
        <v>N/A</v>
      </c>
      <c r="H49" s="6" t="str">
        <f>VLOOKUP(B49,'Plantilla publicacion'!$A$3:$M$504,8,0)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publicacion'!$A$3:$M$504,9,0)</f>
        <v>4</v>
      </c>
      <c r="J49" s="6" t="str">
        <f>VLOOKUP(B49,'Plantilla publicacion'!$A$3:$M$504,10,0)</f>
        <v>Númerica</v>
      </c>
      <c r="K49" s="7" t="str">
        <f>VLOOKUP(B49,'Plantilla publicacion'!$A$3:$M$504,11,0)</f>
        <v>2025-08-01</v>
      </c>
      <c r="L49" s="7" t="str">
        <f>VLOOKUP(B49,'Plantilla publicacion'!$A$3:$M$504,12,0)</f>
        <v>2025-08-29</v>
      </c>
      <c r="M49" s="58"/>
      <c r="N49" s="106" t="str">
        <f>VLOOKUP(B49,'Plantilla publicacion'!$A$3:$M$504,13,0)</f>
        <v>1000-DESPACHO DEL SUPERINTENDENTE DELEGADO PARA LA PROTECCIÓN DE LA COMPETENCIA</v>
      </c>
    </row>
    <row r="50" spans="1:14" ht="25.5" x14ac:dyDescent="0.25">
      <c r="A50" s="13" t="str">
        <f>VLOOKUP(B50,'Plantilla publicacion'!$A$3:$B$489,2,0)</f>
        <v>Actividad sin participaci�n</v>
      </c>
      <c r="B50" s="105" t="s">
        <v>1163</v>
      </c>
      <c r="C50" s="220"/>
      <c r="D50" s="220">
        <f>VLOOKUP(B50,'Plantilla publicacion'!$A$3:$M$489,6,0)</f>
        <v>0</v>
      </c>
      <c r="E50" s="220"/>
      <c r="F50" s="220"/>
      <c r="G50" s="220" t="str">
        <f>VLOOKUP(B50,'Plantilla publicacion'!$A$3:$M$489,7,0)</f>
        <v>N/A</v>
      </c>
      <c r="H50" s="6" t="str">
        <f>VLOOKUP(B50,'Plantilla publicacion'!$A$3:$M$504,8,0)</f>
        <v>Elaborar y enviar al área solicitante, los  documentos con ajustes de corrección de estilo y diagramado.  (Documento Final)</v>
      </c>
      <c r="I50" s="6">
        <f>VLOOKUP(B50,'Plantilla publicacion'!$A$3:$M$504,9,0)</f>
        <v>4</v>
      </c>
      <c r="J50" s="6" t="str">
        <f>VLOOKUP(B50,'Plantilla publicacion'!$A$3:$M$504,10,0)</f>
        <v>Númerica</v>
      </c>
      <c r="K50" s="7" t="str">
        <f>VLOOKUP(B50,'Plantilla publicacion'!$A$3:$M$504,11,0)</f>
        <v>2025-09-01</v>
      </c>
      <c r="L50" s="7" t="str">
        <f>VLOOKUP(B50,'Plantilla publicacion'!$A$3:$M$504,12,0)</f>
        <v>2025-10-31</v>
      </c>
      <c r="M50" s="58"/>
      <c r="N50" s="106" t="str">
        <f>VLOOKUP(B50,'Plantilla publicacion'!$A$3:$M$504,13,0)</f>
        <v>73-GRUPO DE TRABAJO DE COMUNICACION</v>
      </c>
    </row>
    <row r="51" spans="1:14" ht="26.25" thickBot="1" x14ac:dyDescent="0.3">
      <c r="A51" s="13" t="str">
        <f>VLOOKUP(B51,'Plantilla publicacion'!$A$3:$B$489,2,0)</f>
        <v>Actividad propia</v>
      </c>
      <c r="B51" s="107" t="s">
        <v>1165</v>
      </c>
      <c r="C51" s="221"/>
      <c r="D51" s="221">
        <f>VLOOKUP(B51,'Plantilla publicacion'!$A$3:$M$489,6,0)</f>
        <v>0</v>
      </c>
      <c r="E51" s="221"/>
      <c r="F51" s="221"/>
      <c r="G51" s="221" t="str">
        <f>VLOOKUP(B51,'Plantilla publicacion'!$A$3:$M$489,7,0)</f>
        <v>N/A</v>
      </c>
      <c r="H51" s="109" t="str">
        <f>VLOOKUP(B51,'Plantilla publicacion'!$A$3:$M$504,8,0)</f>
        <v>Solicitar la Publicación de los documentos en la página web. (Correo electrónico y Documento de la guía o manual a publicar)</v>
      </c>
      <c r="I51" s="109">
        <f>VLOOKUP(B51,'Plantilla publicacion'!$A$3:$M$504,9,0)</f>
        <v>4</v>
      </c>
      <c r="J51" s="109" t="str">
        <f>VLOOKUP(B51,'Plantilla publicacion'!$A$3:$M$504,10,0)</f>
        <v>Númerica</v>
      </c>
      <c r="K51" s="110" t="str">
        <f>VLOOKUP(B51,'Plantilla publicacion'!$A$3:$M$504,11,0)</f>
        <v>2025-11-04</v>
      </c>
      <c r="L51" s="110" t="str">
        <f>VLOOKUP(B51,'Plantilla publicacion'!$A$3:$M$504,12,0)</f>
        <v>2025-11-28</v>
      </c>
      <c r="M51" s="111"/>
      <c r="N51" s="112" t="str">
        <f>VLOOKUP(B51,'Plantilla publicacion'!$A$3:$M$504,13,0)</f>
        <v>1000-DESPACHO DEL SUPERINTENDENTE DELEGADO PARA LA PROTECCIÓN DE LA COMPETENCIA</v>
      </c>
    </row>
    <row r="52" spans="1:14" s="12" customFormat="1" ht="63.75" x14ac:dyDescent="0.25">
      <c r="A52" s="5" t="str">
        <f>VLOOKUP(B52,'Plantilla publicacion'!$A$3:$B$489,2,0)</f>
        <v>Producto</v>
      </c>
      <c r="B52" s="15" t="s">
        <v>1167</v>
      </c>
      <c r="C52" s="220" t="str">
        <f>VLOOKUP(B52,'Plantilla publicacion'!$A$3:$R$489,17,0)</f>
        <v>PND - 5-31-5-b- Convergencia regional - Entidades públicas territoriales y nacionales fortalecidas / PES - Transformación Institucional</v>
      </c>
      <c r="D52" s="220" t="str">
        <f>VLOOKUP(B52,'Plantilla publicacion'!$A$3:$M$496,6,0)</f>
        <v>56-Fortalecer la gestión de la información, el conocimiento y la innovación para optimizar la capacidad institucional</v>
      </c>
      <c r="E52" s="220" t="str">
        <f>VLOOKUP(B52,'Plantilla publicacion'!$A$3:$O$489,14,0)</f>
        <v>102-Cumplimiento de productos del PAI asociados a Fortalecer la gestión de la información, el conocimiento y la innovación para optimizar la capacidad institucional</v>
      </c>
      <c r="F52" s="220" t="str">
        <f>VLOOKUP(B52,'Plantilla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20" t="str">
        <f>VLOOKUP(B52,'Plantilla publicacion'!$A$3:$M$496,7,0)</f>
        <v>N/A</v>
      </c>
      <c r="H52" s="15" t="str">
        <f>VLOOKUP(B52,'Plantilla publicacion'!$A$3:$M$504,8,0)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publicacion'!$A$3:$M$504,9,0)</f>
        <v>5</v>
      </c>
      <c r="J52" s="15" t="str">
        <f>VLOOKUP(B52,'Plantilla publicacion'!$A$3:$M$504,10,0)</f>
        <v>Númerica</v>
      </c>
      <c r="K52" s="188" t="str">
        <f>VLOOKUP(B52,'Plantilla publicacion'!$A$3:$M$504,11,0)</f>
        <v>2025-02-03</v>
      </c>
      <c r="L52" s="188" t="str">
        <f>VLOOKUP(B52,'Plantilla publicacion'!$A$3:$M$504,12,0)</f>
        <v>2025-12-12</v>
      </c>
      <c r="M52" s="15" t="str">
        <f>IF(ISERROR(VLOOKUP(B52,'Plantilla publicacion'!$A$3:$P$489,16,0)),"NA",VLOOKUP(B52,'Plantilla publicacion'!$A$3:$P$489,16,0))</f>
        <v>PND 9_Ampliar los instrumentos de prevención / PND 10_Fortalecer las actividades de inspección, vigilancia y control / PES_20230189 / PES_20230192 / PEI_4 / PEI_5</v>
      </c>
      <c r="N52" s="15" t="str">
        <f>VLOOKUP(B52,'Plantilla publicacion'!$A$3:$M$504,13,0)</f>
        <v>1000-DESPACHO DEL SUPERINTENDENTE DELEGADO PARA LA PROTECCIÓN DE LA COMPETENCIA</v>
      </c>
    </row>
    <row r="53" spans="1:14" ht="25.5" x14ac:dyDescent="0.25">
      <c r="A53" s="13" t="str">
        <f>VLOOKUP(B53,'Plantilla publicacion'!$A$3:$B$489,2,0)</f>
        <v>Actividad propia</v>
      </c>
      <c r="B53" s="6" t="s">
        <v>1169</v>
      </c>
      <c r="C53" s="220"/>
      <c r="D53" s="220">
        <f>VLOOKUP(B53,'Plantilla publicacion'!$A$3:$M$489,6,0)</f>
        <v>0</v>
      </c>
      <c r="E53" s="220"/>
      <c r="F53" s="220"/>
      <c r="G53" s="220" t="str">
        <f>VLOOKUP(B53,'Plantilla publicacion'!$A$3:$M$489,7,0)</f>
        <v>N/A</v>
      </c>
      <c r="H53" s="6" t="str">
        <f>VLOOKUP(B53,'Plantilla publicacion'!$A$3:$M$504,8,0)</f>
        <v>Definir el alcance requerido, para los estudios o informes.  (Acta con el alcance definido)</v>
      </c>
      <c r="I53" s="6">
        <f>VLOOKUP(B53,'Plantilla publicacion'!$A$3:$M$504,9,0)</f>
        <v>5</v>
      </c>
      <c r="J53" s="6" t="str">
        <f>VLOOKUP(B53,'Plantilla publicacion'!$A$3:$M$504,10,0)</f>
        <v>Númerica</v>
      </c>
      <c r="K53" s="7" t="str">
        <f>VLOOKUP(B53,'Plantilla publicacion'!$A$3:$M$504,11,0)</f>
        <v>2025-02-03</v>
      </c>
      <c r="L53" s="7" t="str">
        <f>VLOOKUP(B53,'Plantilla publicacion'!$A$3:$M$504,12,0)</f>
        <v>2025-02-28</v>
      </c>
      <c r="M53" s="58"/>
      <c r="N53" s="17" t="str">
        <f>VLOOKUP(B53,'Plantilla publicacion'!$A$3:$M$504,13,0)</f>
        <v>1000-DESPACHO DEL SUPERINTENDENTE DELEGADO PARA LA PROTECCIÓN DE LA COMPETENCIA</v>
      </c>
    </row>
    <row r="54" spans="1:14" ht="26.25" thickBot="1" x14ac:dyDescent="0.3">
      <c r="A54" s="13" t="str">
        <f>VLOOKUP(B54,'Plantilla publicacion'!$A$3:$B$489,2,0)</f>
        <v>Actividad propia</v>
      </c>
      <c r="B54" s="11" t="s">
        <v>1171</v>
      </c>
      <c r="C54" s="220"/>
      <c r="D54" s="220">
        <f>VLOOKUP(B54,'Plantilla publicacion'!$A$3:$M$489,6,0)</f>
        <v>0</v>
      </c>
      <c r="E54" s="220"/>
      <c r="F54" s="220"/>
      <c r="G54" s="220" t="str">
        <f>VLOOKUP(B54,'Plantilla publicacion'!$A$3:$M$489,7,0)</f>
        <v>N/A</v>
      </c>
      <c r="H54" s="11" t="str">
        <f>VLOOKUP(B54,'Plantilla publicacion'!$A$3:$M$504,8,0)</f>
        <v>Realizar y entregar los estudios o informes   (Estudio presentado a la Delegada para la Protección de la Competencia)</v>
      </c>
      <c r="I54" s="11">
        <f>VLOOKUP(B54,'Plantilla publicacion'!$A$3:$M$504,9,0)</f>
        <v>5</v>
      </c>
      <c r="J54" s="11" t="str">
        <f>VLOOKUP(B54,'Plantilla publicacion'!$A$3:$M$504,10,0)</f>
        <v>Númerica</v>
      </c>
      <c r="K54" s="113" t="str">
        <f>VLOOKUP(B54,'Plantilla publicacion'!$A$3:$M$504,11,0)</f>
        <v>2025-03-03</v>
      </c>
      <c r="L54" s="113" t="str">
        <f>VLOOKUP(B54,'Plantilla publicacion'!$A$3:$M$504,12,0)</f>
        <v>2025-12-12</v>
      </c>
      <c r="M54" s="111"/>
      <c r="N54" s="115" t="str">
        <f>VLOOKUP(B54,'Plantilla publicacion'!$A$3:$M$504,13,0)</f>
        <v>1000-DESPACHO DEL SUPERINTENDENTE DELEGADO PARA LA PROTECCIÓN DE LA COMPETENCIA</v>
      </c>
    </row>
    <row r="55" spans="1:14" s="12" customFormat="1" ht="51" x14ac:dyDescent="0.25">
      <c r="A55" s="5" t="str">
        <f>VLOOKUP(B55,'Plantilla publicacion'!$A$3:$B$489,2,0)</f>
        <v>Producto</v>
      </c>
      <c r="B55" s="101" t="s">
        <v>1325</v>
      </c>
      <c r="C55" s="219" t="str">
        <f>VLOOKUP(B55,'Plantilla publicacion'!$A$3:$R$489,17,0)</f>
        <v>PND - 5-31-5-b- Convergencia regional - Entidades públicas territoriales y nacionales fortalecidas / PES - Cierre de brechas territoriales</v>
      </c>
      <c r="D55" s="219" t="str">
        <f>VLOOKUP(B55,'Plantilla publicacion'!$A$3:$M$496,6,0)</f>
        <v>58-Promover el enfoque preventivo, diferencial y territorial en el que hacer misional de la entidad</v>
      </c>
      <c r="E55" s="219" t="str">
        <f>VLOOKUP(B55,'Plantilla publicacion'!$A$3:$O$489,14,0)</f>
        <v>103-Cumplimiento de productos del PAI asociados a Promover el enfoque preventivo, diferencial y territorial en el que hacer misional de la entidad</v>
      </c>
      <c r="F55" s="219" t="str">
        <f>VLOOKUP(B55,'Plantilla publicacion'!$A$3:$P$489,15,0)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19" t="str">
        <f>VLOOKUP(B55,'Plantilla publicacion'!$A$3:$M$496,7,0)</f>
        <v>C-3503-0200-0009-40401c</v>
      </c>
      <c r="H55" s="103" t="str">
        <f>VLOOKUP(B55,'Plantilla publicacion'!$A$3:$M$504,8,0)</f>
        <v>Guía de Aprendizaje en Derecho de Consumo traducida a lenguaje de minorías étnicas, elaborada y socializada  (Guía en formato digital)</v>
      </c>
      <c r="I55" s="103">
        <f>VLOOKUP(B55,'Plantilla publicacion'!$A$3:$M$504,9,0)</f>
        <v>1</v>
      </c>
      <c r="J55" s="103" t="str">
        <f>VLOOKUP(B55,'Plantilla publicacion'!$A$3:$M$504,10,0)</f>
        <v>Númerica</v>
      </c>
      <c r="K55" s="189" t="str">
        <f>VLOOKUP(B55,'Plantilla publicacion'!$A$3:$M$504,11,0)</f>
        <v>2025-02-03</v>
      </c>
      <c r="L55" s="189" t="str">
        <f>VLOOKUP(B55,'Plantilla publicacion'!$A$3:$M$504,12,0)</f>
        <v>2025-12-15</v>
      </c>
      <c r="M55" s="15" t="str">
        <f>IF(ISERROR(VLOOKUP(B55,'Plantilla publicacion'!$A$3:$P$489,16,0)),"NA",VLOOKUP(B55,'Plantilla publicacion'!$A$3:$P$489,16,0))</f>
        <v>PND_8_Fortalecer las capacidades y conocimiento sobre derechos y deberes de las relaciones de consumo / PES_20230197 / PEI_17</v>
      </c>
      <c r="N55" s="104" t="str">
        <f>VLOOKUP(B55,'Plantilla publicacion'!$A$3:$M$504,13,0)</f>
        <v>3003-GRUPO DE TRABAJO DE APOYO A LA RED NACIONAL DE PROTECCIÓN  AL CONSUMIDOR;
71-GRUPO DE TRABAJO DE FORMACION</v>
      </c>
    </row>
    <row r="56" spans="1:14" ht="38.25" x14ac:dyDescent="0.25">
      <c r="A56" s="13" t="str">
        <f>VLOOKUP(B56,'Plantilla publicacion'!$A$3:$B$489,2,0)</f>
        <v>Actividad propia</v>
      </c>
      <c r="B56" s="105" t="s">
        <v>1327</v>
      </c>
      <c r="C56" s="220"/>
      <c r="D56" s="220">
        <f>VLOOKUP(B56,'Plantilla publicacion'!$A$3:$M$489,6,0)</f>
        <v>0</v>
      </c>
      <c r="E56" s="220"/>
      <c r="F56" s="220"/>
      <c r="G56" s="220" t="str">
        <f>VLOOKUP(B56,'Plantilla publicacion'!$A$3:$M$489,7,0)</f>
        <v>N/A</v>
      </c>
      <c r="H56" s="6" t="str">
        <f>VLOOKUP(B56,'Plantilla publicacion'!$A$3:$M$504,8,0)</f>
        <v>Definir el grupo étnico para la traducción de la Guía de Aprendizaje en Derecho de Consumo  (Acta de acuerdo de grupo étnico definido)</v>
      </c>
      <c r="I56" s="6">
        <f>VLOOKUP(B56,'Plantilla publicacion'!$A$3:$M$504,9,0)</f>
        <v>1</v>
      </c>
      <c r="J56" s="6" t="str">
        <f>VLOOKUP(B56,'Plantilla publicacion'!$A$3:$M$504,10,0)</f>
        <v>Númerica</v>
      </c>
      <c r="K56" s="7" t="str">
        <f>VLOOKUP(B56,'Plantilla publicacion'!$A$3:$M$504,11,0)</f>
        <v>2025-02-03</v>
      </c>
      <c r="L56" s="7" t="str">
        <f>VLOOKUP(B56,'Plantilla publicacion'!$A$3:$M$504,12,0)</f>
        <v>2025-03-31</v>
      </c>
      <c r="M56" s="58"/>
      <c r="N56" s="106" t="str">
        <f>VLOOKUP(B56,'Plantilla publicacion'!$A$3:$M$504,13,0)</f>
        <v>3003-GRUPO DE TRABAJO DE APOYO A LA RED NACIONAL DE PROTECCIÓN  AL CONSUMIDOR;
71-GRUPO DE TRABAJO DE FORMACION</v>
      </c>
    </row>
    <row r="57" spans="1:14" ht="38.25" x14ac:dyDescent="0.25">
      <c r="A57" s="13" t="str">
        <f>VLOOKUP(B57,'Plantilla publicacion'!$A$3:$B$489,2,0)</f>
        <v>Actividad propia</v>
      </c>
      <c r="B57" s="105" t="s">
        <v>1330</v>
      </c>
      <c r="C57" s="220"/>
      <c r="D57" s="220">
        <f>VLOOKUP(B57,'Plantilla publicacion'!$A$3:$M$489,6,0)</f>
        <v>0</v>
      </c>
      <c r="E57" s="220"/>
      <c r="F57" s="220"/>
      <c r="G57" s="220" t="str">
        <f>VLOOKUP(B57,'Plantilla publicacion'!$A$3:$M$489,7,0)</f>
        <v>N/A</v>
      </c>
      <c r="H57" s="6" t="str">
        <f>VLOOKUP(B57,'Plantilla publicacion'!$A$3:$M$504,8,0)</f>
        <v>Consolidar y traducir la Guía de Aprendizaje en Derecho de Consumo en lenguaje étnico aprobada (Guía de Aprendizaje en Derecho de Consumo en lenguaje étnico aprobada y traducida)</v>
      </c>
      <c r="I57" s="6">
        <f>VLOOKUP(B57,'Plantilla publicacion'!$A$3:$M$504,9,0)</f>
        <v>1</v>
      </c>
      <c r="J57" s="6" t="str">
        <f>VLOOKUP(B57,'Plantilla publicacion'!$A$3:$M$504,10,0)</f>
        <v>Númerica</v>
      </c>
      <c r="K57" s="7" t="str">
        <f>VLOOKUP(B57,'Plantilla publicacion'!$A$3:$M$504,11,0)</f>
        <v>2025-04-01</v>
      </c>
      <c r="L57" s="7" t="str">
        <f>VLOOKUP(B57,'Plantilla publicacion'!$A$3:$M$504,12,0)</f>
        <v>2025-08-29</v>
      </c>
      <c r="M57" s="58"/>
      <c r="N57" s="106" t="str">
        <f>VLOOKUP(B57,'Plantilla publicacion'!$A$3:$M$504,13,0)</f>
        <v>3003-GRUPO DE TRABAJO DE APOYO A LA RED NACIONAL DE PROTECCIÓN  AL CONSUMIDOR</v>
      </c>
    </row>
    <row r="58" spans="1:14" ht="38.25" x14ac:dyDescent="0.25">
      <c r="A58" s="13" t="str">
        <f>VLOOKUP(B58,'Plantilla publicacion'!$A$3:$B$489,2,0)</f>
        <v>Actividad propia</v>
      </c>
      <c r="B58" s="105" t="s">
        <v>1332</v>
      </c>
      <c r="C58" s="220"/>
      <c r="D58" s="220">
        <f>VLOOKUP(B58,'Plantilla publicacion'!$A$3:$M$489,6,0)</f>
        <v>0</v>
      </c>
      <c r="E58" s="220"/>
      <c r="F58" s="220"/>
      <c r="G58" s="220" t="str">
        <f>VLOOKUP(B58,'Plantilla publicacion'!$A$3:$M$489,7,0)</f>
        <v>N/A</v>
      </c>
      <c r="H58" s="6" t="str">
        <f>VLOOKUP(B58,'Plantilla publicacion'!$A$3:$M$504,8,0)</f>
        <v>Definir la Estrategia de socialización de la Guía de Aprendizaje en Derecho de Consumo (Documento Estrategia de socialización de la Guía de Aprendizaje en Derecho de Consumo)</v>
      </c>
      <c r="I58" s="6">
        <f>VLOOKUP(B58,'Plantilla publicacion'!$A$3:$M$504,9,0)</f>
        <v>1</v>
      </c>
      <c r="J58" s="6" t="str">
        <f>VLOOKUP(B58,'Plantilla publicacion'!$A$3:$M$504,10,0)</f>
        <v>Númerica</v>
      </c>
      <c r="K58" s="7" t="str">
        <f>VLOOKUP(B58,'Plantilla publicacion'!$A$3:$M$504,11,0)</f>
        <v>2025-06-03</v>
      </c>
      <c r="L58" s="7" t="str">
        <f>VLOOKUP(B58,'Plantilla publicacion'!$A$3:$M$504,12,0)</f>
        <v>2025-08-29</v>
      </c>
      <c r="M58" s="58"/>
      <c r="N58" s="106" t="str">
        <f>VLOOKUP(B58,'Plantilla publicacion'!$A$3:$M$504,13,0)</f>
        <v>3003-GRUPO DE TRABAJO DE APOYO A LA RED NACIONAL DE PROTECCIÓN  AL CONSUMIDOR</v>
      </c>
    </row>
    <row r="59" spans="1:14" ht="26.25" thickBot="1" x14ac:dyDescent="0.3">
      <c r="A59" s="13" t="str">
        <f>VLOOKUP(B59,'Plantilla publicacion'!$A$3:$B$489,2,0)</f>
        <v>Actividad propia</v>
      </c>
      <c r="B59" s="107" t="s">
        <v>1334</v>
      </c>
      <c r="C59" s="221"/>
      <c r="D59" s="221">
        <f>VLOOKUP(B59,'Plantilla publicacion'!$A$3:$M$489,6,0)</f>
        <v>0</v>
      </c>
      <c r="E59" s="221"/>
      <c r="F59" s="221"/>
      <c r="G59" s="221" t="str">
        <f>VLOOKUP(B59,'Plantilla publicacion'!$A$3:$M$489,7,0)</f>
        <v>N/A</v>
      </c>
      <c r="H59" s="109" t="str">
        <f>VLOOKUP(B59,'Plantilla publicacion'!$A$3:$M$504,8,0)</f>
        <v>Aplicar la estrategia de socialización definida (Informe de aplicación de la estrategia)</v>
      </c>
      <c r="I59" s="109">
        <f>VLOOKUP(B59,'Plantilla publicacion'!$A$3:$M$504,9,0)</f>
        <v>1</v>
      </c>
      <c r="J59" s="109" t="str">
        <f>VLOOKUP(B59,'Plantilla publicacion'!$A$3:$M$504,10,0)</f>
        <v>Númerica</v>
      </c>
      <c r="K59" s="110" t="str">
        <f>VLOOKUP(B59,'Plantilla publicacion'!$A$3:$M$504,11,0)</f>
        <v>2025-09-01</v>
      </c>
      <c r="L59" s="110" t="str">
        <f>VLOOKUP(B59,'Plantilla publicacion'!$A$3:$M$504,12,0)</f>
        <v>2025-12-15</v>
      </c>
      <c r="M59" s="111"/>
      <c r="N59" s="112" t="str">
        <f>VLOOKUP(B59,'Plantilla publicacion'!$A$3:$M$504,13,0)</f>
        <v>3003-GRUPO DE TRABAJO DE APOYO A LA RED NACIONAL DE PROTECCIÓN  AL CONSUMIDOR</v>
      </c>
    </row>
    <row r="60" spans="1:14" s="12" customFormat="1" ht="63.75" x14ac:dyDescent="0.25">
      <c r="A60" s="5" t="str">
        <f>VLOOKUP(B60,'Plantilla publicacion'!$A$3:$B$489,2,0)</f>
        <v>Producto</v>
      </c>
      <c r="B60" s="15" t="s">
        <v>1388</v>
      </c>
      <c r="C60" s="220" t="str">
        <f>VLOOKUP(B60,'Plantilla publicacion'!$A$3:$R$489,17,0)</f>
        <v>PND - 5-31-5-b- Convergencia regional - Entidades públicas territoriales y nacionales fortalecidas / PES - Transformación Institucional</v>
      </c>
      <c r="D60" s="220" t="str">
        <f>VLOOKUP(B60,'Plantilla publicacion'!$A$3:$M$496,6,0)</f>
        <v>56-Fortalecer la gestión de la información, el conocimiento y la innovación para optimizar la capacidad institucional</v>
      </c>
      <c r="E60" s="220" t="str">
        <f>VLOOKUP(B60,'Plantilla publicacion'!$A$3:$O$489,14,0)</f>
        <v>102-Cumplimiento de productos del PAI asociados a Fortalecer la gestión de la información, el conocimiento y la innovación para optimizar la capacidad institucional</v>
      </c>
      <c r="F60" s="220" t="str">
        <f>VLOOKUP(B60,'Plantilla publicacion'!$A$3:$P$489,15,0)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20" t="str">
        <f>VLOOKUP(B60,'Plantilla publicacion'!$A$3:$M$496,7,0)</f>
        <v>N/A</v>
      </c>
      <c r="H60" s="15" t="str">
        <f>VLOOKUP(B60,'Plantilla publicacion'!$A$3:$M$504,8,0)</f>
        <v>Capacitaciones internas al personal que atiende y oriente a los usuarios en las Casas del Consumidor, realizadas - Imágenes (fotografía o captura de pantalla) de la difusión realizada</v>
      </c>
      <c r="I60" s="15">
        <f>VLOOKUP(B60,'Plantilla publicacion'!$A$3:$M$504,9,0)</f>
        <v>8</v>
      </c>
      <c r="J60" s="15" t="str">
        <f>VLOOKUP(B60,'Plantilla publicacion'!$A$3:$M$504,10,0)</f>
        <v>Númerica</v>
      </c>
      <c r="K60" s="188" t="str">
        <f>VLOOKUP(B60,'Plantilla publicacion'!$A$3:$M$504,11,0)</f>
        <v>2025-01-15</v>
      </c>
      <c r="L60" s="188" t="str">
        <f>VLOOKUP(B60,'Plantilla publicacion'!$A$3:$M$504,12,0)</f>
        <v>2025-12-30</v>
      </c>
      <c r="M60" s="15">
        <f>IF(ISERROR(VLOOKUP(B60,'Plantilla publicacion'!$A$3:$P$489,16,0)),"NA",VLOOKUP(B60,'Plantilla publicacion'!$A$3:$P$489,16,0))</f>
        <v>0</v>
      </c>
      <c r="N60" s="15" t="str">
        <f>VLOOKUP(B60,'Plantilla publicacion'!$A$3:$M$504,13,0)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publicacion'!$A$3:$B$489,2,0)</f>
        <v>Actividad propia</v>
      </c>
      <c r="B61" s="6" t="s">
        <v>1389</v>
      </c>
      <c r="C61" s="220"/>
      <c r="D61" s="220">
        <f>VLOOKUP(B61,'Plantilla publicacion'!$A$3:$M$489,6,0)</f>
        <v>0</v>
      </c>
      <c r="E61" s="220"/>
      <c r="F61" s="220"/>
      <c r="G61" s="220" t="str">
        <f>VLOOKUP(B61,'Plantilla publicacion'!$A$3:$M$489,7,0)</f>
        <v>N/A</v>
      </c>
      <c r="H61" s="6" t="str">
        <f>VLOOKUP(B61,'Plantilla publicacion'!$A$3:$M$504,8,0)</f>
        <v>Definir el plan de trabajo de las jornadas a realizar ( Listado de asistencia a reunión)</v>
      </c>
      <c r="I61" s="6">
        <f>VLOOKUP(B61,'Plantilla publicacion'!$A$3:$M$504,9,0)</f>
        <v>1</v>
      </c>
      <c r="J61" s="6" t="str">
        <f>VLOOKUP(B61,'Plantilla publicacion'!$A$3:$M$504,10,0)</f>
        <v>Númerica</v>
      </c>
      <c r="K61" s="7" t="str">
        <f>VLOOKUP(B61,'Plantilla publicacion'!$A$3:$M$504,11,0)</f>
        <v>2025-01-15</v>
      </c>
      <c r="L61" s="7" t="str">
        <f>VLOOKUP(B61,'Plantilla publicacion'!$A$3:$M$504,12,0)</f>
        <v>2025-02-28</v>
      </c>
      <c r="M61" s="58"/>
      <c r="N61" s="17" t="str">
        <f>VLOOKUP(B61,'Plantilla publicacion'!$A$3:$M$504,13,0)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publicacion'!$A$3:$B$489,2,0)</f>
        <v>Actividad propia</v>
      </c>
      <c r="B62" s="6" t="s">
        <v>1390</v>
      </c>
      <c r="C62" s="240"/>
      <c r="D62" s="240">
        <f>VLOOKUP(B62,'Plantilla publicacion'!$A$3:$M$489,6,0)</f>
        <v>0</v>
      </c>
      <c r="E62" s="240"/>
      <c r="F62" s="240"/>
      <c r="G62" s="240" t="str">
        <f>VLOOKUP(B62,'Plantilla publicacion'!$A$3:$M$489,7,0)</f>
        <v>N/A</v>
      </c>
      <c r="H62" s="6" t="str">
        <f>VLOOKUP(B62,'Plantilla publicacion'!$A$3:$M$504,8,0)</f>
        <v>Desarrollar las jornadas de capacitación - Imágenes (fotografía o captura de pantalla) de la difusión realizada.</v>
      </c>
      <c r="I62" s="6">
        <f>VLOOKUP(B62,'Plantilla publicacion'!$A$3:$M$504,9,0)</f>
        <v>8</v>
      </c>
      <c r="J62" s="6" t="str">
        <f>VLOOKUP(B62,'Plantilla publicacion'!$A$3:$M$504,10,0)</f>
        <v>Númerica</v>
      </c>
      <c r="K62" s="7" t="str">
        <f>VLOOKUP(B62,'Plantilla publicacion'!$A$3:$M$504,11,0)</f>
        <v>2025-03-03</v>
      </c>
      <c r="L62" s="7" t="str">
        <f>VLOOKUP(B62,'Plantilla publicacion'!$A$3:$M$504,12,0)</f>
        <v>2025-12-30</v>
      </c>
      <c r="M62" s="58"/>
      <c r="N62" s="17" t="str">
        <f>VLOOKUP(B62,'Plantilla publicacion'!$A$3:$M$504,13,0)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C25:C30"/>
    <mergeCell ref="D25:D30"/>
    <mergeCell ref="E25:E30"/>
    <mergeCell ref="F25:F30"/>
    <mergeCell ref="G25:G30"/>
    <mergeCell ref="C31:C37"/>
    <mergeCell ref="D31:D37"/>
    <mergeCell ref="E31:E37"/>
    <mergeCell ref="F31:F37"/>
    <mergeCell ref="G31:G37"/>
    <mergeCell ref="C38:C42"/>
    <mergeCell ref="D38:D42"/>
    <mergeCell ref="E38:E42"/>
    <mergeCell ref="F38:F42"/>
    <mergeCell ref="G38:G42"/>
    <mergeCell ref="C43:C45"/>
    <mergeCell ref="D43:D45"/>
    <mergeCell ref="F43:F45"/>
    <mergeCell ref="G43:G45"/>
    <mergeCell ref="E43:E45"/>
    <mergeCell ref="C46:C51"/>
    <mergeCell ref="G46:G51"/>
    <mergeCell ref="F46:F51"/>
    <mergeCell ref="E46:E51"/>
    <mergeCell ref="D46:D51"/>
    <mergeCell ref="C10:C15"/>
    <mergeCell ref="D10:D15"/>
    <mergeCell ref="E10:E15"/>
    <mergeCell ref="F10:F15"/>
    <mergeCell ref="G10:G15"/>
    <mergeCell ref="C16:C21"/>
    <mergeCell ref="D16:D21"/>
    <mergeCell ref="E16:E21"/>
    <mergeCell ref="F16:F21"/>
    <mergeCell ref="G16:G21"/>
    <mergeCell ref="C55:C59"/>
    <mergeCell ref="D55:D59"/>
    <mergeCell ref="E55:E59"/>
    <mergeCell ref="F55:F59"/>
    <mergeCell ref="G55:G59"/>
    <mergeCell ref="G60:G62"/>
    <mergeCell ref="F60:F62"/>
    <mergeCell ref="E60:E62"/>
    <mergeCell ref="D60:D62"/>
    <mergeCell ref="C60:C62"/>
    <mergeCell ref="C52:C54"/>
    <mergeCell ref="G52:G54"/>
    <mergeCell ref="F52:F54"/>
    <mergeCell ref="E52:E54"/>
    <mergeCell ref="D52:D54"/>
    <mergeCell ref="C22:C24"/>
    <mergeCell ref="G22:G24"/>
    <mergeCell ref="F22:F24"/>
    <mergeCell ref="E22:E24"/>
    <mergeCell ref="D22:D24"/>
    <mergeCell ref="B8:D8"/>
    <mergeCell ref="G8:N8"/>
    <mergeCell ref="B4:N4"/>
    <mergeCell ref="B6:N6"/>
    <mergeCell ref="B7:N7"/>
    <mergeCell ref="B5:L5"/>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2" priority="93" operator="equal">
      <formula>0</formula>
    </cfRule>
  </conditionalFormatting>
  <conditionalFormatting sqref="A44:A45 A47:A51 A53:A54 A56:A59 A61:A62 A11:A15 A17:A21 A23:A24 A26:A30 A32:A37 A39:A42">
    <cfRule type="cellIs" dxfId="71" priority="92" operator="equal">
      <formula>0</formula>
    </cfRule>
  </conditionalFormatting>
  <conditionalFormatting sqref="B6:N6">
    <cfRule type="cellIs" dxfId="70" priority="91" operator="equal">
      <formula>0</formula>
    </cfRule>
  </conditionalFormatting>
  <conditionalFormatting sqref="A10:B10 H10:L10 N10:XFD10">
    <cfRule type="cellIs" dxfId="69" priority="90" operator="equal">
      <formula>0</formula>
    </cfRule>
  </conditionalFormatting>
  <conditionalFormatting sqref="A16:B16 H16:L16">
    <cfRule type="cellIs" dxfId="68" priority="89" operator="equal">
      <formula>0</formula>
    </cfRule>
  </conditionalFormatting>
  <conditionalFormatting sqref="A22:B22 H22:L22">
    <cfRule type="cellIs" dxfId="67" priority="88" operator="equal">
      <formula>0</formula>
    </cfRule>
  </conditionalFormatting>
  <conditionalFormatting sqref="A25:B25 H25:L25">
    <cfRule type="cellIs" dxfId="66" priority="87" operator="equal">
      <formula>0</formula>
    </cfRule>
  </conditionalFormatting>
  <conditionalFormatting sqref="A31:B31 H31:L31">
    <cfRule type="cellIs" dxfId="65" priority="86" operator="equal">
      <formula>0</formula>
    </cfRule>
  </conditionalFormatting>
  <conditionalFormatting sqref="A38:B38 H38:L38">
    <cfRule type="cellIs" dxfId="64" priority="85" operator="equal">
      <formula>0</formula>
    </cfRule>
  </conditionalFormatting>
  <conditionalFormatting sqref="A43:B43 H43:L43">
    <cfRule type="cellIs" dxfId="63" priority="84" operator="equal">
      <formula>0</formula>
    </cfRule>
  </conditionalFormatting>
  <conditionalFormatting sqref="A46:B46 H46:L46">
    <cfRule type="cellIs" dxfId="62" priority="83" operator="equal">
      <formula>0</formula>
    </cfRule>
  </conditionalFormatting>
  <conditionalFormatting sqref="A52:B52 H52:L52">
    <cfRule type="cellIs" dxfId="61" priority="82" operator="equal">
      <formula>0</formula>
    </cfRule>
  </conditionalFormatting>
  <conditionalFormatting sqref="A55:B55 H55:L55">
    <cfRule type="cellIs" dxfId="60" priority="81" operator="equal">
      <formula>0</formula>
    </cfRule>
  </conditionalFormatting>
  <conditionalFormatting sqref="A60:B60 H60:L60">
    <cfRule type="cellIs" dxfId="59" priority="80" operator="equal">
      <formula>0</formula>
    </cfRule>
  </conditionalFormatting>
  <conditionalFormatting sqref="A9:XFD9">
    <cfRule type="cellIs" dxfId="58" priority="56" operator="equal">
      <formula>0</formula>
    </cfRule>
  </conditionalFormatting>
  <conditionalFormatting sqref="C55:G55">
    <cfRule type="cellIs" dxfId="57" priority="54" operator="equal">
      <formula>0</formula>
    </cfRule>
  </conditionalFormatting>
  <conditionalFormatting sqref="C46:D46">
    <cfRule type="cellIs" dxfId="56" priority="52" operator="equal">
      <formula>0</formula>
    </cfRule>
  </conditionalFormatting>
  <conditionalFormatting sqref="C43:E43">
    <cfRule type="cellIs" dxfId="55" priority="51" operator="equal">
      <formula>0</formula>
    </cfRule>
  </conditionalFormatting>
  <conditionalFormatting sqref="C38:G38">
    <cfRule type="cellIs" dxfId="54" priority="50" operator="equal">
      <formula>0</formula>
    </cfRule>
  </conditionalFormatting>
  <conditionalFormatting sqref="C31:G31">
    <cfRule type="cellIs" dxfId="53" priority="49" operator="equal">
      <formula>0</formula>
    </cfRule>
  </conditionalFormatting>
  <conditionalFormatting sqref="C25:G25">
    <cfRule type="cellIs" dxfId="52" priority="48" operator="equal">
      <formula>0</formula>
    </cfRule>
  </conditionalFormatting>
  <conditionalFormatting sqref="C16:G16">
    <cfRule type="cellIs" dxfId="51" priority="46" operator="equal">
      <formula>0</formula>
    </cfRule>
  </conditionalFormatting>
  <conditionalFormatting sqref="C10:G10">
    <cfRule type="cellIs" dxfId="50" priority="45" operator="equal">
      <formula>0</formula>
    </cfRule>
  </conditionalFormatting>
  <conditionalFormatting sqref="C22">
    <cfRule type="cellIs" dxfId="49" priority="44" operator="equal">
      <formula>0</formula>
    </cfRule>
  </conditionalFormatting>
  <conditionalFormatting sqref="G22">
    <cfRule type="cellIs" dxfId="48" priority="43" operator="equal">
      <formula>0</formula>
    </cfRule>
  </conditionalFormatting>
  <conditionalFormatting sqref="F22">
    <cfRule type="cellIs" dxfId="47" priority="42" operator="equal">
      <formula>0</formula>
    </cfRule>
  </conditionalFormatting>
  <conditionalFormatting sqref="E22">
    <cfRule type="cellIs" dxfId="46" priority="41" operator="equal">
      <formula>0</formula>
    </cfRule>
  </conditionalFormatting>
  <conditionalFormatting sqref="D22">
    <cfRule type="cellIs" dxfId="45" priority="40" operator="equal">
      <formula>0</formula>
    </cfRule>
  </conditionalFormatting>
  <conditionalFormatting sqref="C52">
    <cfRule type="cellIs" dxfId="44" priority="39" operator="equal">
      <formula>0</formula>
    </cfRule>
  </conditionalFormatting>
  <conditionalFormatting sqref="G52">
    <cfRule type="cellIs" dxfId="43" priority="38" operator="equal">
      <formula>0</formula>
    </cfRule>
  </conditionalFormatting>
  <conditionalFormatting sqref="F52">
    <cfRule type="cellIs" dxfId="42" priority="37" operator="equal">
      <formula>0</formula>
    </cfRule>
  </conditionalFormatting>
  <conditionalFormatting sqref="E52">
    <cfRule type="cellIs" dxfId="41" priority="36" operator="equal">
      <formula>0</formula>
    </cfRule>
  </conditionalFormatting>
  <conditionalFormatting sqref="D52">
    <cfRule type="cellIs" dxfId="40" priority="35" operator="equal">
      <formula>0</formula>
    </cfRule>
  </conditionalFormatting>
  <conditionalFormatting sqref="G60">
    <cfRule type="cellIs" dxfId="39" priority="34" operator="equal">
      <formula>0</formula>
    </cfRule>
  </conditionalFormatting>
  <conditionalFormatting sqref="F60">
    <cfRule type="cellIs" dxfId="38" priority="33" operator="equal">
      <formula>0</formula>
    </cfRule>
  </conditionalFormatting>
  <conditionalFormatting sqref="E60">
    <cfRule type="cellIs" dxfId="37" priority="32" operator="equal">
      <formula>0</formula>
    </cfRule>
  </conditionalFormatting>
  <conditionalFormatting sqref="D60">
    <cfRule type="cellIs" dxfId="36" priority="31" operator="equal">
      <formula>0</formula>
    </cfRule>
  </conditionalFormatting>
  <conditionalFormatting sqref="C60">
    <cfRule type="cellIs" dxfId="35" priority="30" operator="equal">
      <formula>0</formula>
    </cfRule>
  </conditionalFormatting>
  <conditionalFormatting sqref="G46">
    <cfRule type="cellIs" dxfId="34" priority="29" operator="equal">
      <formula>0</formula>
    </cfRule>
  </conditionalFormatting>
  <conditionalFormatting sqref="F46">
    <cfRule type="cellIs" dxfId="33" priority="28" operator="equal">
      <formula>0</formula>
    </cfRule>
  </conditionalFormatting>
  <conditionalFormatting sqref="E46">
    <cfRule type="cellIs" dxfId="32" priority="27" operator="equal">
      <formula>0</formula>
    </cfRule>
  </conditionalFormatting>
  <conditionalFormatting sqref="F43">
    <cfRule type="cellIs" dxfId="31" priority="26" operator="equal">
      <formula>0</formula>
    </cfRule>
  </conditionalFormatting>
  <conditionalFormatting sqref="G43">
    <cfRule type="cellIs" dxfId="30" priority="25" operator="equal">
      <formula>0</formula>
    </cfRule>
  </conditionalFormatting>
  <conditionalFormatting sqref="M10">
    <cfRule type="cellIs" dxfId="29" priority="24" operator="equal">
      <formula>0</formula>
    </cfRule>
  </conditionalFormatting>
  <conditionalFormatting sqref="M46">
    <cfRule type="cellIs" dxfId="28" priority="17" operator="equal">
      <formula>0</formula>
    </cfRule>
  </conditionalFormatting>
  <conditionalFormatting sqref="M52">
    <cfRule type="cellIs" dxfId="27" priority="16" operator="equal">
      <formula>0</formula>
    </cfRule>
  </conditionalFormatting>
  <conditionalFormatting sqref="M60">
    <cfRule type="cellIs" dxfId="26" priority="14" operator="equal">
      <formula>0</formula>
    </cfRule>
  </conditionalFormatting>
  <conditionalFormatting sqref="M55">
    <cfRule type="cellIs" dxfId="25" priority="12" operator="equal">
      <formula>0</formula>
    </cfRule>
  </conditionalFormatting>
  <conditionalFormatting sqref="M43">
    <cfRule type="cellIs" dxfId="24" priority="11" operator="equal">
      <formula>0</formula>
    </cfRule>
  </conditionalFormatting>
  <conditionalFormatting sqref="M25">
    <cfRule type="cellIs" dxfId="23" priority="7" operator="equal">
      <formula>0</formula>
    </cfRule>
  </conditionalFormatting>
  <conditionalFormatting sqref="M38">
    <cfRule type="cellIs" dxfId="22" priority="5" operator="equal">
      <formula>0</formula>
    </cfRule>
  </conditionalFormatting>
  <conditionalFormatting sqref="M31">
    <cfRule type="cellIs" dxfId="21" priority="4" operator="equal">
      <formula>0</formula>
    </cfRule>
  </conditionalFormatting>
  <conditionalFormatting sqref="M16">
    <cfRule type="cellIs" dxfId="20" priority="3" operator="equal">
      <formula>0</formula>
    </cfRule>
  </conditionalFormatting>
  <conditionalFormatting sqref="M22">
    <cfRule type="cellIs" dxfId="19"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1"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93"/>
      <c r="C1" s="193"/>
      <c r="D1" s="193"/>
      <c r="E1" s="193"/>
      <c r="F1" s="193"/>
      <c r="G1" s="193"/>
      <c r="H1" s="289" t="s">
        <v>14</v>
      </c>
      <c r="I1" s="290"/>
      <c r="J1" s="290"/>
      <c r="K1" s="290"/>
      <c r="L1" s="290"/>
      <c r="M1" s="290"/>
      <c r="N1" s="290"/>
    </row>
    <row r="2" spans="1:14" ht="25.5" customHeight="1" x14ac:dyDescent="0.25">
      <c r="B2" s="193"/>
      <c r="C2" s="193"/>
      <c r="D2" s="193"/>
      <c r="E2" s="193"/>
      <c r="F2" s="193"/>
      <c r="G2" s="193"/>
      <c r="H2" s="291"/>
      <c r="I2" s="292"/>
      <c r="J2" s="292"/>
      <c r="K2" s="292"/>
      <c r="L2" s="292"/>
      <c r="M2" s="292"/>
      <c r="N2" s="292"/>
    </row>
    <row r="3" spans="1:14" ht="32.25" customHeight="1" x14ac:dyDescent="0.25">
      <c r="B3" s="230"/>
      <c r="C3" s="230"/>
      <c r="D3" s="230"/>
      <c r="E3" s="230"/>
      <c r="F3" s="230"/>
      <c r="G3" s="230"/>
      <c r="H3" s="293"/>
      <c r="I3" s="294"/>
      <c r="J3" s="294"/>
      <c r="K3" s="294"/>
      <c r="L3" s="294"/>
      <c r="M3" s="294"/>
      <c r="N3" s="294"/>
    </row>
    <row r="4" spans="1:14" ht="30.75" customHeight="1" x14ac:dyDescent="0.25">
      <c r="B4" s="232" t="s">
        <v>1512</v>
      </c>
      <c r="C4" s="232"/>
      <c r="D4" s="232"/>
      <c r="E4" s="232"/>
      <c r="F4" s="232"/>
      <c r="G4" s="232"/>
      <c r="H4" s="232"/>
      <c r="I4" s="232"/>
      <c r="J4" s="232"/>
      <c r="K4" s="232"/>
      <c r="L4" s="232"/>
      <c r="M4" s="232"/>
      <c r="N4" s="233"/>
    </row>
    <row r="5" spans="1:14" ht="57.75" customHeight="1" x14ac:dyDescent="0.25">
      <c r="B5" s="298" t="s">
        <v>1513</v>
      </c>
      <c r="C5" s="298"/>
      <c r="D5" s="298"/>
      <c r="E5" s="298"/>
      <c r="F5" s="298"/>
      <c r="G5" s="298"/>
      <c r="H5" s="298"/>
      <c r="I5" s="298"/>
      <c r="J5" s="298"/>
      <c r="K5" s="298"/>
      <c r="L5" s="298"/>
      <c r="M5" s="52"/>
      <c r="N5" s="10"/>
    </row>
    <row r="6" spans="1:14" ht="28.5" customHeight="1" thickBot="1" x14ac:dyDescent="0.3">
      <c r="B6" s="234" t="str">
        <f>CONCATENATE(COUNTIF(A10:A36,"producto")," PRODUCTOS")</f>
        <v>3 PRODUCTOS</v>
      </c>
      <c r="C6" s="234"/>
      <c r="D6" s="234"/>
      <c r="E6" s="234"/>
      <c r="F6" s="234"/>
      <c r="G6" s="234"/>
      <c r="H6" s="234"/>
      <c r="I6" s="234"/>
      <c r="J6" s="234"/>
      <c r="K6" s="234"/>
      <c r="L6" s="234"/>
      <c r="M6" s="234"/>
      <c r="N6" s="234"/>
    </row>
    <row r="7" spans="1:14" ht="32.25" customHeight="1" thickBot="1" x14ac:dyDescent="0.3">
      <c r="B7" s="295" t="s">
        <v>15</v>
      </c>
      <c r="C7" s="296"/>
      <c r="D7" s="296"/>
      <c r="E7" s="296"/>
      <c r="F7" s="296"/>
      <c r="G7" s="296"/>
      <c r="H7" s="296"/>
      <c r="I7" s="296"/>
      <c r="J7" s="296"/>
      <c r="K7" s="296"/>
      <c r="L7" s="296"/>
      <c r="M7" s="296"/>
      <c r="N7" s="297"/>
    </row>
    <row r="8" spans="1:14" ht="16.5" hidden="1" customHeight="1" thickBot="1" x14ac:dyDescent="0.3">
      <c r="B8" s="283" t="s">
        <v>8</v>
      </c>
      <c r="C8" s="284"/>
      <c r="D8" s="285"/>
      <c r="E8" s="72"/>
      <c r="F8" s="72"/>
      <c r="G8" s="286"/>
      <c r="H8" s="287"/>
      <c r="I8" s="287"/>
      <c r="J8" s="287"/>
      <c r="K8" s="287"/>
      <c r="L8" s="287"/>
      <c r="M8" s="287"/>
      <c r="N8" s="288"/>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25.5" x14ac:dyDescent="0.25">
      <c r="A10" s="5" t="str">
        <f>VLOOKUP(B10,'Plantilla publicacion'!$A$3:$B$489,2,0)</f>
        <v>Producto</v>
      </c>
      <c r="B10" s="101" t="s">
        <v>523</v>
      </c>
      <c r="C10" s="219" t="str">
        <f>VLOOKUP(B10,'Plantilla publicacion'!$A$3:$R$489,17,0)</f>
        <v>PND - 5-31-5-b- Convergencia regional - Entidades públicas territoriales y nacionales fortalecidas / PES - Transformación Institucional</v>
      </c>
      <c r="D10" s="219" t="str">
        <f>VLOOKUP(B10,'Plantilla publicacion'!$A$3:$M$504,6,0)</f>
        <v>60-Fortalecer el Sistema Integral de Gestión Institucional en el marco del Modelo Integrado de Planeación y gestión para mejorar la prestación del servicio.</v>
      </c>
      <c r="E10" s="219" t="str">
        <f>VLOOKUP(B10,'Plantilla publicacion'!$A$3:$O$489,14,0)</f>
        <v>106-Cumplimiento de productos del PAI asociados a Fortalecer el Sistema Integral de Gestión Institucional para mejorar la prestación del servicio.</v>
      </c>
      <c r="F10" s="219" t="str">
        <f>VLOOKUP(B10,'Plantilla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9" t="str">
        <f>VLOOKUP(B10,'Plantilla publicacion'!$A$3:$M$504,7,0)</f>
        <v>N/A</v>
      </c>
      <c r="H10" s="103" t="str">
        <f>VLOOKUP(B10,'Plantilla publicacion'!$A$3:$M$504,8,0)</f>
        <v>Plan Anual de Auditorías ejecutado y presentado al CICCI (actas del CICCI firmadas semestralmente por Superintendente y jefe OCI)</v>
      </c>
      <c r="I10" s="103">
        <f>VLOOKUP(B10,'Plantilla publicacion'!$A$3:$M$504,9,0)</f>
        <v>100</v>
      </c>
      <c r="J10" s="103" t="str">
        <f>VLOOKUP(B10,'Plantilla publicacion'!$A$3:$M$504,10,0)</f>
        <v>Porcentual</v>
      </c>
      <c r="K10" s="189" t="str">
        <f>VLOOKUP(B10,'Plantilla publicacion'!$A$3:$M$504,11,0)</f>
        <v>2025-01-02</v>
      </c>
      <c r="L10" s="189" t="str">
        <f>VLOOKUP(B10,'Plantilla publicacion'!$A$3:$M$504,12,0)</f>
        <v>2025-12-31</v>
      </c>
      <c r="M10" s="103">
        <f>IF(ISERROR(VLOOKUP(B10,'Plantilla publicacion'!$A$3:$P$489,16,0)),"NA",VLOOKUP(B10,'Plantilla publicacion'!$A$3:$P$489,16,0))</f>
        <v>0</v>
      </c>
      <c r="N10" s="104" t="str">
        <f>VLOOKUP(B10,'Plantilla publicacion'!$A$3:$M$504,13,0)</f>
        <v>50-OFICINA DE CONTROL INTERNO</v>
      </c>
    </row>
    <row r="11" spans="1:14" ht="51" x14ac:dyDescent="0.25">
      <c r="A11" s="13" t="str">
        <f>VLOOKUP(B11,'Plantilla publicacion'!$A$3:$B$489,2,0)</f>
        <v>Actividad propia</v>
      </c>
      <c r="B11" s="105" t="s">
        <v>527</v>
      </c>
      <c r="C11" s="220"/>
      <c r="D11" s="220">
        <f>VLOOKUP(B11,'Plantilla publicacion'!$A$3:$M$489,6,0)</f>
        <v>0</v>
      </c>
      <c r="E11" s="220"/>
      <c r="F11" s="220"/>
      <c r="G11" s="220" t="str">
        <f>VLOOKUP(B11,'Plantilla publicacion'!$A$3:$M$489,7,0)</f>
        <v>N/A</v>
      </c>
      <c r="H11" s="6" t="str">
        <f>VLOOKUP(B11,'Plantilla publicacion'!$A$3:$M$504,8,0)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publicacion'!$A$3:$M$504,9,0)</f>
        <v>100</v>
      </c>
      <c r="J11" s="6" t="str">
        <f>VLOOKUP(B11,'Plantilla publicacion'!$A$3:$M$504,10,0)</f>
        <v>Porcentual</v>
      </c>
      <c r="K11" s="7" t="str">
        <f>VLOOKUP(B11,'Plantilla publicacion'!$A$3:$M$504,11,0)</f>
        <v>2025-01-02</v>
      </c>
      <c r="L11" s="7" t="str">
        <f>VLOOKUP(B11,'Plantilla publicacion'!$A$3:$M$504,12,0)</f>
        <v>2025-12-31</v>
      </c>
      <c r="M11" s="58"/>
      <c r="N11" s="106" t="str">
        <f>VLOOKUP(B11,'Plantilla publicacion'!$A$3:$M$504,13,0)</f>
        <v>50-OFICINA DE CONTROL INTERNO</v>
      </c>
    </row>
    <row r="12" spans="1:14" ht="51.75" thickBot="1" x14ac:dyDescent="0.3">
      <c r="A12" s="13" t="str">
        <f>VLOOKUP(B12,'Plantilla publicacion'!$A$3:$B$489,2,0)</f>
        <v>Actividad propia</v>
      </c>
      <c r="B12" s="107" t="s">
        <v>528</v>
      </c>
      <c r="C12" s="221"/>
      <c r="D12" s="221">
        <f>VLOOKUP(B12,'Plantilla publicacion'!$A$3:$M$489,6,0)</f>
        <v>0</v>
      </c>
      <c r="E12" s="221"/>
      <c r="F12" s="221"/>
      <c r="G12" s="221" t="str">
        <f>VLOOKUP(B12,'Plantilla publicacion'!$A$3:$M$489,7,0)</f>
        <v>N/A</v>
      </c>
      <c r="H12" s="109" t="str">
        <f>VLOOKUP(B12,'Plantilla publicacion'!$A$3:$M$504,8,0)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9">
        <f>VLOOKUP(B12,'Plantilla publicacion'!$A$3:$M$504,9,0)</f>
        <v>2</v>
      </c>
      <c r="J12" s="109" t="str">
        <f>VLOOKUP(B12,'Plantilla publicacion'!$A$3:$M$504,10,0)</f>
        <v>Númerica</v>
      </c>
      <c r="K12" s="110" t="str">
        <f>VLOOKUP(B12,'Plantilla publicacion'!$A$3:$M$504,11,0)</f>
        <v>2025-06-03</v>
      </c>
      <c r="L12" s="110" t="str">
        <f>VLOOKUP(B12,'Plantilla publicacion'!$A$3:$M$504,12,0)</f>
        <v>2025-12-31</v>
      </c>
      <c r="M12" s="111"/>
      <c r="N12" s="112" t="str">
        <f>VLOOKUP(B12,'Plantilla publicacion'!$A$3:$M$504,13,0)</f>
        <v>50-OFICINA DE CONTROL INTERNO</v>
      </c>
    </row>
    <row r="13" spans="1:14" s="12" customFormat="1" ht="38.25" x14ac:dyDescent="0.25">
      <c r="A13" s="5" t="str">
        <f>VLOOKUP(B13,'Plantilla publicacion'!$A$3:$B$489,2,0)</f>
        <v>Producto</v>
      </c>
      <c r="B13" s="15" t="s">
        <v>530</v>
      </c>
      <c r="C13" s="220" t="str">
        <f>VLOOKUP(B13,'Plantilla publicacion'!$A$3:$R$489,17,0)</f>
        <v>PND - 5-31-5-b- Convergencia regional - Entidades públicas territoriales y nacionales fortalecidas / PES - Transformación Institucional</v>
      </c>
      <c r="D13" s="220" t="str">
        <f>VLOOKUP(B13,'Plantilla publicacion'!$A$3:$M$504,6,0)</f>
        <v>60-Fortalecer el Sistema Integral de Gestión Institucional en el marco del Modelo Integrado de Planeación y gestión para mejorar la prestación del servicio.</v>
      </c>
      <c r="E13" s="220" t="str">
        <f>VLOOKUP(B13,'Plantilla publicacion'!$A$3:$O$489,14,0)</f>
        <v>106-Cumplimiento de productos del PAI asociados a Fortalecer el Sistema Integral de Gestión Institucional para mejorar la prestación del servicio.</v>
      </c>
      <c r="F13" s="220" t="str">
        <f>VLOOKUP(B13,'Plantilla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20" t="str">
        <f>VLOOKUP(B13,'Plantilla publicacion'!$A$3:$M$504,7,0)</f>
        <v>N/A</v>
      </c>
      <c r="H13" s="15" t="str">
        <f>VLOOKUP(B13,'Plantilla publicacion'!$A$3:$M$504,8,0)</f>
        <v>Seguimiento Planes de trabajo MIPG en el marco de la Política Control Interno, con seguimiento realizado y radicado ante la OAP  (Informe)Entregable: (Informes de seguimiento  a la implementación y actas del comité)</v>
      </c>
      <c r="I13" s="15">
        <f>VLOOKUP(B13,'Plantilla publicacion'!$A$3:$M$504,9,0)</f>
        <v>1</v>
      </c>
      <c r="J13" s="15" t="str">
        <f>VLOOKUP(B13,'Plantilla publicacion'!$A$3:$M$504,10,0)</f>
        <v>Númerica</v>
      </c>
      <c r="K13" s="188" t="str">
        <f>VLOOKUP(B13,'Plantilla publicacion'!$A$3:$M$504,11,0)</f>
        <v>2025-04-01</v>
      </c>
      <c r="L13" s="188" t="str">
        <f>VLOOKUP(B13,'Plantilla publicacion'!$A$3:$M$504,12,0)</f>
        <v>2025-07-31</v>
      </c>
      <c r="M13" s="141">
        <f>IF(ISERROR(VLOOKUP(B13,'Plantilla publicacion'!$A$3:$P$489,16,0)),"NA",VLOOKUP(B13,'Plantilla publicacion'!$A$3:$P$489,16,0))</f>
        <v>0</v>
      </c>
      <c r="N13" s="15" t="str">
        <f>VLOOKUP(B13,'Plantilla publicacion'!$A$3:$M$504,13,0)</f>
        <v>50-OFICINA DE CONTROL INTERNO</v>
      </c>
    </row>
    <row r="14" spans="1:14" ht="38.25" x14ac:dyDescent="0.25">
      <c r="A14" s="13" t="str">
        <f>VLOOKUP(B14,'Plantilla publicacion'!$A$3:$B$489,2,0)</f>
        <v>Actividad propia</v>
      </c>
      <c r="B14" s="6" t="s">
        <v>532</v>
      </c>
      <c r="C14" s="220"/>
      <c r="D14" s="220">
        <f>VLOOKUP(B14,'Plantilla publicacion'!$A$3:$M$489,6,0)</f>
        <v>0</v>
      </c>
      <c r="E14" s="220"/>
      <c r="F14" s="220"/>
      <c r="G14" s="220" t="str">
        <f>VLOOKUP(B14,'Plantilla publicacion'!$A$3:$M$489,7,0)</f>
        <v>N/A</v>
      </c>
      <c r="H14" s="6" t="str">
        <f>VLOOKUP(B14,'Plantilla publicacion'!$A$3:$M$504,8,0)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publicacion'!$A$3:$M$504,9,0)</f>
        <v>1</v>
      </c>
      <c r="J14" s="6" t="str">
        <f>VLOOKUP(B14,'Plantilla publicacion'!$A$3:$M$504,10,0)</f>
        <v>Númerica</v>
      </c>
      <c r="K14" s="7" t="str">
        <f>VLOOKUP(B14,'Plantilla publicacion'!$A$3:$M$504,11,0)</f>
        <v>2025-04-01</v>
      </c>
      <c r="L14" s="7" t="str">
        <f>VLOOKUP(B14,'Plantilla publicacion'!$A$3:$M$504,12,0)</f>
        <v>2025-07-31</v>
      </c>
      <c r="M14" s="58"/>
      <c r="N14" s="17" t="str">
        <f>VLOOKUP(B14,'Plantilla publicacion'!$A$3:$M$504,13,0)</f>
        <v>50-OFICINA DE CONTROL INTERNO</v>
      </c>
    </row>
    <row r="15" spans="1:14" ht="26.25" thickBot="1" x14ac:dyDescent="0.3">
      <c r="A15" s="13" t="str">
        <f>VLOOKUP(B15,'Plantilla publicacion'!$A$3:$B$489,2,0)</f>
        <v>Actividad propia</v>
      </c>
      <c r="B15" s="11" t="s">
        <v>533</v>
      </c>
      <c r="C15" s="220"/>
      <c r="D15" s="220">
        <f>VLOOKUP(B15,'Plantilla publicacion'!$A$3:$M$489,6,0)</f>
        <v>0</v>
      </c>
      <c r="E15" s="220"/>
      <c r="F15" s="220"/>
      <c r="G15" s="220" t="str">
        <f>VLOOKUP(B15,'Plantilla publicacion'!$A$3:$M$489,7,0)</f>
        <v>N/A</v>
      </c>
      <c r="H15" s="11" t="str">
        <f>VLOOKUP(B15,'Plantilla publicacion'!$A$3:$M$504,8,0)</f>
        <v>Elaborar y presentar al Comité Institucional de Gestión y Desempeño el informe de seguimiento a la implementación del MIPG (Actas de CIGD)</v>
      </c>
      <c r="I15" s="11">
        <f>VLOOKUP(B15,'Plantilla publicacion'!$A$3:$M$504,9,0)</f>
        <v>1</v>
      </c>
      <c r="J15" s="11" t="str">
        <f>VLOOKUP(B15,'Plantilla publicacion'!$A$3:$M$504,10,0)</f>
        <v>Númerica</v>
      </c>
      <c r="K15" s="113" t="str">
        <f>VLOOKUP(B15,'Plantilla publicacion'!$A$3:$M$504,11,0)</f>
        <v>2025-04-01</v>
      </c>
      <c r="L15" s="113" t="str">
        <f>VLOOKUP(B15,'Plantilla publicacion'!$A$3:$M$504,12,0)</f>
        <v>2025-07-31</v>
      </c>
      <c r="M15" s="114"/>
      <c r="N15" s="115" t="str">
        <f>VLOOKUP(B15,'Plantilla publicacion'!$A$3:$M$504,13,0)</f>
        <v>50-OFICINA DE CONTROL INTERNO</v>
      </c>
    </row>
    <row r="16" spans="1:14" s="12" customFormat="1" ht="25.5" x14ac:dyDescent="0.25">
      <c r="A16" s="5" t="str">
        <f>VLOOKUP(B16,'Plantilla publicacion'!$A$3:$B$489,2,0)</f>
        <v>Producto</v>
      </c>
      <c r="B16" s="101" t="s">
        <v>534</v>
      </c>
      <c r="C16" s="219" t="str">
        <f>VLOOKUP(B16,'Plantilla publicacion'!$A$3:$R$489,17,0)</f>
        <v>PND - 5-31-5-b- Convergencia regional - Entidades públicas territoriales y nacionales fortalecidas / PES - Transformación Institucional</v>
      </c>
      <c r="D16" s="219" t="str">
        <f>VLOOKUP(B16,'Plantilla publicacion'!$A$3:$M$504,6,0)</f>
        <v>60-Fortalecer el Sistema Integral de Gestión Institucional en el marco del Modelo Integrado de Planeación y gestión para mejorar la prestación del servicio.</v>
      </c>
      <c r="E16" s="219" t="str">
        <f>VLOOKUP(B16,'Plantilla publicacion'!$A$3:$O$489,14,0)</f>
        <v>106-Cumplimiento de productos del PAI asociados a Fortalecer el Sistema Integral de Gestión Institucional para mejorar la prestación del servicio.</v>
      </c>
      <c r="F16" s="219" t="str">
        <f>VLOOKUP(B16,'Plantilla publicacion'!$A$3:$P$489,15,0)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19" t="str">
        <f>VLOOKUP(B16,'Plantilla publicacion'!$A$3:$M$504,7,0)</f>
        <v>N/A</v>
      </c>
      <c r="H16" s="103" t="str">
        <f>VLOOKUP(B16,'Plantilla publicacion'!$A$3:$M$504,8,0)</f>
        <v>Objetivos estratégicos y orientaciones PND, evaluados frente a la planeación 2025 y el PES (Informe elaborado y enviado a Despacho y OAP/memorando o correo)</v>
      </c>
      <c r="I16" s="103">
        <f>VLOOKUP(B16,'Plantilla publicacion'!$A$3:$M$504,9,0)</f>
        <v>1</v>
      </c>
      <c r="J16" s="103" t="str">
        <f>VLOOKUP(B16,'Plantilla publicacion'!$A$3:$M$504,10,0)</f>
        <v>Númerica</v>
      </c>
      <c r="K16" s="189" t="str">
        <f>VLOOKUP(B16,'Plantilla publicacion'!$A$3:$M$504,11,0)</f>
        <v>2025-02-19</v>
      </c>
      <c r="L16" s="189" t="str">
        <f>VLOOKUP(B16,'Plantilla publicacion'!$A$3:$M$504,12,0)</f>
        <v>2025-08-04</v>
      </c>
      <c r="M16" s="103">
        <f>IF(ISERROR(VLOOKUP(B16,'Plantilla publicacion'!$A$3:$P$489,16,0)),"NA",VLOOKUP(B16,'Plantilla publicacion'!$A$3:$P$489,16,0))</f>
        <v>0</v>
      </c>
      <c r="N16" s="104" t="str">
        <f>VLOOKUP(B16,'Plantilla publicacion'!$A$3:$M$504,13,0)</f>
        <v>50-OFICINA DE CONTROL INTERNO</v>
      </c>
    </row>
    <row r="17" spans="1:14" ht="38.25" x14ac:dyDescent="0.25">
      <c r="A17" s="13" t="str">
        <f>VLOOKUP(B17,'Plantilla publicacion'!$A$3:$B$489,2,0)</f>
        <v>Actividad propia</v>
      </c>
      <c r="B17" s="105" t="s">
        <v>536</v>
      </c>
      <c r="C17" s="220"/>
      <c r="D17" s="220">
        <f>VLOOKUP(B17,'Plantilla publicacion'!$A$3:$M$489,6,0)</f>
        <v>0</v>
      </c>
      <c r="E17" s="220"/>
      <c r="F17" s="220"/>
      <c r="G17" s="220"/>
      <c r="H17" s="6" t="str">
        <f>VLOOKUP(B17,'Plantilla publicacion'!$A$3:$M$504,8,0)</f>
        <v>Evaluar el cumplimiento de compromisos que la Superintendencia  tiene en el Plan Estratégico Sectorial frente a los objetivos estratégicos del ministerio (informe con los resultados de la evaluación elaborado)</v>
      </c>
      <c r="I17" s="6">
        <f>VLOOKUP(B17,'Plantilla publicacion'!$A$3:$M$504,9,0)</f>
        <v>1</v>
      </c>
      <c r="J17" s="6" t="str">
        <f>VLOOKUP(B17,'Plantilla publicacion'!$A$3:$M$504,10,0)</f>
        <v>Númerica</v>
      </c>
      <c r="K17" s="7" t="str">
        <f>VLOOKUP(B17,'Plantilla publicacion'!$A$3:$M$504,11,0)</f>
        <v>2025-02-19</v>
      </c>
      <c r="L17" s="7" t="str">
        <f>VLOOKUP(B17,'Plantilla publicacion'!$A$3:$M$504,12,0)</f>
        <v>2025-08-04</v>
      </c>
      <c r="M17" s="58"/>
      <c r="N17" s="106" t="str">
        <f>VLOOKUP(B17,'Plantilla publicacion'!$A$3:$M$504,13,0)</f>
        <v>50-OFICINA DE CONTROL INTERNO</v>
      </c>
    </row>
    <row r="18" spans="1:14" ht="26.25" thickBot="1" x14ac:dyDescent="0.3">
      <c r="A18" s="13" t="str">
        <f>VLOOKUP(B18,'Plantilla publicacion'!$A$3:$B$489,2,0)</f>
        <v>Actividad propia</v>
      </c>
      <c r="B18" s="107" t="s">
        <v>539</v>
      </c>
      <c r="C18" s="221"/>
      <c r="D18" s="221">
        <f>VLOOKUP(B18,'Plantilla publicacion'!$A$3:$M$489,6,0)</f>
        <v>0</v>
      </c>
      <c r="E18" s="221"/>
      <c r="F18" s="221"/>
      <c r="G18" s="221"/>
      <c r="H18" s="109" t="str">
        <f>VLOOKUP(B18,'Plantilla publicacion'!$A$3:$M$504,8,0)</f>
        <v>Elaborar y radicar ante los responsables, el informe. (informe con los resultados de la evaluación elaborado y radicado al Superintendente y OAP / Correo-Memorando)</v>
      </c>
      <c r="I18" s="109">
        <f>VLOOKUP(B18,'Plantilla publicacion'!$A$3:$M$504,9,0)</f>
        <v>1</v>
      </c>
      <c r="J18" s="109" t="str">
        <f>VLOOKUP(B18,'Plantilla publicacion'!$A$3:$M$504,10,0)</f>
        <v>Númerica</v>
      </c>
      <c r="K18" s="110" t="str">
        <f>VLOOKUP(B18,'Plantilla publicacion'!$A$3:$M$504,11,0)</f>
        <v>2025-02-19</v>
      </c>
      <c r="L18" s="110" t="str">
        <f>VLOOKUP(B18,'Plantilla publicacion'!$A$3:$M$504,12,0)</f>
        <v>2025-08-04</v>
      </c>
      <c r="M18" s="111"/>
      <c r="N18" s="112" t="str">
        <f>VLOOKUP(B18,'Plantilla publicacion'!$A$3:$M$504,13,0)</f>
        <v>50-OFICINA DE CONTROL INTERNO</v>
      </c>
    </row>
  </sheetData>
  <autoFilter ref="A9:N18" xr:uid="{5AD4A8B9-DA5F-4133-BA0D-1F60F10F51BC}"/>
  <mergeCells count="23">
    <mergeCell ref="G16:G18"/>
    <mergeCell ref="F16:F18"/>
    <mergeCell ref="E16:E18"/>
    <mergeCell ref="D16:D18"/>
    <mergeCell ref="C16:C18"/>
    <mergeCell ref="C13:C15"/>
    <mergeCell ref="D13:D15"/>
    <mergeCell ref="E13:E15"/>
    <mergeCell ref="F13:F15"/>
    <mergeCell ref="G13:G15"/>
    <mergeCell ref="C10:C12"/>
    <mergeCell ref="G10:G12"/>
    <mergeCell ref="F10:F12"/>
    <mergeCell ref="E10:E12"/>
    <mergeCell ref="D10:D12"/>
    <mergeCell ref="B8:D8"/>
    <mergeCell ref="G8:N8"/>
    <mergeCell ref="B1:G3"/>
    <mergeCell ref="H1:N3"/>
    <mergeCell ref="B4:N4"/>
    <mergeCell ref="B6:N6"/>
    <mergeCell ref="B7:N7"/>
    <mergeCell ref="B5:L5"/>
  </mergeCells>
  <conditionalFormatting sqref="H14:N15 H11:N12 H17:N18">
    <cfRule type="cellIs" dxfId="18" priority="34" operator="equal">
      <formula>0</formula>
    </cfRule>
  </conditionalFormatting>
  <conditionalFormatting sqref="A11:A12 A14:A15 N10:XFD10 N13:XFD13 A16:XFD16 A17:A18">
    <cfRule type="cellIs" dxfId="17" priority="33" operator="equal">
      <formula>0</formula>
    </cfRule>
  </conditionalFormatting>
  <conditionalFormatting sqref="B6:N6">
    <cfRule type="cellIs" dxfId="16" priority="32" operator="equal">
      <formula>0</formula>
    </cfRule>
  </conditionalFormatting>
  <conditionalFormatting sqref="A10:B10 H10:L10">
    <cfRule type="cellIs" dxfId="15" priority="31" operator="equal">
      <formula>0</formula>
    </cfRule>
  </conditionalFormatting>
  <conditionalFormatting sqref="A13:B13 H13:L13">
    <cfRule type="cellIs" dxfId="14" priority="30" operator="equal">
      <formula>0</formula>
    </cfRule>
  </conditionalFormatting>
  <conditionalFormatting sqref="A9:XFD9">
    <cfRule type="cellIs" dxfId="13" priority="21" operator="equal">
      <formula>0</formula>
    </cfRule>
  </conditionalFormatting>
  <conditionalFormatting sqref="C10">
    <cfRule type="cellIs" dxfId="12" priority="17" operator="equal">
      <formula>0</formula>
    </cfRule>
  </conditionalFormatting>
  <conditionalFormatting sqref="G10">
    <cfRule type="cellIs" dxfId="11" priority="16" operator="equal">
      <formula>0</formula>
    </cfRule>
  </conditionalFormatting>
  <conditionalFormatting sqref="F10">
    <cfRule type="cellIs" dxfId="10" priority="15" operator="equal">
      <formula>0</formula>
    </cfRule>
  </conditionalFormatting>
  <conditionalFormatting sqref="E10">
    <cfRule type="cellIs" dxfId="9" priority="14" operator="equal">
      <formula>0</formula>
    </cfRule>
  </conditionalFormatting>
  <conditionalFormatting sqref="D10">
    <cfRule type="cellIs" dxfId="8" priority="13" operator="equal">
      <formula>0</formula>
    </cfRule>
  </conditionalFormatting>
  <conditionalFormatting sqref="C13">
    <cfRule type="cellIs" dxfId="7" priority="12" operator="equal">
      <formula>0</formula>
    </cfRule>
  </conditionalFormatting>
  <conditionalFormatting sqref="D13">
    <cfRule type="cellIs" dxfId="6" priority="11" operator="equal">
      <formula>0</formula>
    </cfRule>
  </conditionalFormatting>
  <conditionalFormatting sqref="E13">
    <cfRule type="cellIs" dxfId="5" priority="10" operator="equal">
      <formula>0</formula>
    </cfRule>
  </conditionalFormatting>
  <conditionalFormatting sqref="F13">
    <cfRule type="cellIs" dxfId="4" priority="9" operator="equal">
      <formula>0</formula>
    </cfRule>
  </conditionalFormatting>
  <conditionalFormatting sqref="G13">
    <cfRule type="cellIs" dxfId="3" priority="8" operator="equal">
      <formula>0</formula>
    </cfRule>
  </conditionalFormatting>
  <conditionalFormatting sqref="M13">
    <cfRule type="cellIs" dxfId="2" priority="6" operator="equal">
      <formula>0</formula>
    </cfRule>
  </conditionalFormatting>
  <conditionalFormatting sqref="M10">
    <cfRule type="cellIs" dxfId="1"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Plantilla publicacion</vt:lpstr>
      <vt:lpstr>PAI 2025 Consolidado</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2025-08-04T15:23:04Z</dcterms:modified>
</cp:coreProperties>
</file>