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defaultThemeVersion="166925"/>
  <mc:AlternateContent xmlns:mc="http://schemas.openxmlformats.org/markup-compatibility/2006">
    <mc:Choice Requires="x15">
      <x15ac:absPath xmlns:x15ac="http://schemas.microsoft.com/office/spreadsheetml/2010/11/ac" url="C:\Users\Jenny\Downloads\"/>
    </mc:Choice>
  </mc:AlternateContent>
  <xr:revisionPtr revIDLastSave="0" documentId="13_ncr:1_{D897995D-3A6C-40AC-9CFE-983A35B4D935}" xr6:coauthVersionLast="47" xr6:coauthVersionMax="47" xr10:uidLastSave="{00000000-0000-0000-0000-000000000000}"/>
  <bookViews>
    <workbookView xWindow="-28910" yWindow="760" windowWidth="29020" windowHeight="15700" xr2:uid="{7E25815D-CC51-4953-B5A1-ACD8637A8862}"/>
  </bookViews>
  <sheets>
    <sheet name="PETI HR 2025" sheetId="1" r:id="rId1"/>
    <sheet name="Control de cambios" sheetId="3" r:id="rId2"/>
  </sheets>
  <externalReferences>
    <externalReference r:id="rId3"/>
  </externalReferences>
  <definedNames>
    <definedName name="_xlnm._FilterDatabase" localSheetId="0" hidden="1">'PETI HR 2025'!$A$13:$AW$172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 i="1" l="1"/>
  <c r="AY22" i="1"/>
  <c r="AY28" i="1"/>
  <c r="AY35" i="1"/>
  <c r="AY38" i="1"/>
  <c r="AY41" i="1"/>
  <c r="AY44" i="1"/>
  <c r="AY48" i="1"/>
  <c r="AY53" i="1"/>
  <c r="AY57" i="1"/>
  <c r="AY62" i="1"/>
  <c r="AY67" i="1"/>
  <c r="AY73" i="1"/>
  <c r="AY111" i="1"/>
  <c r="AY117" i="1"/>
  <c r="AY118" i="1"/>
  <c r="AY119" i="1"/>
  <c r="AY125" i="1"/>
  <c r="AY126" i="1"/>
  <c r="AY127" i="1"/>
  <c r="AY133" i="1"/>
  <c r="AY134" i="1"/>
  <c r="AY135" i="1"/>
  <c r="AY139" i="1"/>
  <c r="AY141" i="1"/>
  <c r="AY142" i="1"/>
  <c r="AY143" i="1"/>
  <c r="AY144" i="1"/>
  <c r="AY145" i="1"/>
  <c r="AY146" i="1"/>
  <c r="AY147" i="1"/>
  <c r="AY148" i="1"/>
  <c r="AY149" i="1"/>
  <c r="AY150" i="1"/>
  <c r="AY151" i="1"/>
  <c r="AY152" i="1"/>
  <c r="AY153" i="1"/>
  <c r="AY154" i="1"/>
  <c r="AY155" i="1"/>
  <c r="AY156" i="1"/>
  <c r="AY157" i="1"/>
  <c r="AY158" i="1"/>
  <c r="AY159" i="1"/>
  <c r="AY160" i="1"/>
  <c r="AY161" i="1"/>
  <c r="AY162" i="1"/>
  <c r="AY163" i="1"/>
  <c r="AY164" i="1"/>
  <c r="AY165" i="1"/>
  <c r="AY166" i="1"/>
  <c r="AY167" i="1"/>
  <c r="AY168" i="1"/>
  <c r="AY169" i="1"/>
  <c r="AY170" i="1"/>
  <c r="AY171" i="1"/>
  <c r="AY172" i="1"/>
  <c r="AY14" i="1"/>
  <c r="AX17" i="1"/>
  <c r="AX22" i="1"/>
  <c r="AX28" i="1"/>
  <c r="AX35" i="1"/>
  <c r="AX38" i="1"/>
  <c r="AX41" i="1"/>
  <c r="AX44" i="1"/>
  <c r="AX48" i="1"/>
  <c r="AX53" i="1"/>
  <c r="AX57" i="1"/>
  <c r="AX62" i="1"/>
  <c r="AX67" i="1"/>
  <c r="AX73" i="1"/>
  <c r="AX111" i="1"/>
  <c r="AX112" i="1"/>
  <c r="AY112" i="1" s="1"/>
  <c r="AX113" i="1"/>
  <c r="AY113" i="1" s="1"/>
  <c r="AX114" i="1"/>
  <c r="AY114" i="1" s="1"/>
  <c r="AX115" i="1"/>
  <c r="AY115" i="1" s="1"/>
  <c r="AX116" i="1"/>
  <c r="AY116" i="1" s="1"/>
  <c r="AX117" i="1"/>
  <c r="AX118" i="1"/>
  <c r="AX119" i="1"/>
  <c r="AX120" i="1"/>
  <c r="AY120" i="1" s="1"/>
  <c r="AX121" i="1"/>
  <c r="AY121" i="1" s="1"/>
  <c r="AX122" i="1"/>
  <c r="AY122" i="1" s="1"/>
  <c r="AX123" i="1"/>
  <c r="AY123" i="1" s="1"/>
  <c r="AX124" i="1"/>
  <c r="AY124" i="1" s="1"/>
  <c r="AX125" i="1"/>
  <c r="AX126" i="1"/>
  <c r="AX127" i="1"/>
  <c r="AX128" i="1"/>
  <c r="AY128" i="1" s="1"/>
  <c r="AX129" i="1"/>
  <c r="AY129" i="1" s="1"/>
  <c r="AX130" i="1"/>
  <c r="AY130" i="1" s="1"/>
  <c r="AX131" i="1"/>
  <c r="AY131" i="1" s="1"/>
  <c r="AX132" i="1"/>
  <c r="AY132" i="1" s="1"/>
  <c r="AX133" i="1"/>
  <c r="AX134" i="1"/>
  <c r="AX135" i="1"/>
  <c r="AX136" i="1"/>
  <c r="AY136" i="1" s="1"/>
  <c r="AX137" i="1"/>
  <c r="AY137" i="1" s="1"/>
  <c r="AX138" i="1"/>
  <c r="AY138" i="1" s="1"/>
  <c r="AX139" i="1"/>
  <c r="AX140" i="1"/>
  <c r="AY140" i="1" s="1"/>
  <c r="AX141" i="1"/>
  <c r="AX142" i="1"/>
  <c r="AX143" i="1"/>
  <c r="AX144" i="1"/>
  <c r="AX145" i="1"/>
  <c r="AX146" i="1"/>
  <c r="AX147" i="1"/>
  <c r="AX148" i="1"/>
  <c r="AX149" i="1"/>
  <c r="AX150" i="1"/>
  <c r="AX151" i="1"/>
  <c r="AX152" i="1"/>
  <c r="AX153" i="1"/>
  <c r="AX154" i="1"/>
  <c r="AX155" i="1"/>
  <c r="AX156" i="1"/>
  <c r="AX157" i="1"/>
  <c r="AX158" i="1"/>
  <c r="AX159" i="1"/>
  <c r="AX160" i="1"/>
  <c r="AX161" i="1"/>
  <c r="AX162" i="1"/>
  <c r="AX163" i="1"/>
  <c r="AX164" i="1"/>
  <c r="AX165" i="1"/>
  <c r="AX166" i="1"/>
  <c r="AX167" i="1"/>
  <c r="AX168" i="1"/>
  <c r="AX169" i="1"/>
  <c r="AX170" i="1"/>
  <c r="AX171" i="1"/>
  <c r="AX172" i="1"/>
  <c r="AX14" i="1"/>
  <c r="V61" i="1" l="1"/>
  <c r="AW14" i="1"/>
  <c r="AW15"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4" i="1"/>
  <c r="AW65" i="1"/>
  <c r="AW66" i="1"/>
  <c r="AW67" i="1"/>
  <c r="AW68" i="1"/>
  <c r="AW69" i="1"/>
  <c r="AW70" i="1"/>
  <c r="AW71" i="1"/>
  <c r="AW72" i="1"/>
  <c r="AW73" i="1"/>
  <c r="AW74" i="1"/>
  <c r="AW75" i="1"/>
  <c r="AW76" i="1"/>
  <c r="V37" i="1"/>
  <c r="M37"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S76" i="1"/>
  <c r="P37" i="1"/>
  <c r="S37" i="1"/>
  <c r="M21" i="1" l="1"/>
  <c r="S21" i="1"/>
  <c r="V21" i="1"/>
  <c r="Y21" i="1"/>
  <c r="AB21" i="1"/>
  <c r="AE21" i="1"/>
  <c r="AH21" i="1"/>
  <c r="AK21" i="1"/>
  <c r="AN21" i="1"/>
  <c r="AQ21" i="1"/>
  <c r="AT21" i="1"/>
  <c r="O63" i="1"/>
  <c r="AW63" i="1" s="1"/>
  <c r="O27" i="1"/>
  <c r="O16" i="1"/>
  <c r="R16" i="1" s="1"/>
  <c r="AW16" i="1" s="1"/>
  <c r="S56" i="1"/>
  <c r="S61" i="1"/>
  <c r="P15" i="1"/>
  <c r="P45" i="1" l="1"/>
  <c r="M54" i="1" l="1"/>
  <c r="M42" i="1"/>
  <c r="M36" i="1"/>
  <c r="M35" i="1"/>
  <c r="N35" i="1" s="1"/>
  <c r="M34" i="1"/>
  <c r="M49" i="1"/>
  <c r="M23" i="1"/>
  <c r="M24" i="1"/>
  <c r="M25" i="1"/>
  <c r="F110" i="1" l="1"/>
  <c r="G21" i="1" s="1"/>
  <c r="AT109" i="1"/>
  <c r="AT108" i="1"/>
  <c r="AU108" i="1" s="1"/>
  <c r="AT107" i="1"/>
  <c r="AU107" i="1" s="1"/>
  <c r="AT106" i="1"/>
  <c r="AU106" i="1" s="1"/>
  <c r="AT105" i="1"/>
  <c r="AU105" i="1" s="1"/>
  <c r="AT104" i="1"/>
  <c r="AU104" i="1" s="1"/>
  <c r="AT103" i="1"/>
  <c r="AU103" i="1" s="1"/>
  <c r="AT102" i="1"/>
  <c r="AU102" i="1" s="1"/>
  <c r="AT101" i="1"/>
  <c r="AT100" i="1"/>
  <c r="AT99" i="1"/>
  <c r="AU99" i="1" s="1"/>
  <c r="AT98" i="1"/>
  <c r="AU98" i="1" s="1"/>
  <c r="AT97" i="1"/>
  <c r="AU97" i="1" s="1"/>
  <c r="AT96" i="1"/>
  <c r="AU96" i="1" s="1"/>
  <c r="AT95" i="1"/>
  <c r="AU95" i="1" s="1"/>
  <c r="AT94" i="1"/>
  <c r="AU94" i="1" s="1"/>
  <c r="AT93" i="1"/>
  <c r="AT92" i="1"/>
  <c r="AU92" i="1" s="1"/>
  <c r="AT91" i="1"/>
  <c r="AU91" i="1" s="1"/>
  <c r="AT90" i="1"/>
  <c r="AU90" i="1" s="1"/>
  <c r="AT89" i="1"/>
  <c r="AU89" i="1" s="1"/>
  <c r="AT88" i="1"/>
  <c r="AU88" i="1" s="1"/>
  <c r="AT87" i="1"/>
  <c r="AU87" i="1" s="1"/>
  <c r="AT86" i="1"/>
  <c r="AU86" i="1" s="1"/>
  <c r="AT85" i="1"/>
  <c r="AT84" i="1"/>
  <c r="AU84" i="1" s="1"/>
  <c r="AT83" i="1"/>
  <c r="AU83" i="1" s="1"/>
  <c r="AT82" i="1"/>
  <c r="AU82" i="1" s="1"/>
  <c r="AT81" i="1"/>
  <c r="AU81" i="1" s="1"/>
  <c r="AT80" i="1"/>
  <c r="AU80" i="1" s="1"/>
  <c r="AT79" i="1"/>
  <c r="AU79" i="1" s="1"/>
  <c r="AT78" i="1"/>
  <c r="AU78" i="1" s="1"/>
  <c r="AT77" i="1"/>
  <c r="AT76" i="1"/>
  <c r="AT75" i="1"/>
  <c r="AT74" i="1"/>
  <c r="AT73" i="1"/>
  <c r="AT72" i="1"/>
  <c r="AT71" i="1"/>
  <c r="AT70" i="1"/>
  <c r="AT69" i="1"/>
  <c r="AT68" i="1"/>
  <c r="AT67" i="1"/>
  <c r="AT66" i="1"/>
  <c r="AT65" i="1"/>
  <c r="AT64" i="1"/>
  <c r="AT63" i="1"/>
  <c r="AT62" i="1"/>
  <c r="AT61" i="1"/>
  <c r="AT60" i="1"/>
  <c r="AT59" i="1"/>
  <c r="AT58" i="1"/>
  <c r="AT57" i="1"/>
  <c r="AU57" i="1" s="1"/>
  <c r="AT56" i="1"/>
  <c r="AT55" i="1"/>
  <c r="AT54" i="1"/>
  <c r="AT53" i="1"/>
  <c r="AT52" i="1"/>
  <c r="AT51" i="1"/>
  <c r="AT50" i="1"/>
  <c r="AT49" i="1"/>
  <c r="AT48" i="1"/>
  <c r="AT47" i="1"/>
  <c r="AT46" i="1"/>
  <c r="AT45" i="1"/>
  <c r="AT44" i="1"/>
  <c r="AT43" i="1"/>
  <c r="AT42" i="1"/>
  <c r="AT41" i="1"/>
  <c r="AT40" i="1"/>
  <c r="AT39" i="1"/>
  <c r="AT38" i="1"/>
  <c r="AT37" i="1"/>
  <c r="AT36" i="1"/>
  <c r="AT35" i="1"/>
  <c r="AT34" i="1"/>
  <c r="AT33" i="1"/>
  <c r="AT32" i="1"/>
  <c r="AT31" i="1"/>
  <c r="AT30" i="1"/>
  <c r="AT29" i="1"/>
  <c r="AT28" i="1"/>
  <c r="AT27" i="1"/>
  <c r="AT26" i="1"/>
  <c r="AT25" i="1"/>
  <c r="AT24" i="1"/>
  <c r="AT23" i="1"/>
  <c r="AT22" i="1"/>
  <c r="AT20" i="1"/>
  <c r="AT19" i="1"/>
  <c r="AT18" i="1"/>
  <c r="AT17" i="1"/>
  <c r="AT16" i="1"/>
  <c r="AT15" i="1"/>
  <c r="AT14" i="1"/>
  <c r="AU14" i="1" s="1"/>
  <c r="AQ109" i="1"/>
  <c r="AR109" i="1" s="1"/>
  <c r="AQ108" i="1"/>
  <c r="AQ107" i="1"/>
  <c r="AR107" i="1" s="1"/>
  <c r="AQ106" i="1"/>
  <c r="AR106" i="1" s="1"/>
  <c r="AQ105" i="1"/>
  <c r="AR105" i="1" s="1"/>
  <c r="AQ104" i="1"/>
  <c r="AR104" i="1" s="1"/>
  <c r="AQ103" i="1"/>
  <c r="AR103" i="1" s="1"/>
  <c r="AQ102" i="1"/>
  <c r="AR102" i="1" s="1"/>
  <c r="AQ101" i="1"/>
  <c r="AR101" i="1" s="1"/>
  <c r="AQ100" i="1"/>
  <c r="AQ99" i="1"/>
  <c r="AR99" i="1" s="1"/>
  <c r="AQ98" i="1"/>
  <c r="AR98" i="1" s="1"/>
  <c r="AQ97" i="1"/>
  <c r="AR97" i="1" s="1"/>
  <c r="AQ96" i="1"/>
  <c r="AR96" i="1" s="1"/>
  <c r="AQ95" i="1"/>
  <c r="AR95" i="1" s="1"/>
  <c r="AQ94" i="1"/>
  <c r="AR94" i="1" s="1"/>
  <c r="AQ93" i="1"/>
  <c r="AR93" i="1" s="1"/>
  <c r="AQ92" i="1"/>
  <c r="AQ91" i="1"/>
  <c r="AQ90" i="1"/>
  <c r="AR90" i="1" s="1"/>
  <c r="AQ89" i="1"/>
  <c r="AR89" i="1" s="1"/>
  <c r="AQ88" i="1"/>
  <c r="AR88" i="1" s="1"/>
  <c r="AQ87" i="1"/>
  <c r="AR87" i="1" s="1"/>
  <c r="AQ86" i="1"/>
  <c r="AR86" i="1" s="1"/>
  <c r="AQ85" i="1"/>
  <c r="AQ84" i="1"/>
  <c r="AQ83" i="1"/>
  <c r="AR83" i="1" s="1"/>
  <c r="AQ82" i="1"/>
  <c r="AR82" i="1" s="1"/>
  <c r="AQ81" i="1"/>
  <c r="AR81" i="1" s="1"/>
  <c r="AQ80" i="1"/>
  <c r="AR80" i="1" s="1"/>
  <c r="AQ79" i="1"/>
  <c r="AR79" i="1" s="1"/>
  <c r="AQ78" i="1"/>
  <c r="AR78" i="1" s="1"/>
  <c r="AQ77" i="1"/>
  <c r="AR77" i="1" s="1"/>
  <c r="AQ76" i="1"/>
  <c r="AQ75" i="1"/>
  <c r="AQ74" i="1"/>
  <c r="AQ73" i="1"/>
  <c r="AQ72" i="1"/>
  <c r="AQ71" i="1"/>
  <c r="AQ70" i="1"/>
  <c r="AQ69" i="1"/>
  <c r="AQ68" i="1"/>
  <c r="AQ67" i="1"/>
  <c r="AQ66" i="1"/>
  <c r="AQ65" i="1"/>
  <c r="AQ64" i="1"/>
  <c r="AQ63" i="1"/>
  <c r="AQ62" i="1"/>
  <c r="AQ61" i="1"/>
  <c r="AQ60" i="1"/>
  <c r="AQ59" i="1"/>
  <c r="AQ58" i="1"/>
  <c r="AQ57" i="1"/>
  <c r="AQ56" i="1"/>
  <c r="AQ55" i="1"/>
  <c r="AQ54" i="1"/>
  <c r="AQ53" i="1"/>
  <c r="AQ52" i="1"/>
  <c r="AQ51" i="1"/>
  <c r="AQ50" i="1"/>
  <c r="AQ49" i="1"/>
  <c r="AQ48" i="1"/>
  <c r="AQ47" i="1"/>
  <c r="AQ46" i="1"/>
  <c r="AQ45" i="1"/>
  <c r="AQ44" i="1"/>
  <c r="AQ43" i="1"/>
  <c r="AQ42" i="1"/>
  <c r="AQ41" i="1"/>
  <c r="AQ40" i="1"/>
  <c r="AQ39" i="1"/>
  <c r="AQ38" i="1"/>
  <c r="AQ37" i="1"/>
  <c r="AQ36" i="1"/>
  <c r="AQ35" i="1"/>
  <c r="AQ34" i="1"/>
  <c r="AQ33" i="1"/>
  <c r="AQ32" i="1"/>
  <c r="AQ31" i="1"/>
  <c r="AQ30" i="1"/>
  <c r="AQ29" i="1"/>
  <c r="AQ28" i="1"/>
  <c r="AQ27" i="1"/>
  <c r="AQ26" i="1"/>
  <c r="AQ25" i="1"/>
  <c r="AQ24" i="1"/>
  <c r="AQ23" i="1"/>
  <c r="AQ22" i="1"/>
  <c r="AQ20" i="1"/>
  <c r="AQ19" i="1"/>
  <c r="AQ18" i="1"/>
  <c r="AQ17" i="1"/>
  <c r="AQ16" i="1"/>
  <c r="AQ15" i="1"/>
  <c r="AQ14" i="1"/>
  <c r="AR14" i="1" s="1"/>
  <c r="AN109" i="1"/>
  <c r="AO109" i="1" s="1"/>
  <c r="AN108" i="1"/>
  <c r="AO108" i="1" s="1"/>
  <c r="AN107" i="1"/>
  <c r="AN106" i="1"/>
  <c r="AO106" i="1" s="1"/>
  <c r="AN105" i="1"/>
  <c r="AO105" i="1" s="1"/>
  <c r="AN104" i="1"/>
  <c r="AO104" i="1" s="1"/>
  <c r="AN103" i="1"/>
  <c r="AO103" i="1" s="1"/>
  <c r="AN102" i="1"/>
  <c r="AO102" i="1" s="1"/>
  <c r="AN101" i="1"/>
  <c r="AO101" i="1" s="1"/>
  <c r="AN100" i="1"/>
  <c r="AO100" i="1" s="1"/>
  <c r="AN99" i="1"/>
  <c r="AN98" i="1"/>
  <c r="AO98" i="1" s="1"/>
  <c r="AN97" i="1"/>
  <c r="AO97" i="1" s="1"/>
  <c r="AN96" i="1"/>
  <c r="AO96" i="1" s="1"/>
  <c r="AN95" i="1"/>
  <c r="AO95" i="1" s="1"/>
  <c r="AN94" i="1"/>
  <c r="AO94" i="1" s="1"/>
  <c r="AN93" i="1"/>
  <c r="AO93" i="1" s="1"/>
  <c r="AN92" i="1"/>
  <c r="AO92" i="1" s="1"/>
  <c r="AN91" i="1"/>
  <c r="AN90" i="1"/>
  <c r="AO90" i="1" s="1"/>
  <c r="AN89" i="1"/>
  <c r="AO89" i="1" s="1"/>
  <c r="AN88" i="1"/>
  <c r="AO88" i="1" s="1"/>
  <c r="AN87" i="1"/>
  <c r="AO87" i="1" s="1"/>
  <c r="AN86" i="1"/>
  <c r="AO86" i="1" s="1"/>
  <c r="AN85" i="1"/>
  <c r="AO85" i="1" s="1"/>
  <c r="AN84" i="1"/>
  <c r="AO84" i="1" s="1"/>
  <c r="AN83" i="1"/>
  <c r="AN82" i="1"/>
  <c r="AO82" i="1" s="1"/>
  <c r="AN81" i="1"/>
  <c r="AO81" i="1" s="1"/>
  <c r="AN80" i="1"/>
  <c r="AO80" i="1" s="1"/>
  <c r="AN79" i="1"/>
  <c r="AO79" i="1" s="1"/>
  <c r="AN78" i="1"/>
  <c r="AO78" i="1" s="1"/>
  <c r="AN77" i="1"/>
  <c r="AO77" i="1" s="1"/>
  <c r="AN76" i="1"/>
  <c r="AN75" i="1"/>
  <c r="AN74" i="1"/>
  <c r="AN73" i="1"/>
  <c r="AN72" i="1"/>
  <c r="AN71" i="1"/>
  <c r="AN70" i="1"/>
  <c r="AN69" i="1"/>
  <c r="AN68" i="1"/>
  <c r="AN67" i="1"/>
  <c r="AN66" i="1"/>
  <c r="AN65" i="1"/>
  <c r="AN64" i="1"/>
  <c r="AN63" i="1"/>
  <c r="AN62" i="1"/>
  <c r="AN61" i="1"/>
  <c r="AN60" i="1"/>
  <c r="AN59" i="1"/>
  <c r="AN58" i="1"/>
  <c r="AN57" i="1"/>
  <c r="AN56" i="1"/>
  <c r="AN55" i="1"/>
  <c r="AN54" i="1"/>
  <c r="AN53" i="1"/>
  <c r="AN52" i="1"/>
  <c r="AN51" i="1"/>
  <c r="AN50" i="1"/>
  <c r="AN49" i="1"/>
  <c r="AN48" i="1"/>
  <c r="AN47" i="1"/>
  <c r="AN46" i="1"/>
  <c r="AN45" i="1"/>
  <c r="AN44" i="1"/>
  <c r="AN43" i="1"/>
  <c r="AN42" i="1"/>
  <c r="AN41" i="1"/>
  <c r="AN40" i="1"/>
  <c r="AN39" i="1"/>
  <c r="AN38" i="1"/>
  <c r="AN37" i="1"/>
  <c r="AN36" i="1"/>
  <c r="AN35" i="1"/>
  <c r="AN34" i="1"/>
  <c r="AN33" i="1"/>
  <c r="AN32" i="1"/>
  <c r="AN31" i="1"/>
  <c r="AN30" i="1"/>
  <c r="AN29" i="1"/>
  <c r="AN28" i="1"/>
  <c r="AN27" i="1"/>
  <c r="AN26" i="1"/>
  <c r="AN25" i="1"/>
  <c r="AN24" i="1"/>
  <c r="AN23" i="1"/>
  <c r="AN22" i="1"/>
  <c r="AN20" i="1"/>
  <c r="AN19" i="1"/>
  <c r="AN18" i="1"/>
  <c r="AN17" i="1"/>
  <c r="AN16" i="1"/>
  <c r="AN15" i="1"/>
  <c r="AN14" i="1"/>
  <c r="AO14" i="1" s="1"/>
  <c r="AK109" i="1"/>
  <c r="AL109" i="1" s="1"/>
  <c r="AK108" i="1"/>
  <c r="AL108" i="1" s="1"/>
  <c r="AK107" i="1"/>
  <c r="AL107" i="1" s="1"/>
  <c r="AK106" i="1"/>
  <c r="AK105" i="1"/>
  <c r="AK104" i="1"/>
  <c r="AL104" i="1" s="1"/>
  <c r="AK103" i="1"/>
  <c r="AL103" i="1" s="1"/>
  <c r="AK102" i="1"/>
  <c r="AL102" i="1" s="1"/>
  <c r="AK101" i="1"/>
  <c r="AL101" i="1" s="1"/>
  <c r="AK100" i="1"/>
  <c r="AL100" i="1" s="1"/>
  <c r="AK99" i="1"/>
  <c r="AL99" i="1" s="1"/>
  <c r="AK98" i="1"/>
  <c r="AK97" i="1"/>
  <c r="AL97" i="1" s="1"/>
  <c r="AK96" i="1"/>
  <c r="AL96" i="1" s="1"/>
  <c r="AK95" i="1"/>
  <c r="AL95" i="1" s="1"/>
  <c r="AK94" i="1"/>
  <c r="AL94" i="1" s="1"/>
  <c r="AK93" i="1"/>
  <c r="AL93" i="1" s="1"/>
  <c r="AK92" i="1"/>
  <c r="AL92" i="1" s="1"/>
  <c r="AK91" i="1"/>
  <c r="AL91" i="1" s="1"/>
  <c r="AK90" i="1"/>
  <c r="AK89" i="1"/>
  <c r="AL89" i="1" s="1"/>
  <c r="AK88" i="1"/>
  <c r="AL88" i="1" s="1"/>
  <c r="AK87" i="1"/>
  <c r="AL87" i="1" s="1"/>
  <c r="AK86" i="1"/>
  <c r="AL86" i="1" s="1"/>
  <c r="AK85" i="1"/>
  <c r="AL85" i="1" s="1"/>
  <c r="AK84" i="1"/>
  <c r="AL84" i="1" s="1"/>
  <c r="AK83" i="1"/>
  <c r="AL83" i="1" s="1"/>
  <c r="AK82" i="1"/>
  <c r="AK81" i="1"/>
  <c r="AL81" i="1" s="1"/>
  <c r="AK80" i="1"/>
  <c r="AL80" i="1" s="1"/>
  <c r="AK79" i="1"/>
  <c r="AL79" i="1" s="1"/>
  <c r="AK78" i="1"/>
  <c r="AL78" i="1" s="1"/>
  <c r="AK77" i="1"/>
  <c r="AL77" i="1" s="1"/>
  <c r="AK76" i="1"/>
  <c r="AK75" i="1"/>
  <c r="AK74" i="1"/>
  <c r="AK73" i="1"/>
  <c r="AK72" i="1"/>
  <c r="AK71" i="1"/>
  <c r="AK70" i="1"/>
  <c r="AK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0" i="1"/>
  <c r="AK19" i="1"/>
  <c r="AK18" i="1"/>
  <c r="AK17" i="1"/>
  <c r="AK16" i="1"/>
  <c r="AK15" i="1"/>
  <c r="AK14" i="1"/>
  <c r="AL14" i="1" s="1"/>
  <c r="AH109" i="1"/>
  <c r="AI109" i="1" s="1"/>
  <c r="AH108" i="1"/>
  <c r="AI108" i="1" s="1"/>
  <c r="AH107" i="1"/>
  <c r="AI107" i="1" s="1"/>
  <c r="AH106" i="1"/>
  <c r="AI106" i="1" s="1"/>
  <c r="AH105" i="1"/>
  <c r="AH104" i="1"/>
  <c r="AI104" i="1" s="1"/>
  <c r="AH103" i="1"/>
  <c r="AI103" i="1" s="1"/>
  <c r="AH102" i="1"/>
  <c r="AI102" i="1" s="1"/>
  <c r="AH101" i="1"/>
  <c r="AI101" i="1" s="1"/>
  <c r="AH100" i="1"/>
  <c r="AI100" i="1" s="1"/>
  <c r="AH99" i="1"/>
  <c r="AI99" i="1" s="1"/>
  <c r="AH98" i="1"/>
  <c r="AI98" i="1" s="1"/>
  <c r="AH97" i="1"/>
  <c r="AH96" i="1"/>
  <c r="AI96" i="1" s="1"/>
  <c r="AH95" i="1"/>
  <c r="AI95" i="1" s="1"/>
  <c r="AH94" i="1"/>
  <c r="AI94" i="1" s="1"/>
  <c r="AH93" i="1"/>
  <c r="AI93" i="1" s="1"/>
  <c r="AH92" i="1"/>
  <c r="AI92" i="1" s="1"/>
  <c r="AH91" i="1"/>
  <c r="AI91" i="1" s="1"/>
  <c r="AH90" i="1"/>
  <c r="AI90" i="1" s="1"/>
  <c r="AH89" i="1"/>
  <c r="AH88" i="1"/>
  <c r="AI88" i="1" s="1"/>
  <c r="AH87" i="1"/>
  <c r="AI87" i="1" s="1"/>
  <c r="AH86" i="1"/>
  <c r="AI86" i="1" s="1"/>
  <c r="AH85" i="1"/>
  <c r="AI85" i="1" s="1"/>
  <c r="AH84" i="1"/>
  <c r="AI84" i="1" s="1"/>
  <c r="AH83" i="1"/>
  <c r="AI83" i="1" s="1"/>
  <c r="AH82" i="1"/>
  <c r="AI82" i="1" s="1"/>
  <c r="AH81" i="1"/>
  <c r="AH80" i="1"/>
  <c r="AI80" i="1" s="1"/>
  <c r="AH79" i="1"/>
  <c r="AI79" i="1" s="1"/>
  <c r="AH78" i="1"/>
  <c r="AI78" i="1" s="1"/>
  <c r="AH77" i="1"/>
  <c r="AI77" i="1" s="1"/>
  <c r="AH76" i="1"/>
  <c r="AH75" i="1"/>
  <c r="AH74" i="1"/>
  <c r="AH73"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0" i="1"/>
  <c r="AH19" i="1"/>
  <c r="AH18" i="1"/>
  <c r="AH17" i="1"/>
  <c r="AH16" i="1"/>
  <c r="AH15" i="1"/>
  <c r="AH14" i="1"/>
  <c r="AI14" i="1" s="1"/>
  <c r="AE109" i="1"/>
  <c r="AF109" i="1" s="1"/>
  <c r="AE108" i="1"/>
  <c r="AF108" i="1" s="1"/>
  <c r="AE107" i="1"/>
  <c r="AF107" i="1" s="1"/>
  <c r="AE106" i="1"/>
  <c r="AF106" i="1" s="1"/>
  <c r="AE105" i="1"/>
  <c r="AF105" i="1" s="1"/>
  <c r="AE104" i="1"/>
  <c r="AE103" i="1"/>
  <c r="AF103" i="1" s="1"/>
  <c r="AE102" i="1"/>
  <c r="AF102" i="1" s="1"/>
  <c r="AE101" i="1"/>
  <c r="AF101" i="1" s="1"/>
  <c r="AE100" i="1"/>
  <c r="AF100" i="1" s="1"/>
  <c r="AE99" i="1"/>
  <c r="AF99" i="1" s="1"/>
  <c r="AE98" i="1"/>
  <c r="AF98" i="1" s="1"/>
  <c r="AE97" i="1"/>
  <c r="AF97" i="1" s="1"/>
  <c r="AE96" i="1"/>
  <c r="AE95" i="1"/>
  <c r="AF95" i="1" s="1"/>
  <c r="AE94" i="1"/>
  <c r="AF94" i="1" s="1"/>
  <c r="AE93" i="1"/>
  <c r="AF93" i="1" s="1"/>
  <c r="AE92" i="1"/>
  <c r="AF92" i="1" s="1"/>
  <c r="AE91" i="1"/>
  <c r="AF91" i="1" s="1"/>
  <c r="AE90" i="1"/>
  <c r="AF90" i="1" s="1"/>
  <c r="AE89" i="1"/>
  <c r="AF89" i="1" s="1"/>
  <c r="AE88" i="1"/>
  <c r="AE87" i="1"/>
  <c r="AF87" i="1" s="1"/>
  <c r="AE86" i="1"/>
  <c r="AF86" i="1" s="1"/>
  <c r="AE85" i="1"/>
  <c r="AF85" i="1" s="1"/>
  <c r="AE84" i="1"/>
  <c r="AF84" i="1" s="1"/>
  <c r="AE83" i="1"/>
  <c r="AF83" i="1" s="1"/>
  <c r="AE82" i="1"/>
  <c r="AF82" i="1" s="1"/>
  <c r="AE81" i="1"/>
  <c r="AF81" i="1" s="1"/>
  <c r="AE80" i="1"/>
  <c r="AE79" i="1"/>
  <c r="AF79" i="1" s="1"/>
  <c r="AE78" i="1"/>
  <c r="AF78" i="1" s="1"/>
  <c r="AE77" i="1"/>
  <c r="AF77" i="1" s="1"/>
  <c r="AE76" i="1"/>
  <c r="AE75" i="1"/>
  <c r="AE74" i="1"/>
  <c r="AE73" i="1"/>
  <c r="AE72" i="1"/>
  <c r="AE71" i="1"/>
  <c r="AE70" i="1"/>
  <c r="AE69" i="1"/>
  <c r="AE68" i="1"/>
  <c r="AE67" i="1"/>
  <c r="AE66" i="1"/>
  <c r="AE65" i="1"/>
  <c r="AE64" i="1"/>
  <c r="AE63" i="1"/>
  <c r="AE62" i="1"/>
  <c r="AE61" i="1"/>
  <c r="AE60" i="1"/>
  <c r="AE59" i="1"/>
  <c r="AE58" i="1"/>
  <c r="AE57" i="1"/>
  <c r="AE56" i="1"/>
  <c r="AE55" i="1"/>
  <c r="AE54" i="1"/>
  <c r="AE53" i="1"/>
  <c r="AE52" i="1"/>
  <c r="AE51" i="1"/>
  <c r="AE50" i="1"/>
  <c r="AE49" i="1"/>
  <c r="AE48" i="1"/>
  <c r="AE47" i="1"/>
  <c r="AE46" i="1"/>
  <c r="AE45" i="1"/>
  <c r="AE44" i="1"/>
  <c r="AE43" i="1"/>
  <c r="AE42" i="1"/>
  <c r="AE41" i="1"/>
  <c r="AE40" i="1"/>
  <c r="AE39" i="1"/>
  <c r="AE38" i="1"/>
  <c r="AE37" i="1"/>
  <c r="AE36" i="1"/>
  <c r="AE35" i="1"/>
  <c r="AE34" i="1"/>
  <c r="AE33" i="1"/>
  <c r="AE32" i="1"/>
  <c r="AE31" i="1"/>
  <c r="AE30" i="1"/>
  <c r="AE29" i="1"/>
  <c r="AE28" i="1"/>
  <c r="AE27" i="1"/>
  <c r="AE26" i="1"/>
  <c r="AE25" i="1"/>
  <c r="AE24" i="1"/>
  <c r="AE23" i="1"/>
  <c r="AE22" i="1"/>
  <c r="AE20" i="1"/>
  <c r="AE19" i="1"/>
  <c r="AE18" i="1"/>
  <c r="AE17" i="1"/>
  <c r="AE16" i="1"/>
  <c r="AE15" i="1"/>
  <c r="AE14" i="1"/>
  <c r="AF14" i="1" s="1"/>
  <c r="AB109" i="1"/>
  <c r="AC109" i="1" s="1"/>
  <c r="AB108" i="1"/>
  <c r="AC108" i="1" s="1"/>
  <c r="AB107" i="1"/>
  <c r="AC107" i="1" s="1"/>
  <c r="AB106" i="1"/>
  <c r="AC106" i="1" s="1"/>
  <c r="AB105" i="1"/>
  <c r="AC105" i="1" s="1"/>
  <c r="AB104" i="1"/>
  <c r="AC104" i="1" s="1"/>
  <c r="AB103" i="1"/>
  <c r="AB102" i="1"/>
  <c r="AC102" i="1" s="1"/>
  <c r="AB101" i="1"/>
  <c r="AC101" i="1" s="1"/>
  <c r="AB100" i="1"/>
  <c r="AC100" i="1" s="1"/>
  <c r="AB99" i="1"/>
  <c r="AC99" i="1" s="1"/>
  <c r="AB98" i="1"/>
  <c r="AC98" i="1" s="1"/>
  <c r="AB97" i="1"/>
  <c r="AC97" i="1" s="1"/>
  <c r="AB96" i="1"/>
  <c r="AC96" i="1" s="1"/>
  <c r="AB95" i="1"/>
  <c r="AB94" i="1"/>
  <c r="AC94" i="1" s="1"/>
  <c r="AB93" i="1"/>
  <c r="AC93" i="1" s="1"/>
  <c r="AB92" i="1"/>
  <c r="AC92" i="1" s="1"/>
  <c r="AB91" i="1"/>
  <c r="AC91" i="1" s="1"/>
  <c r="AB90" i="1"/>
  <c r="AC90" i="1" s="1"/>
  <c r="AB89" i="1"/>
  <c r="AC89" i="1" s="1"/>
  <c r="AB88" i="1"/>
  <c r="AC88" i="1" s="1"/>
  <c r="AB87" i="1"/>
  <c r="AB86" i="1"/>
  <c r="AC86" i="1" s="1"/>
  <c r="AB85" i="1"/>
  <c r="AC85" i="1" s="1"/>
  <c r="AB84" i="1"/>
  <c r="AC84" i="1" s="1"/>
  <c r="AB83" i="1"/>
  <c r="AC83" i="1" s="1"/>
  <c r="AB82" i="1"/>
  <c r="AC82" i="1" s="1"/>
  <c r="AB81" i="1"/>
  <c r="AC81" i="1" s="1"/>
  <c r="AB80" i="1"/>
  <c r="AC80" i="1" s="1"/>
  <c r="AB79" i="1"/>
  <c r="AB78" i="1"/>
  <c r="AC78" i="1" s="1"/>
  <c r="AB77" i="1"/>
  <c r="AC77" i="1" s="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0" i="1"/>
  <c r="AB19" i="1"/>
  <c r="AB18" i="1"/>
  <c r="AB17" i="1"/>
  <c r="AB16" i="1"/>
  <c r="AB15" i="1"/>
  <c r="AB14" i="1"/>
  <c r="Y109" i="1"/>
  <c r="Z109" i="1" s="1"/>
  <c r="Y108" i="1"/>
  <c r="Z108" i="1" s="1"/>
  <c r="Y107" i="1"/>
  <c r="Z107" i="1" s="1"/>
  <c r="Y106" i="1"/>
  <c r="Z106" i="1" s="1"/>
  <c r="Y105" i="1"/>
  <c r="Z105" i="1" s="1"/>
  <c r="Y104" i="1"/>
  <c r="Z104" i="1" s="1"/>
  <c r="Y103" i="1"/>
  <c r="Z103" i="1" s="1"/>
  <c r="Y102" i="1"/>
  <c r="Y101" i="1"/>
  <c r="Z101" i="1" s="1"/>
  <c r="Y100" i="1"/>
  <c r="Z100" i="1" s="1"/>
  <c r="Y99" i="1"/>
  <c r="Z99" i="1" s="1"/>
  <c r="Y98" i="1"/>
  <c r="Z98" i="1" s="1"/>
  <c r="Y97" i="1"/>
  <c r="Z97" i="1" s="1"/>
  <c r="Y96" i="1"/>
  <c r="Z96" i="1" s="1"/>
  <c r="Y95" i="1"/>
  <c r="Z95" i="1" s="1"/>
  <c r="Y94" i="1"/>
  <c r="Y93" i="1"/>
  <c r="Z93" i="1" s="1"/>
  <c r="Y92" i="1"/>
  <c r="Z92" i="1" s="1"/>
  <c r="Y91" i="1"/>
  <c r="Z91" i="1" s="1"/>
  <c r="Y90" i="1"/>
  <c r="Z90" i="1" s="1"/>
  <c r="Y89" i="1"/>
  <c r="Z89" i="1" s="1"/>
  <c r="Y88" i="1"/>
  <c r="Z88" i="1" s="1"/>
  <c r="Y87" i="1"/>
  <c r="Z87" i="1" s="1"/>
  <c r="Y86" i="1"/>
  <c r="Y85" i="1"/>
  <c r="Z85" i="1" s="1"/>
  <c r="Y84" i="1"/>
  <c r="Z84" i="1" s="1"/>
  <c r="Y83" i="1"/>
  <c r="Z83" i="1" s="1"/>
  <c r="Y82" i="1"/>
  <c r="Z82" i="1" s="1"/>
  <c r="Y81" i="1"/>
  <c r="Z81" i="1" s="1"/>
  <c r="Y80" i="1"/>
  <c r="Z80" i="1" s="1"/>
  <c r="Y79" i="1"/>
  <c r="Z79" i="1" s="1"/>
  <c r="Y78" i="1"/>
  <c r="Y77" i="1"/>
  <c r="Z77" i="1" s="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0" i="1"/>
  <c r="Y19" i="1"/>
  <c r="Y18" i="1"/>
  <c r="Y17" i="1"/>
  <c r="Y16" i="1"/>
  <c r="Y15" i="1"/>
  <c r="Y14" i="1"/>
  <c r="Z14" i="1" s="1"/>
  <c r="V109" i="1"/>
  <c r="V108" i="1"/>
  <c r="W108" i="1" s="1"/>
  <c r="V107" i="1"/>
  <c r="W107" i="1" s="1"/>
  <c r="V106" i="1"/>
  <c r="W106" i="1" s="1"/>
  <c r="V105" i="1"/>
  <c r="W105" i="1" s="1"/>
  <c r="V104" i="1"/>
  <c r="W104" i="1" s="1"/>
  <c r="V103" i="1"/>
  <c r="W103" i="1" s="1"/>
  <c r="V102" i="1"/>
  <c r="W102" i="1" s="1"/>
  <c r="V101" i="1"/>
  <c r="V100" i="1"/>
  <c r="W100" i="1" s="1"/>
  <c r="V99" i="1"/>
  <c r="W99" i="1" s="1"/>
  <c r="V98" i="1"/>
  <c r="W98" i="1" s="1"/>
  <c r="V97" i="1"/>
  <c r="W97" i="1" s="1"/>
  <c r="V96" i="1"/>
  <c r="W96" i="1" s="1"/>
  <c r="V95" i="1"/>
  <c r="W95" i="1" s="1"/>
  <c r="V94" i="1"/>
  <c r="W94" i="1" s="1"/>
  <c r="V93" i="1"/>
  <c r="V92" i="1"/>
  <c r="W92" i="1" s="1"/>
  <c r="V91" i="1"/>
  <c r="W91" i="1" s="1"/>
  <c r="V90" i="1"/>
  <c r="W90" i="1" s="1"/>
  <c r="V89" i="1"/>
  <c r="W89" i="1" s="1"/>
  <c r="V88" i="1"/>
  <c r="W88" i="1" s="1"/>
  <c r="V87" i="1"/>
  <c r="W87" i="1" s="1"/>
  <c r="V86" i="1"/>
  <c r="W86" i="1" s="1"/>
  <c r="V85" i="1"/>
  <c r="V84" i="1"/>
  <c r="W84" i="1" s="1"/>
  <c r="V83" i="1"/>
  <c r="W83" i="1" s="1"/>
  <c r="V82" i="1"/>
  <c r="W82" i="1" s="1"/>
  <c r="V81" i="1"/>
  <c r="W81" i="1" s="1"/>
  <c r="V80" i="1"/>
  <c r="W80" i="1" s="1"/>
  <c r="V79" i="1"/>
  <c r="W79" i="1" s="1"/>
  <c r="V78" i="1"/>
  <c r="W78" i="1" s="1"/>
  <c r="V77" i="1"/>
  <c r="V76" i="1"/>
  <c r="V75" i="1"/>
  <c r="V74" i="1"/>
  <c r="V73" i="1"/>
  <c r="W73" i="1" s="1"/>
  <c r="V72" i="1"/>
  <c r="V71" i="1"/>
  <c r="V70" i="1"/>
  <c r="V69" i="1"/>
  <c r="V68" i="1"/>
  <c r="V67" i="1"/>
  <c r="W67" i="1" s="1"/>
  <c r="V66" i="1"/>
  <c r="V65" i="1"/>
  <c r="V64" i="1"/>
  <c r="V63" i="1"/>
  <c r="V62" i="1"/>
  <c r="W62" i="1" s="1"/>
  <c r="V60" i="1"/>
  <c r="V59" i="1"/>
  <c r="V58" i="1"/>
  <c r="V57" i="1"/>
  <c r="W57" i="1" s="1"/>
  <c r="V56" i="1"/>
  <c r="V55" i="1"/>
  <c r="V54" i="1"/>
  <c r="V53" i="1"/>
  <c r="W53" i="1" s="1"/>
  <c r="V52" i="1"/>
  <c r="V51" i="1"/>
  <c r="V50" i="1"/>
  <c r="V49" i="1"/>
  <c r="V48" i="1"/>
  <c r="W48" i="1" s="1"/>
  <c r="V47" i="1"/>
  <c r="V46" i="1"/>
  <c r="V45" i="1"/>
  <c r="V44" i="1"/>
  <c r="W44" i="1" s="1"/>
  <c r="V43" i="1"/>
  <c r="V42" i="1"/>
  <c r="V41" i="1"/>
  <c r="W41" i="1" s="1"/>
  <c r="V40" i="1"/>
  <c r="V39" i="1"/>
  <c r="V38" i="1"/>
  <c r="W38" i="1" s="1"/>
  <c r="V36" i="1"/>
  <c r="V35" i="1"/>
  <c r="W35" i="1" s="1"/>
  <c r="V34" i="1"/>
  <c r="V33" i="1"/>
  <c r="V32" i="1"/>
  <c r="V31" i="1"/>
  <c r="V30" i="1"/>
  <c r="V29" i="1"/>
  <c r="V28" i="1"/>
  <c r="W28" i="1" s="1"/>
  <c r="V27" i="1"/>
  <c r="V26" i="1"/>
  <c r="V25" i="1"/>
  <c r="V24" i="1"/>
  <c r="V23" i="1"/>
  <c r="V22" i="1"/>
  <c r="W22" i="1" s="1"/>
  <c r="V20" i="1"/>
  <c r="V19" i="1"/>
  <c r="V18" i="1"/>
  <c r="V17" i="1"/>
  <c r="W17" i="1" s="1"/>
  <c r="V16" i="1"/>
  <c r="V15" i="1"/>
  <c r="V14" i="1"/>
  <c r="W14" i="1" s="1"/>
  <c r="S109" i="1"/>
  <c r="T109" i="1" s="1"/>
  <c r="S108" i="1"/>
  <c r="T108" i="1" s="1"/>
  <c r="S107" i="1"/>
  <c r="T107" i="1" s="1"/>
  <c r="S106" i="1"/>
  <c r="T106" i="1" s="1"/>
  <c r="S105" i="1"/>
  <c r="T105" i="1" s="1"/>
  <c r="S104" i="1"/>
  <c r="T104" i="1" s="1"/>
  <c r="S103" i="1"/>
  <c r="T103" i="1" s="1"/>
  <c r="S102" i="1"/>
  <c r="T102" i="1" s="1"/>
  <c r="S101" i="1"/>
  <c r="T101" i="1" s="1"/>
  <c r="S100" i="1"/>
  <c r="T100" i="1" s="1"/>
  <c r="S99" i="1"/>
  <c r="T99" i="1" s="1"/>
  <c r="S98" i="1"/>
  <c r="T98" i="1" s="1"/>
  <c r="S97" i="1"/>
  <c r="T97" i="1" s="1"/>
  <c r="S96" i="1"/>
  <c r="T96" i="1" s="1"/>
  <c r="S95" i="1"/>
  <c r="T95" i="1" s="1"/>
  <c r="S94" i="1"/>
  <c r="T94" i="1" s="1"/>
  <c r="S93" i="1"/>
  <c r="T93" i="1" s="1"/>
  <c r="S92" i="1"/>
  <c r="T92" i="1" s="1"/>
  <c r="S91" i="1"/>
  <c r="T91" i="1" s="1"/>
  <c r="S90" i="1"/>
  <c r="T90" i="1" s="1"/>
  <c r="S89" i="1"/>
  <c r="T89" i="1" s="1"/>
  <c r="S88" i="1"/>
  <c r="T88" i="1" s="1"/>
  <c r="S87" i="1"/>
  <c r="T87" i="1" s="1"/>
  <c r="S86" i="1"/>
  <c r="T86" i="1" s="1"/>
  <c r="S85" i="1"/>
  <c r="T85" i="1" s="1"/>
  <c r="S84" i="1"/>
  <c r="T84" i="1" s="1"/>
  <c r="S83" i="1"/>
  <c r="T83" i="1" s="1"/>
  <c r="S82" i="1"/>
  <c r="T82" i="1" s="1"/>
  <c r="S81" i="1"/>
  <c r="T81" i="1" s="1"/>
  <c r="S80" i="1"/>
  <c r="T80" i="1" s="1"/>
  <c r="S79" i="1"/>
  <c r="T79" i="1" s="1"/>
  <c r="S78" i="1"/>
  <c r="T78" i="1" s="1"/>
  <c r="S77" i="1"/>
  <c r="T77" i="1" s="1"/>
  <c r="S75" i="1"/>
  <c r="S74" i="1"/>
  <c r="S73" i="1"/>
  <c r="S72" i="1"/>
  <c r="S71" i="1"/>
  <c r="S70" i="1"/>
  <c r="S69" i="1"/>
  <c r="S68" i="1"/>
  <c r="S67" i="1"/>
  <c r="S66" i="1"/>
  <c r="S65" i="1"/>
  <c r="S64" i="1"/>
  <c r="S63" i="1"/>
  <c r="S62" i="1"/>
  <c r="S60" i="1"/>
  <c r="S59" i="1"/>
  <c r="S58" i="1"/>
  <c r="S57" i="1"/>
  <c r="S55" i="1"/>
  <c r="S54" i="1"/>
  <c r="S53" i="1"/>
  <c r="S52" i="1"/>
  <c r="S51" i="1"/>
  <c r="S50" i="1"/>
  <c r="S49" i="1"/>
  <c r="S48" i="1"/>
  <c r="S47" i="1"/>
  <c r="S46" i="1"/>
  <c r="S45" i="1"/>
  <c r="S44" i="1"/>
  <c r="S43" i="1"/>
  <c r="S42" i="1"/>
  <c r="S41" i="1"/>
  <c r="S40" i="1"/>
  <c r="S39" i="1"/>
  <c r="S38" i="1"/>
  <c r="S36" i="1"/>
  <c r="S35" i="1"/>
  <c r="S34" i="1"/>
  <c r="S33" i="1"/>
  <c r="S32" i="1"/>
  <c r="S31" i="1"/>
  <c r="S30" i="1"/>
  <c r="S29" i="1"/>
  <c r="S28" i="1"/>
  <c r="S27" i="1"/>
  <c r="S26" i="1"/>
  <c r="S25" i="1"/>
  <c r="S24" i="1"/>
  <c r="S23" i="1"/>
  <c r="S22" i="1"/>
  <c r="S20" i="1"/>
  <c r="S19" i="1"/>
  <c r="S18" i="1"/>
  <c r="S17" i="1"/>
  <c r="S16" i="1"/>
  <c r="S15" i="1"/>
  <c r="S14" i="1"/>
  <c r="P109" i="1"/>
  <c r="Q109" i="1" s="1"/>
  <c r="P108" i="1"/>
  <c r="Q108" i="1" s="1"/>
  <c r="P107" i="1"/>
  <c r="Q107" i="1" s="1"/>
  <c r="P106" i="1"/>
  <c r="Q106" i="1" s="1"/>
  <c r="P105" i="1"/>
  <c r="Q105" i="1" s="1"/>
  <c r="P104" i="1"/>
  <c r="Q104" i="1" s="1"/>
  <c r="P103" i="1"/>
  <c r="Q103" i="1" s="1"/>
  <c r="P102" i="1"/>
  <c r="Q102" i="1" s="1"/>
  <c r="P101" i="1"/>
  <c r="Q101" i="1" s="1"/>
  <c r="P100" i="1"/>
  <c r="Q100" i="1" s="1"/>
  <c r="P99" i="1"/>
  <c r="Q99" i="1" s="1"/>
  <c r="P98" i="1"/>
  <c r="Q98" i="1" s="1"/>
  <c r="P97" i="1"/>
  <c r="Q97" i="1" s="1"/>
  <c r="P96" i="1"/>
  <c r="Q96" i="1" s="1"/>
  <c r="P95" i="1"/>
  <c r="Q95" i="1" s="1"/>
  <c r="P94" i="1"/>
  <c r="Q94" i="1" s="1"/>
  <c r="P93" i="1"/>
  <c r="Q93" i="1" s="1"/>
  <c r="P92" i="1"/>
  <c r="Q92" i="1" s="1"/>
  <c r="P91" i="1"/>
  <c r="Q91" i="1" s="1"/>
  <c r="P90" i="1"/>
  <c r="Q90" i="1" s="1"/>
  <c r="P89" i="1"/>
  <c r="Q89" i="1" s="1"/>
  <c r="P88" i="1"/>
  <c r="Q88" i="1" s="1"/>
  <c r="P87" i="1"/>
  <c r="Q87" i="1" s="1"/>
  <c r="P86" i="1"/>
  <c r="Q86" i="1" s="1"/>
  <c r="P85" i="1"/>
  <c r="Q85" i="1" s="1"/>
  <c r="P84" i="1"/>
  <c r="Q84" i="1" s="1"/>
  <c r="P83" i="1"/>
  <c r="Q83" i="1" s="1"/>
  <c r="P82" i="1"/>
  <c r="Q82" i="1" s="1"/>
  <c r="P81" i="1"/>
  <c r="Q81" i="1" s="1"/>
  <c r="P80" i="1"/>
  <c r="Q80" i="1" s="1"/>
  <c r="P79" i="1"/>
  <c r="Q79" i="1" s="1"/>
  <c r="P78" i="1"/>
  <c r="Q78" i="1" s="1"/>
  <c r="P77" i="1"/>
  <c r="Q77" i="1" s="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4" i="1"/>
  <c r="P43" i="1"/>
  <c r="P42" i="1"/>
  <c r="P41" i="1"/>
  <c r="P40" i="1"/>
  <c r="P39" i="1"/>
  <c r="P38" i="1"/>
  <c r="P36" i="1"/>
  <c r="P35" i="1"/>
  <c r="P34" i="1"/>
  <c r="P33" i="1"/>
  <c r="P32" i="1"/>
  <c r="P31" i="1"/>
  <c r="P30" i="1"/>
  <c r="P29" i="1"/>
  <c r="P28" i="1"/>
  <c r="P27" i="1"/>
  <c r="P26" i="1"/>
  <c r="P25" i="1"/>
  <c r="P24" i="1"/>
  <c r="P23" i="1"/>
  <c r="P22" i="1"/>
  <c r="P20" i="1"/>
  <c r="P19" i="1"/>
  <c r="P18" i="1"/>
  <c r="P17" i="1"/>
  <c r="P16" i="1"/>
  <c r="P14" i="1"/>
  <c r="AU109" i="1"/>
  <c r="AU101" i="1"/>
  <c r="AU100" i="1"/>
  <c r="AU93" i="1"/>
  <c r="AU85" i="1"/>
  <c r="AU77" i="1"/>
  <c r="AR108" i="1"/>
  <c r="AR100" i="1"/>
  <c r="AR92" i="1"/>
  <c r="AR91" i="1"/>
  <c r="AR85" i="1"/>
  <c r="AR84" i="1"/>
  <c r="AO107" i="1"/>
  <c r="AO99" i="1"/>
  <c r="AO91" i="1"/>
  <c r="AO83" i="1"/>
  <c r="AL106" i="1"/>
  <c r="AL105" i="1"/>
  <c r="AL98" i="1"/>
  <c r="AL90" i="1"/>
  <c r="AL82" i="1"/>
  <c r="AI105" i="1"/>
  <c r="AI97" i="1"/>
  <c r="AI89" i="1"/>
  <c r="AI81" i="1"/>
  <c r="AF104" i="1"/>
  <c r="AF96" i="1"/>
  <c r="AF88" i="1"/>
  <c r="AF80" i="1"/>
  <c r="AC103" i="1"/>
  <c r="AC95" i="1"/>
  <c r="AC87" i="1"/>
  <c r="AC79" i="1"/>
  <c r="AC14" i="1"/>
  <c r="Z102" i="1"/>
  <c r="Z94" i="1"/>
  <c r="Z86" i="1"/>
  <c r="Z78" i="1"/>
  <c r="W109" i="1"/>
  <c r="W101" i="1"/>
  <c r="W93" i="1"/>
  <c r="W85" i="1"/>
  <c r="W77" i="1"/>
  <c r="M50"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M15" i="1"/>
  <c r="M16" i="1"/>
  <c r="M17" i="1"/>
  <c r="M18" i="1"/>
  <c r="M19" i="1"/>
  <c r="M20" i="1"/>
  <c r="M22" i="1"/>
  <c r="M26" i="1"/>
  <c r="M27" i="1"/>
  <c r="M28" i="1"/>
  <c r="M29" i="1"/>
  <c r="M30" i="1"/>
  <c r="M31" i="1"/>
  <c r="M32" i="1"/>
  <c r="M33" i="1"/>
  <c r="M38" i="1"/>
  <c r="N38" i="1" s="1"/>
  <c r="M39" i="1"/>
  <c r="M40" i="1"/>
  <c r="M41" i="1"/>
  <c r="M43" i="1"/>
  <c r="M44" i="1"/>
  <c r="M45" i="1"/>
  <c r="M46" i="1"/>
  <c r="M47" i="1"/>
  <c r="M48" i="1"/>
  <c r="M51" i="1"/>
  <c r="M52" i="1"/>
  <c r="M53" i="1"/>
  <c r="M55" i="1"/>
  <c r="M56" i="1"/>
  <c r="M57" i="1"/>
  <c r="M58" i="1"/>
  <c r="M59" i="1"/>
  <c r="M60" i="1"/>
  <c r="M61" i="1"/>
  <c r="M62" i="1"/>
  <c r="M63" i="1"/>
  <c r="M64" i="1"/>
  <c r="M65" i="1"/>
  <c r="M66" i="1"/>
  <c r="M67" i="1"/>
  <c r="M68" i="1"/>
  <c r="M69" i="1"/>
  <c r="M70" i="1"/>
  <c r="M71" i="1"/>
  <c r="M72" i="1"/>
  <c r="M73" i="1"/>
  <c r="M74" i="1"/>
  <c r="M14" i="1"/>
  <c r="N14" i="1" s="1"/>
  <c r="AX79" i="1" l="1"/>
  <c r="AY79" i="1" s="1"/>
  <c r="AX82" i="1"/>
  <c r="AY82" i="1" s="1"/>
  <c r="AX83" i="1"/>
  <c r="AY83" i="1" s="1"/>
  <c r="AX91" i="1"/>
  <c r="AY91" i="1" s="1"/>
  <c r="AX92" i="1"/>
  <c r="AY92" i="1" s="1"/>
  <c r="AX100" i="1"/>
  <c r="AY100" i="1" s="1"/>
  <c r="W21" i="1"/>
  <c r="Z21" i="1"/>
  <c r="AR21" i="1"/>
  <c r="T21" i="1"/>
  <c r="AU21" i="1"/>
  <c r="AL21" i="1"/>
  <c r="AF21" i="1"/>
  <c r="AO21" i="1"/>
  <c r="N21" i="1"/>
  <c r="AI21" i="1"/>
  <c r="AC21" i="1"/>
  <c r="V110" i="1"/>
  <c r="AE110" i="1"/>
  <c r="S110" i="1"/>
  <c r="T14" i="1"/>
  <c r="AB110" i="1"/>
  <c r="Y110" i="1"/>
  <c r="G45" i="1"/>
  <c r="AH110" i="1"/>
  <c r="AK110" i="1"/>
  <c r="AN110" i="1"/>
  <c r="AQ110" i="1"/>
  <c r="AT110" i="1"/>
  <c r="P110" i="1"/>
  <c r="T57" i="1"/>
  <c r="Z57" i="1"/>
  <c r="AC57" i="1"/>
  <c r="AF57" i="1"/>
  <c r="AI57" i="1"/>
  <c r="AL57" i="1"/>
  <c r="AO57" i="1"/>
  <c r="AR57" i="1"/>
  <c r="N57" i="1"/>
  <c r="N28" i="1"/>
  <c r="Q28" i="1" s="1"/>
  <c r="Q14" i="1"/>
  <c r="G55" i="1"/>
  <c r="G64" i="1"/>
  <c r="G24" i="1"/>
  <c r="G47" i="1"/>
  <c r="G75" i="1"/>
  <c r="W75" i="1" s="1"/>
  <c r="G56" i="1"/>
  <c r="G36" i="1"/>
  <c r="G32" i="1"/>
  <c r="G23" i="1"/>
  <c r="G72" i="1"/>
  <c r="G60" i="1"/>
  <c r="G52" i="1"/>
  <c r="G40" i="1"/>
  <c r="G31" i="1"/>
  <c r="G19" i="1"/>
  <c r="G68" i="1"/>
  <c r="G59" i="1"/>
  <c r="G39" i="1"/>
  <c r="G76" i="1"/>
  <c r="G51" i="1"/>
  <c r="G43" i="1"/>
  <c r="G27" i="1"/>
  <c r="G18" i="1"/>
  <c r="G71" i="1"/>
  <c r="G63" i="1"/>
  <c r="G54" i="1"/>
  <c r="G50" i="1"/>
  <c r="G46" i="1"/>
  <c r="G42" i="1"/>
  <c r="G34" i="1"/>
  <c r="G30" i="1"/>
  <c r="G26" i="1"/>
  <c r="N17" i="1"/>
  <c r="Q17" i="1" s="1"/>
  <c r="G74" i="1"/>
  <c r="G70" i="1"/>
  <c r="G66" i="1"/>
  <c r="G58" i="1"/>
  <c r="G15" i="1"/>
  <c r="G49" i="1"/>
  <c r="G37" i="1"/>
  <c r="G33" i="1"/>
  <c r="G29" i="1"/>
  <c r="G25" i="1"/>
  <c r="G20" i="1"/>
  <c r="G16" i="1"/>
  <c r="W16" i="1" s="1"/>
  <c r="G69" i="1"/>
  <c r="G65" i="1"/>
  <c r="G61" i="1"/>
  <c r="Q57" i="1"/>
  <c r="M77" i="1"/>
  <c r="N77" i="1" s="1"/>
  <c r="AX77" i="1" s="1"/>
  <c r="AY77" i="1" s="1"/>
  <c r="M78" i="1"/>
  <c r="N78" i="1" s="1"/>
  <c r="AX78" i="1" s="1"/>
  <c r="AY78" i="1" s="1"/>
  <c r="M79" i="1"/>
  <c r="N79" i="1" s="1"/>
  <c r="M80" i="1"/>
  <c r="N80" i="1" s="1"/>
  <c r="AX80" i="1" s="1"/>
  <c r="AY80" i="1" s="1"/>
  <c r="M81" i="1"/>
  <c r="N81" i="1" s="1"/>
  <c r="AX81" i="1" s="1"/>
  <c r="AY81" i="1" s="1"/>
  <c r="M82" i="1"/>
  <c r="N82" i="1" s="1"/>
  <c r="M83" i="1"/>
  <c r="N83" i="1" s="1"/>
  <c r="M84" i="1"/>
  <c r="N84" i="1" s="1"/>
  <c r="AX84" i="1" s="1"/>
  <c r="AY84" i="1" s="1"/>
  <c r="M85" i="1"/>
  <c r="N85" i="1" s="1"/>
  <c r="AX85" i="1" s="1"/>
  <c r="AY85" i="1" s="1"/>
  <c r="M86" i="1"/>
  <c r="N86" i="1" s="1"/>
  <c r="AX86" i="1" s="1"/>
  <c r="AY86" i="1" s="1"/>
  <c r="M87" i="1"/>
  <c r="N87" i="1" s="1"/>
  <c r="AX87" i="1" s="1"/>
  <c r="AY87" i="1" s="1"/>
  <c r="M88" i="1"/>
  <c r="N88" i="1" s="1"/>
  <c r="AX88" i="1" s="1"/>
  <c r="AY88" i="1" s="1"/>
  <c r="M89" i="1"/>
  <c r="N89" i="1" s="1"/>
  <c r="AX89" i="1" s="1"/>
  <c r="AY89" i="1" s="1"/>
  <c r="M90" i="1"/>
  <c r="N90" i="1" s="1"/>
  <c r="AX90" i="1" s="1"/>
  <c r="AY90" i="1" s="1"/>
  <c r="M91" i="1"/>
  <c r="N91" i="1" s="1"/>
  <c r="M92" i="1"/>
  <c r="N92" i="1" s="1"/>
  <c r="M93" i="1"/>
  <c r="N93" i="1" s="1"/>
  <c r="AX93" i="1" s="1"/>
  <c r="AY93" i="1" s="1"/>
  <c r="M94" i="1"/>
  <c r="N94" i="1" s="1"/>
  <c r="AX94" i="1" s="1"/>
  <c r="AY94" i="1" s="1"/>
  <c r="M95" i="1"/>
  <c r="N95" i="1" s="1"/>
  <c r="AX95" i="1" s="1"/>
  <c r="AY95" i="1" s="1"/>
  <c r="M96" i="1"/>
  <c r="N96" i="1" s="1"/>
  <c r="AX96" i="1" s="1"/>
  <c r="AY96" i="1" s="1"/>
  <c r="M97" i="1"/>
  <c r="N97" i="1" s="1"/>
  <c r="AX97" i="1" s="1"/>
  <c r="AY97" i="1" s="1"/>
  <c r="M98" i="1"/>
  <c r="N98" i="1" s="1"/>
  <c r="AX98" i="1" s="1"/>
  <c r="AY98" i="1" s="1"/>
  <c r="M99" i="1"/>
  <c r="N99" i="1" s="1"/>
  <c r="AX99" i="1" s="1"/>
  <c r="AY99" i="1" s="1"/>
  <c r="M100" i="1"/>
  <c r="N100" i="1" s="1"/>
  <c r="M101" i="1"/>
  <c r="N101" i="1" s="1"/>
  <c r="AX101" i="1" s="1"/>
  <c r="AY101" i="1" s="1"/>
  <c r="M102" i="1"/>
  <c r="N102" i="1" s="1"/>
  <c r="AX102" i="1" s="1"/>
  <c r="AY102" i="1" s="1"/>
  <c r="M103" i="1"/>
  <c r="N103" i="1" s="1"/>
  <c r="AX103" i="1" s="1"/>
  <c r="AY103" i="1" s="1"/>
  <c r="M104" i="1"/>
  <c r="N104" i="1" s="1"/>
  <c r="AX104" i="1" s="1"/>
  <c r="AY104" i="1" s="1"/>
  <c r="M105" i="1"/>
  <c r="N105" i="1" s="1"/>
  <c r="AX105" i="1" s="1"/>
  <c r="AY105" i="1" s="1"/>
  <c r="M106" i="1"/>
  <c r="N106" i="1" s="1"/>
  <c r="AX106" i="1" s="1"/>
  <c r="AY106" i="1" s="1"/>
  <c r="M107" i="1"/>
  <c r="N107" i="1" s="1"/>
  <c r="AX107" i="1" s="1"/>
  <c r="AY107" i="1" s="1"/>
  <c r="M108" i="1"/>
  <c r="N108" i="1" s="1"/>
  <c r="AX108" i="1" s="1"/>
  <c r="AY108" i="1" s="1"/>
  <c r="M109" i="1"/>
  <c r="N109" i="1" s="1"/>
  <c r="AX109" i="1" s="1"/>
  <c r="AY109" i="1" s="1"/>
  <c r="Q29" i="1" l="1"/>
  <c r="W72" i="1"/>
  <c r="W61" i="1"/>
  <c r="W37" i="1"/>
  <c r="AX37" i="1" s="1"/>
  <c r="AY37" i="1" s="1"/>
  <c r="N26" i="1"/>
  <c r="W71" i="1"/>
  <c r="N68" i="1"/>
  <c r="Q32" i="1"/>
  <c r="W70" i="1"/>
  <c r="W60" i="1"/>
  <c r="N54" i="1"/>
  <c r="W23" i="1"/>
  <c r="AX23" i="1" s="1"/>
  <c r="AY23" i="1" s="1"/>
  <c r="Q65" i="1"/>
  <c r="W49" i="1"/>
  <c r="N30" i="1"/>
  <c r="W18" i="1"/>
  <c r="Q19" i="1"/>
  <c r="N36" i="1"/>
  <c r="Q45" i="1"/>
  <c r="N50" i="1"/>
  <c r="Q24" i="1"/>
  <c r="W74" i="1"/>
  <c r="W39" i="1"/>
  <c r="Q64" i="1"/>
  <c r="N59" i="1"/>
  <c r="W69" i="1"/>
  <c r="W15" i="1"/>
  <c r="W34" i="1"/>
  <c r="W27" i="1"/>
  <c r="W31" i="1"/>
  <c r="N56" i="1"/>
  <c r="W76" i="1"/>
  <c r="N76" i="1"/>
  <c r="W58" i="1"/>
  <c r="N42" i="1"/>
  <c r="W43" i="1"/>
  <c r="Q40" i="1"/>
  <c r="AX21" i="1"/>
  <c r="AY21" i="1" s="1"/>
  <c r="Q25" i="1"/>
  <c r="W33" i="1"/>
  <c r="W63" i="1"/>
  <c r="AX63" i="1" s="1"/>
  <c r="AY63" i="1" s="1"/>
  <c r="Q55" i="1"/>
  <c r="W20" i="1"/>
  <c r="W66" i="1"/>
  <c r="Q46" i="1"/>
  <c r="Q51" i="1"/>
  <c r="W52" i="1"/>
  <c r="W47" i="1"/>
  <c r="W50" i="1"/>
  <c r="W54" i="1"/>
  <c r="W40" i="1"/>
  <c r="W64" i="1"/>
  <c r="W51" i="1"/>
  <c r="W26" i="1"/>
  <c r="W45" i="1"/>
  <c r="W68" i="1"/>
  <c r="AX68" i="1" s="1"/>
  <c r="AY68" i="1" s="1"/>
  <c r="W24" i="1"/>
  <c r="AX24" i="1" s="1"/>
  <c r="AY24" i="1" s="1"/>
  <c r="W42" i="1"/>
  <c r="W36" i="1"/>
  <c r="W59" i="1"/>
  <c r="W46" i="1"/>
  <c r="W25" i="1"/>
  <c r="W32" i="1"/>
  <c r="W55" i="1"/>
  <c r="W19" i="1"/>
  <c r="AX19" i="1" s="1"/>
  <c r="AY19" i="1" s="1"/>
  <c r="W30" i="1"/>
  <c r="W56" i="1"/>
  <c r="W65" i="1"/>
  <c r="W29" i="1"/>
  <c r="N37" i="1"/>
  <c r="Q37" i="1"/>
  <c r="T37" i="1"/>
  <c r="Q34" i="1"/>
  <c r="N34" i="1"/>
  <c r="N20" i="1"/>
  <c r="AU20" i="1"/>
  <c r="AR20" i="1"/>
  <c r="AO20" i="1"/>
  <c r="AL20" i="1"/>
  <c r="AI20" i="1"/>
  <c r="AF20" i="1"/>
  <c r="AC20" i="1"/>
  <c r="Z20" i="1"/>
  <c r="T20" i="1"/>
  <c r="Q20" i="1"/>
  <c r="N67" i="1"/>
  <c r="Q67" i="1" s="1"/>
  <c r="AU67" i="1"/>
  <c r="AR67" i="1"/>
  <c r="AO67" i="1"/>
  <c r="AL67" i="1"/>
  <c r="AI67" i="1"/>
  <c r="AF67" i="1"/>
  <c r="AC67" i="1"/>
  <c r="Z67" i="1"/>
  <c r="T67" i="1"/>
  <c r="N29" i="1"/>
  <c r="AU29" i="1"/>
  <c r="AR29" i="1"/>
  <c r="AO29" i="1"/>
  <c r="AL29" i="1"/>
  <c r="AI29" i="1"/>
  <c r="AF29" i="1"/>
  <c r="AC29" i="1"/>
  <c r="Z29" i="1"/>
  <c r="T29" i="1"/>
  <c r="N58" i="1"/>
  <c r="AU58" i="1"/>
  <c r="AR58" i="1"/>
  <c r="AO58" i="1"/>
  <c r="AL58" i="1"/>
  <c r="AI58" i="1"/>
  <c r="AF58" i="1"/>
  <c r="AC58" i="1"/>
  <c r="Z58" i="1"/>
  <c r="T58" i="1"/>
  <c r="AU30" i="1"/>
  <c r="AR30" i="1"/>
  <c r="AO30" i="1"/>
  <c r="AL30" i="1"/>
  <c r="AI30" i="1"/>
  <c r="AF30" i="1"/>
  <c r="AC30" i="1"/>
  <c r="Z30" i="1"/>
  <c r="T30" i="1"/>
  <c r="N71" i="1"/>
  <c r="Q71" i="1"/>
  <c r="AU71" i="1"/>
  <c r="AR71" i="1"/>
  <c r="AO71" i="1"/>
  <c r="AL71" i="1"/>
  <c r="AI71" i="1"/>
  <c r="AF71" i="1"/>
  <c r="AC71" i="1"/>
  <c r="Z71" i="1"/>
  <c r="T71" i="1"/>
  <c r="Q76" i="1"/>
  <c r="AU76" i="1"/>
  <c r="AR76" i="1"/>
  <c r="AO76" i="1"/>
  <c r="AL76" i="1"/>
  <c r="AI76" i="1"/>
  <c r="AF76" i="1"/>
  <c r="AC76" i="1"/>
  <c r="Z76" i="1"/>
  <c r="T76" i="1"/>
  <c r="N40" i="1"/>
  <c r="AU40" i="1"/>
  <c r="AR40" i="1"/>
  <c r="AO40" i="1"/>
  <c r="AL40" i="1"/>
  <c r="AI40" i="1"/>
  <c r="AF40" i="1"/>
  <c r="AC40" i="1"/>
  <c r="Z40" i="1"/>
  <c r="T40" i="1"/>
  <c r="N75" i="1"/>
  <c r="AU75" i="1"/>
  <c r="AR75" i="1"/>
  <c r="AO75" i="1"/>
  <c r="AL75" i="1"/>
  <c r="AI75" i="1"/>
  <c r="AF75" i="1"/>
  <c r="AC75" i="1"/>
  <c r="Z75" i="1"/>
  <c r="T75" i="1"/>
  <c r="Q59" i="1"/>
  <c r="AU26" i="1"/>
  <c r="AR26" i="1"/>
  <c r="AO26" i="1"/>
  <c r="AL26" i="1"/>
  <c r="AI26" i="1"/>
  <c r="AF26" i="1"/>
  <c r="AC26" i="1"/>
  <c r="Z26" i="1"/>
  <c r="T26" i="1"/>
  <c r="Q26" i="1"/>
  <c r="N61" i="1"/>
  <c r="AU61" i="1"/>
  <c r="AR61" i="1"/>
  <c r="AO61" i="1"/>
  <c r="AL61" i="1"/>
  <c r="AI61" i="1"/>
  <c r="AF61" i="1"/>
  <c r="AC61" i="1"/>
  <c r="Z61" i="1"/>
  <c r="Q61" i="1"/>
  <c r="T61" i="1"/>
  <c r="N33" i="1"/>
  <c r="AU33" i="1"/>
  <c r="AR33" i="1"/>
  <c r="AO33" i="1"/>
  <c r="AL33" i="1"/>
  <c r="AI33" i="1"/>
  <c r="AF33" i="1"/>
  <c r="AC33" i="1"/>
  <c r="Z33" i="1"/>
  <c r="T33" i="1"/>
  <c r="N62" i="1"/>
  <c r="Q62" i="1" s="1"/>
  <c r="AU62" i="1"/>
  <c r="AR62" i="1"/>
  <c r="AO62" i="1"/>
  <c r="AL62" i="1"/>
  <c r="AI62" i="1"/>
  <c r="AF62" i="1"/>
  <c r="AC62" i="1"/>
  <c r="Z62" i="1"/>
  <c r="T62" i="1"/>
  <c r="AU34" i="1"/>
  <c r="AR34" i="1"/>
  <c r="AO34" i="1"/>
  <c r="AL34" i="1"/>
  <c r="AI34" i="1"/>
  <c r="AF34" i="1"/>
  <c r="AC34" i="1"/>
  <c r="Z34" i="1"/>
  <c r="T34" i="1"/>
  <c r="N18" i="1"/>
  <c r="AF18" i="1"/>
  <c r="AU18" i="1"/>
  <c r="AR18" i="1"/>
  <c r="AO18" i="1"/>
  <c r="AL18" i="1"/>
  <c r="AI18" i="1"/>
  <c r="AC18" i="1"/>
  <c r="Z18" i="1"/>
  <c r="T18" i="1"/>
  <c r="Q18" i="1"/>
  <c r="AU28" i="1"/>
  <c r="AR28" i="1"/>
  <c r="AO28" i="1"/>
  <c r="AL28" i="1"/>
  <c r="AI28" i="1"/>
  <c r="AF28" i="1"/>
  <c r="AC28" i="1"/>
  <c r="Z28" i="1"/>
  <c r="T28" i="1"/>
  <c r="N52" i="1"/>
  <c r="Q52" i="1"/>
  <c r="AU52" i="1"/>
  <c r="AR52" i="1"/>
  <c r="AO52" i="1"/>
  <c r="AL52" i="1"/>
  <c r="AI52" i="1"/>
  <c r="AF52" i="1"/>
  <c r="AC52" i="1"/>
  <c r="Z52" i="1"/>
  <c r="T52" i="1"/>
  <c r="N47" i="1"/>
  <c r="AU47" i="1"/>
  <c r="AR47" i="1"/>
  <c r="AO47" i="1"/>
  <c r="AL47" i="1"/>
  <c r="AI47" i="1"/>
  <c r="AF47" i="1"/>
  <c r="AC47" i="1"/>
  <c r="Z47" i="1"/>
  <c r="T47" i="1"/>
  <c r="N63" i="1"/>
  <c r="AU63" i="1"/>
  <c r="AR63" i="1"/>
  <c r="AO63" i="1"/>
  <c r="AL63" i="1"/>
  <c r="AI63" i="1"/>
  <c r="AF63" i="1"/>
  <c r="AC63" i="1"/>
  <c r="Z63" i="1"/>
  <c r="T63" i="1"/>
  <c r="N65" i="1"/>
  <c r="AU65" i="1"/>
  <c r="AR65" i="1"/>
  <c r="AO65" i="1"/>
  <c r="AL65" i="1"/>
  <c r="AI65" i="1"/>
  <c r="AF65" i="1"/>
  <c r="AC65" i="1"/>
  <c r="Z65" i="1"/>
  <c r="T65" i="1"/>
  <c r="AU37" i="1"/>
  <c r="AR37" i="1"/>
  <c r="AO37" i="1"/>
  <c r="AL37" i="1"/>
  <c r="AI37" i="1"/>
  <c r="AF37" i="1"/>
  <c r="AC37" i="1"/>
  <c r="Z37" i="1"/>
  <c r="N66" i="1"/>
  <c r="AI66" i="1"/>
  <c r="AU66" i="1"/>
  <c r="AR66" i="1"/>
  <c r="AO66" i="1"/>
  <c r="AL66" i="1"/>
  <c r="AF66" i="1"/>
  <c r="AC66" i="1"/>
  <c r="Z66" i="1"/>
  <c r="T66" i="1"/>
  <c r="Q38" i="1"/>
  <c r="AU38" i="1"/>
  <c r="AR38" i="1"/>
  <c r="AO38" i="1"/>
  <c r="AL38" i="1"/>
  <c r="AI38" i="1"/>
  <c r="AF38" i="1"/>
  <c r="AC38" i="1"/>
  <c r="Z38" i="1"/>
  <c r="T38" i="1"/>
  <c r="N27" i="1"/>
  <c r="AI27" i="1"/>
  <c r="AU27" i="1"/>
  <c r="AO27" i="1"/>
  <c r="AL27" i="1"/>
  <c r="AF27" i="1"/>
  <c r="AC27" i="1"/>
  <c r="Z27" i="1"/>
  <c r="T27" i="1"/>
  <c r="Q27" i="1"/>
  <c r="AR27" i="1"/>
  <c r="N39" i="1"/>
  <c r="Q39" i="1"/>
  <c r="AU39" i="1"/>
  <c r="AR39" i="1"/>
  <c r="AO39" i="1"/>
  <c r="AL39" i="1"/>
  <c r="AI39" i="1"/>
  <c r="AF39" i="1"/>
  <c r="AC39" i="1"/>
  <c r="Z39" i="1"/>
  <c r="T39" i="1"/>
  <c r="N60" i="1"/>
  <c r="AU60" i="1"/>
  <c r="AR60" i="1"/>
  <c r="AO60" i="1"/>
  <c r="AL60" i="1"/>
  <c r="AI60" i="1"/>
  <c r="AF60" i="1"/>
  <c r="AC60" i="1"/>
  <c r="Z60" i="1"/>
  <c r="T60" i="1"/>
  <c r="N24" i="1"/>
  <c r="AU24" i="1"/>
  <c r="AR24" i="1"/>
  <c r="AO24" i="1"/>
  <c r="AL24" i="1"/>
  <c r="AI24" i="1"/>
  <c r="AF24" i="1"/>
  <c r="AC24" i="1"/>
  <c r="Z24" i="1"/>
  <c r="T24" i="1"/>
  <c r="N51" i="1"/>
  <c r="Q66" i="1"/>
  <c r="Q33" i="1"/>
  <c r="Q47" i="1"/>
  <c r="N22" i="1"/>
  <c r="Q22" i="1" s="1"/>
  <c r="AU22" i="1"/>
  <c r="AR22" i="1"/>
  <c r="AO22" i="1"/>
  <c r="AL22" i="1"/>
  <c r="AI22" i="1"/>
  <c r="AF22" i="1"/>
  <c r="AC22" i="1"/>
  <c r="Z22" i="1"/>
  <c r="T22" i="1"/>
  <c r="N19" i="1"/>
  <c r="AU19" i="1"/>
  <c r="AR19" i="1"/>
  <c r="AO19" i="1"/>
  <c r="AL19" i="1"/>
  <c r="AI19" i="1"/>
  <c r="AF19" i="1"/>
  <c r="AC19" i="1"/>
  <c r="Z19" i="1"/>
  <c r="T19" i="1"/>
  <c r="N15" i="1"/>
  <c r="AU15" i="1"/>
  <c r="AR15" i="1"/>
  <c r="AO15" i="1"/>
  <c r="AL15" i="1"/>
  <c r="AI15" i="1"/>
  <c r="AF15" i="1"/>
  <c r="AC15" i="1"/>
  <c r="Z15" i="1"/>
  <c r="T15" i="1"/>
  <c r="Q15" i="1"/>
  <c r="N31" i="1"/>
  <c r="AU31" i="1"/>
  <c r="AR31" i="1"/>
  <c r="AO31" i="1"/>
  <c r="AL31" i="1"/>
  <c r="AI31" i="1"/>
  <c r="AF31" i="1"/>
  <c r="AC31" i="1"/>
  <c r="Z31" i="1"/>
  <c r="T31" i="1"/>
  <c r="AU56" i="1"/>
  <c r="AR56" i="1"/>
  <c r="AO56" i="1"/>
  <c r="AL56" i="1"/>
  <c r="AI56" i="1"/>
  <c r="AF56" i="1"/>
  <c r="AC56" i="1"/>
  <c r="Z56" i="1"/>
  <c r="T56" i="1"/>
  <c r="N69" i="1"/>
  <c r="AU69" i="1"/>
  <c r="AR69" i="1"/>
  <c r="AO69" i="1"/>
  <c r="AL69" i="1"/>
  <c r="AI69" i="1"/>
  <c r="AF69" i="1"/>
  <c r="AC69" i="1"/>
  <c r="Z69" i="1"/>
  <c r="Q69" i="1"/>
  <c r="T69" i="1"/>
  <c r="N41" i="1"/>
  <c r="Q41" i="1" s="1"/>
  <c r="AU41" i="1"/>
  <c r="AR41" i="1"/>
  <c r="AO41" i="1"/>
  <c r="AL41" i="1"/>
  <c r="AI41" i="1"/>
  <c r="AF41" i="1"/>
  <c r="AC41" i="1"/>
  <c r="Z41" i="1"/>
  <c r="T41" i="1"/>
  <c r="N70" i="1"/>
  <c r="Q70" i="1"/>
  <c r="AU70" i="1"/>
  <c r="AR70" i="1"/>
  <c r="AO70" i="1"/>
  <c r="AL70" i="1"/>
  <c r="AI70" i="1"/>
  <c r="AF70" i="1"/>
  <c r="AC70" i="1"/>
  <c r="Z70" i="1"/>
  <c r="T70" i="1"/>
  <c r="AU42" i="1"/>
  <c r="AR42" i="1"/>
  <c r="AO42" i="1"/>
  <c r="AL42" i="1"/>
  <c r="AI42" i="1"/>
  <c r="AF42" i="1"/>
  <c r="AC42" i="1"/>
  <c r="Z42" i="1"/>
  <c r="T42" i="1"/>
  <c r="Q42" i="1"/>
  <c r="Q35" i="1"/>
  <c r="AU35" i="1"/>
  <c r="AR35" i="1"/>
  <c r="AO35" i="1"/>
  <c r="AL35" i="1"/>
  <c r="AI35" i="1"/>
  <c r="AF35" i="1"/>
  <c r="AC35" i="1"/>
  <c r="Z35" i="1"/>
  <c r="T35" i="1"/>
  <c r="N48" i="1"/>
  <c r="Q48" i="1" s="1"/>
  <c r="AU48" i="1"/>
  <c r="AR48" i="1"/>
  <c r="AO48" i="1"/>
  <c r="AL48" i="1"/>
  <c r="AI48" i="1"/>
  <c r="AF48" i="1"/>
  <c r="AC48" i="1"/>
  <c r="Z48" i="1"/>
  <c r="T48" i="1"/>
  <c r="N72" i="1"/>
  <c r="Q72" i="1"/>
  <c r="AU72" i="1"/>
  <c r="AR72" i="1"/>
  <c r="AO72" i="1"/>
  <c r="AL72" i="1"/>
  <c r="AI72" i="1"/>
  <c r="AF72" i="1"/>
  <c r="AC72" i="1"/>
  <c r="Z72" i="1"/>
  <c r="T72" i="1"/>
  <c r="N64" i="1"/>
  <c r="AU64" i="1"/>
  <c r="AR64" i="1"/>
  <c r="AO64" i="1"/>
  <c r="AL64" i="1"/>
  <c r="AI64" i="1"/>
  <c r="AF64" i="1"/>
  <c r="AC64" i="1"/>
  <c r="Z64" i="1"/>
  <c r="T64" i="1"/>
  <c r="Q58" i="1"/>
  <c r="Q31" i="1"/>
  <c r="N53" i="1"/>
  <c r="Q53" i="1" s="1"/>
  <c r="AU53" i="1"/>
  <c r="AR53" i="1"/>
  <c r="AO53" i="1"/>
  <c r="AL53" i="1"/>
  <c r="AI53" i="1"/>
  <c r="AF53" i="1"/>
  <c r="AC53" i="1"/>
  <c r="Z53" i="1"/>
  <c r="T53" i="1"/>
  <c r="AU36" i="1"/>
  <c r="AR36" i="1"/>
  <c r="AO36" i="1"/>
  <c r="AL36" i="1"/>
  <c r="AI36" i="1"/>
  <c r="AF36" i="1"/>
  <c r="AC36" i="1"/>
  <c r="Z36" i="1"/>
  <c r="T36" i="1"/>
  <c r="Q36" i="1"/>
  <c r="N73" i="1"/>
  <c r="Q73" i="1" s="1"/>
  <c r="AU73" i="1"/>
  <c r="AR73" i="1"/>
  <c r="AO73" i="1"/>
  <c r="AL73" i="1"/>
  <c r="AI73" i="1"/>
  <c r="AF73" i="1"/>
  <c r="AC73" i="1"/>
  <c r="Z73" i="1"/>
  <c r="T73" i="1"/>
  <c r="N45" i="1"/>
  <c r="AU45" i="1"/>
  <c r="AR45" i="1"/>
  <c r="AO45" i="1"/>
  <c r="AL45" i="1"/>
  <c r="AI45" i="1"/>
  <c r="AF45" i="1"/>
  <c r="AC45" i="1"/>
  <c r="Z45" i="1"/>
  <c r="T45" i="1"/>
  <c r="N74" i="1"/>
  <c r="Q74" i="1" s="1"/>
  <c r="AR74" i="1"/>
  <c r="AI74" i="1"/>
  <c r="AU74" i="1"/>
  <c r="AL74" i="1"/>
  <c r="AF74" i="1"/>
  <c r="AC74" i="1"/>
  <c r="Z74" i="1"/>
  <c r="T74" i="1"/>
  <c r="AO74" i="1"/>
  <c r="N46" i="1"/>
  <c r="AU46" i="1"/>
  <c r="AR46" i="1"/>
  <c r="AO46" i="1"/>
  <c r="AL46" i="1"/>
  <c r="AI46" i="1"/>
  <c r="AF46" i="1"/>
  <c r="AC46" i="1"/>
  <c r="Z46" i="1"/>
  <c r="T46" i="1"/>
  <c r="N43" i="1"/>
  <c r="AI43" i="1"/>
  <c r="AC43" i="1"/>
  <c r="Z43" i="1"/>
  <c r="T43" i="1"/>
  <c r="AU43" i="1"/>
  <c r="AR43" i="1"/>
  <c r="AO43" i="1"/>
  <c r="AL43" i="1"/>
  <c r="AF43" i="1"/>
  <c r="AU59" i="1"/>
  <c r="AR59" i="1"/>
  <c r="AO59" i="1"/>
  <c r="AL59" i="1"/>
  <c r="AI59" i="1"/>
  <c r="AF59" i="1"/>
  <c r="AC59" i="1"/>
  <c r="Z59" i="1"/>
  <c r="T59" i="1"/>
  <c r="N23" i="1"/>
  <c r="AU23" i="1"/>
  <c r="AR23" i="1"/>
  <c r="AO23" i="1"/>
  <c r="AL23" i="1"/>
  <c r="AI23" i="1"/>
  <c r="AF23" i="1"/>
  <c r="AC23" i="1"/>
  <c r="Z23" i="1"/>
  <c r="T23" i="1"/>
  <c r="N44" i="1"/>
  <c r="Q44" i="1" s="1"/>
  <c r="AU44" i="1"/>
  <c r="AR44" i="1"/>
  <c r="AO44" i="1"/>
  <c r="AL44" i="1"/>
  <c r="AI44" i="1"/>
  <c r="AF44" i="1"/>
  <c r="AC44" i="1"/>
  <c r="Z44" i="1"/>
  <c r="T44" i="1"/>
  <c r="Q30" i="1"/>
  <c r="Q63" i="1"/>
  <c r="Q23" i="1"/>
  <c r="AU54" i="1"/>
  <c r="AR54" i="1"/>
  <c r="AO54" i="1"/>
  <c r="AL54" i="1"/>
  <c r="AI54" i="1"/>
  <c r="AF54" i="1"/>
  <c r="AC54" i="1"/>
  <c r="Z54" i="1"/>
  <c r="T54" i="1"/>
  <c r="Q54" i="1"/>
  <c r="N25" i="1"/>
  <c r="AU25" i="1"/>
  <c r="AR25" i="1"/>
  <c r="AO25" i="1"/>
  <c r="AL25" i="1"/>
  <c r="AI25" i="1"/>
  <c r="AF25" i="1"/>
  <c r="AC25" i="1"/>
  <c r="Z25" i="1"/>
  <c r="T25" i="1"/>
  <c r="N16" i="1"/>
  <c r="Q16" i="1"/>
  <c r="AU16" i="1"/>
  <c r="AR16" i="1"/>
  <c r="AO16" i="1"/>
  <c r="AL16" i="1"/>
  <c r="AI16" i="1"/>
  <c r="AF16" i="1"/>
  <c r="AC16" i="1"/>
  <c r="Z16" i="1"/>
  <c r="T16" i="1"/>
  <c r="AX16" i="1" s="1"/>
  <c r="AY16" i="1" s="1"/>
  <c r="N49" i="1"/>
  <c r="Q49" i="1"/>
  <c r="AU49" i="1"/>
  <c r="AR49" i="1"/>
  <c r="AO49" i="1"/>
  <c r="AL49" i="1"/>
  <c r="AI49" i="1"/>
  <c r="AF49" i="1"/>
  <c r="AC49" i="1"/>
  <c r="Z49" i="1"/>
  <c r="T49" i="1"/>
  <c r="AU17" i="1"/>
  <c r="AR17" i="1"/>
  <c r="AO17" i="1"/>
  <c r="AL17" i="1"/>
  <c r="AI17" i="1"/>
  <c r="AF17" i="1"/>
  <c r="AC17" i="1"/>
  <c r="Z17" i="1"/>
  <c r="T17" i="1"/>
  <c r="Q50" i="1"/>
  <c r="AU50" i="1"/>
  <c r="AR50" i="1"/>
  <c r="AO50" i="1"/>
  <c r="AL50" i="1"/>
  <c r="AI50" i="1"/>
  <c r="AF50" i="1"/>
  <c r="AC50" i="1"/>
  <c r="Z50" i="1"/>
  <c r="T50" i="1"/>
  <c r="AI51" i="1"/>
  <c r="AF51" i="1"/>
  <c r="AU51" i="1"/>
  <c r="AR51" i="1"/>
  <c r="AO51" i="1"/>
  <c r="AL51" i="1"/>
  <c r="AC51" i="1"/>
  <c r="Z51" i="1"/>
  <c r="T51" i="1"/>
  <c r="AU68" i="1"/>
  <c r="AR68" i="1"/>
  <c r="AO68" i="1"/>
  <c r="AL68" i="1"/>
  <c r="AI68" i="1"/>
  <c r="AF68" i="1"/>
  <c r="AC68" i="1"/>
  <c r="Z68" i="1"/>
  <c r="T68" i="1"/>
  <c r="Q68" i="1"/>
  <c r="N32" i="1"/>
  <c r="AU32" i="1"/>
  <c r="AR32" i="1"/>
  <c r="AO32" i="1"/>
  <c r="AL32" i="1"/>
  <c r="AI32" i="1"/>
  <c r="AF32" i="1"/>
  <c r="AC32" i="1"/>
  <c r="Z32" i="1"/>
  <c r="T32" i="1"/>
  <c r="N55" i="1"/>
  <c r="AU55" i="1"/>
  <c r="AR55" i="1"/>
  <c r="AO55" i="1"/>
  <c r="AL55" i="1"/>
  <c r="AI55" i="1"/>
  <c r="AF55" i="1"/>
  <c r="AC55" i="1"/>
  <c r="Z55" i="1"/>
  <c r="T55" i="1"/>
  <c r="Q60" i="1"/>
  <c r="Q43" i="1"/>
  <c r="Q56" i="1"/>
  <c r="G12" i="1"/>
  <c r="G110" i="1"/>
  <c r="H12" i="1"/>
  <c r="M110" i="1"/>
  <c r="AX30" i="1" l="1"/>
  <c r="AY30" i="1" s="1"/>
  <c r="AX42" i="1"/>
  <c r="AY42" i="1" s="1"/>
  <c r="AX54" i="1"/>
  <c r="AY54" i="1" s="1"/>
  <c r="AX50" i="1"/>
  <c r="AY50" i="1" s="1"/>
  <c r="AX32" i="1"/>
  <c r="AY32" i="1" s="1"/>
  <c r="AX45" i="1"/>
  <c r="AY45" i="1" s="1"/>
  <c r="AX47" i="1"/>
  <c r="AY47" i="1" s="1"/>
  <c r="AX66" i="1"/>
  <c r="AY66" i="1" s="1"/>
  <c r="AX33" i="1"/>
  <c r="AY33" i="1" s="1"/>
  <c r="AX15" i="1"/>
  <c r="AY15" i="1" s="1"/>
  <c r="AX39" i="1"/>
  <c r="AY39" i="1" s="1"/>
  <c r="AX61" i="1"/>
  <c r="AY61" i="1" s="1"/>
  <c r="AX76" i="1"/>
  <c r="AY76" i="1" s="1"/>
  <c r="AX43" i="1"/>
  <c r="AY43" i="1" s="1"/>
  <c r="AX25" i="1"/>
  <c r="AY25" i="1" s="1"/>
  <c r="AX26" i="1"/>
  <c r="AY26" i="1" s="1"/>
  <c r="AX55" i="1"/>
  <c r="AY55" i="1" s="1"/>
  <c r="AX29" i="1"/>
  <c r="AY29" i="1" s="1"/>
  <c r="AX46" i="1"/>
  <c r="AY46" i="1" s="1"/>
  <c r="AX51" i="1"/>
  <c r="AY51" i="1" s="1"/>
  <c r="AX52" i="1"/>
  <c r="AY52" i="1" s="1"/>
  <c r="AX20" i="1"/>
  <c r="AY20" i="1" s="1"/>
  <c r="AX31" i="1"/>
  <c r="AY31" i="1" s="1"/>
  <c r="AX69" i="1"/>
  <c r="AY69" i="1" s="1"/>
  <c r="AX74" i="1"/>
  <c r="AY74" i="1" s="1"/>
  <c r="AX49" i="1"/>
  <c r="AY49" i="1" s="1"/>
  <c r="AX60" i="1"/>
  <c r="AY60" i="1" s="1"/>
  <c r="AX71" i="1"/>
  <c r="AY71" i="1" s="1"/>
  <c r="AX72" i="1"/>
  <c r="AY72" i="1" s="1"/>
  <c r="AX18" i="1"/>
  <c r="AY18" i="1" s="1"/>
  <c r="AX65" i="1"/>
  <c r="AY65" i="1" s="1"/>
  <c r="AX59" i="1"/>
  <c r="AY59" i="1" s="1"/>
  <c r="AX64" i="1"/>
  <c r="AY64" i="1" s="1"/>
  <c r="AX58" i="1"/>
  <c r="AY58" i="1" s="1"/>
  <c r="AX34" i="1"/>
  <c r="AY34" i="1" s="1"/>
  <c r="AX56" i="1"/>
  <c r="AY56" i="1" s="1"/>
  <c r="AX36" i="1"/>
  <c r="AY36" i="1" s="1"/>
  <c r="AX40" i="1"/>
  <c r="AY40" i="1" s="1"/>
  <c r="AX27" i="1"/>
  <c r="AY27" i="1" s="1"/>
  <c r="AX70" i="1"/>
  <c r="AY70" i="1" s="1"/>
  <c r="Q75" i="1"/>
  <c r="Q110" i="1" s="1"/>
  <c r="AX75" i="1"/>
  <c r="AY75" i="1" s="1"/>
  <c r="N12" i="1"/>
  <c r="Q12" i="1" s="1"/>
  <c r="T12" i="1" s="1"/>
  <c r="W12" i="1" s="1"/>
  <c r="N110" i="1"/>
  <c r="Z110" i="1"/>
  <c r="AC110" i="1"/>
  <c r="AU110" i="1"/>
  <c r="AF110" i="1"/>
  <c r="AI110" i="1"/>
  <c r="AL110" i="1"/>
  <c r="AO110" i="1"/>
  <c r="W110" i="1"/>
  <c r="T110" i="1"/>
  <c r="AR110" i="1"/>
  <c r="AX110" i="1" l="1"/>
  <c r="AY110" i="1" s="1"/>
  <c r="Z12" i="1"/>
  <c r="AC12" i="1" s="1"/>
  <c r="AF12" i="1" s="1"/>
  <c r="AI12" i="1" s="1"/>
  <c r="AL12" i="1" s="1"/>
  <c r="AO12" i="1" s="1"/>
  <c r="AR12" i="1" s="1"/>
  <c r="AU12" i="1" s="1"/>
  <c r="A79" i="1"/>
  <c r="A80" i="1"/>
  <c r="A81" i="1"/>
  <c r="A82" i="1"/>
  <c r="A83" i="1"/>
  <c r="A84" i="1"/>
  <c r="A85" i="1"/>
  <c r="A86" i="1"/>
  <c r="A87" i="1"/>
  <c r="A88" i="1"/>
  <c r="A89" i="1"/>
  <c r="A90" i="1"/>
  <c r="A91" i="1"/>
  <c r="A92" i="1"/>
  <c r="A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tc={3690BE6C-96B6-48EC-8C69-9EE482A886AD}</author>
  </authors>
  <commentList>
    <comment ref="AV11" authorId="0" shapeId="0" xr:uid="{3690BE6C-96B6-48EC-8C69-9EE482A886A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Los soportes de cumplimiento por proyecto se encuentran en el siguiente enlace Seguimiento cuarto trimestre </t>
      </text>
    </comment>
  </commentList>
</comments>
</file>

<file path=xl/sharedStrings.xml><?xml version="1.0" encoding="utf-8"?>
<sst xmlns="http://schemas.openxmlformats.org/spreadsheetml/2006/main" count="333" uniqueCount="229">
  <si>
    <t>Formato Plan de Trabajo</t>
  </si>
  <si>
    <t xml:space="preserve">Nombre del Plan, Estrategia y/o Cronograma de Trabajo:  Plan estratégico de Tecnologías de Información </t>
  </si>
  <si>
    <t>Objetivo: Hoja de ruta para el 2025 de los proyectos que permiten la transformación digital y adopción de tecnologías de información para la SIC</t>
  </si>
  <si>
    <t>Código Ficha:</t>
  </si>
  <si>
    <t xml:space="preserve">Nombre área responsable: </t>
  </si>
  <si>
    <t>OTI</t>
  </si>
  <si>
    <t>Código del producto del PA:</t>
  </si>
  <si>
    <t>Nombre del Producto del Pla de Acción asociado al plan:</t>
  </si>
  <si>
    <t xml:space="preserve">Plan estratégico de Tecnologías de Información </t>
  </si>
  <si>
    <t xml:space="preserve">Las celdas de color Gris no se deben diligenciar, están formuladas para que realicen cálculos con la información registrada en otros campos </t>
  </si>
  <si>
    <t xml:space="preserve">FORMULACIÓN  </t>
  </si>
  <si>
    <t>Seguimiento Trimestre 1</t>
  </si>
  <si>
    <t>Seguimiento Trimestre 2</t>
  </si>
  <si>
    <t>Seguimiento Trimestre 3</t>
  </si>
  <si>
    <t>Seguimiento Trimestre 4</t>
  </si>
  <si>
    <t>Seguimiento 5________________</t>
  </si>
  <si>
    <t>Seguimiento 6________________</t>
  </si>
  <si>
    <t>Seguimiento 7________________</t>
  </si>
  <si>
    <t>Seguimiento 8________________</t>
  </si>
  <si>
    <t>Seguimiento 9________________</t>
  </si>
  <si>
    <t>Seguimiento 10________________</t>
  </si>
  <si>
    <t>Seguimiento 11________________</t>
  </si>
  <si>
    <t>Seguimiento 12________________</t>
  </si>
  <si>
    <t xml:space="preserve">Observaciones Cuarto trimestre
</t>
  </si>
  <si>
    <t xml:space="preserve">La formulación del plan de Acción tiene una asignación porcentual de </t>
  </si>
  <si>
    <t xml:space="preserve">Logro Ponderado acumulado </t>
  </si>
  <si>
    <t xml:space="preserve">Proyecto </t>
  </si>
  <si>
    <t>Cód. Actividad/tarea</t>
  </si>
  <si>
    <t>Actividad / Tareas</t>
  </si>
  <si>
    <t xml:space="preserve">Meta </t>
  </si>
  <si>
    <t>Unidad de  medida</t>
  </si>
  <si>
    <t xml:space="preserve">Ponderador </t>
  </si>
  <si>
    <t xml:space="preserve">Fecha Inicio </t>
  </si>
  <si>
    <t xml:space="preserve">Fecha fin </t>
  </si>
  <si>
    <t>Responsable</t>
  </si>
  <si>
    <t>Responsables Internos OTI</t>
  </si>
  <si>
    <t xml:space="preserve">Logro </t>
  </si>
  <si>
    <t xml:space="preserve">Avance  Porcentual </t>
  </si>
  <si>
    <t xml:space="preserve">Logro ponderado </t>
  </si>
  <si>
    <t>Detalles Cualitativos</t>
  </si>
  <si>
    <t>1.Modernización y fortalecimiento de aplicaciones para mejorar gestión institucional</t>
  </si>
  <si>
    <t>Porcentual</t>
  </si>
  <si>
    <t>Oficina de Tecnología e Informática</t>
  </si>
  <si>
    <t xml:space="preserve">Grupo SI, GIPI, IF&amp; SD, ST, Jefatura </t>
  </si>
  <si>
    <t>1.1.</t>
  </si>
  <si>
    <t>Realizar programación de la intervención a las aplicaciones priorizadas ( plan de intervención de aplicaciones/ único entregable)</t>
  </si>
  <si>
    <t xml:space="preserve">Se realizó la programación del plan de intervención con el detalle de alcance y de fechas de cada una de las actividades para los diferentes aplicativos. 
</t>
  </si>
  <si>
    <t xml:space="preserve">1.2. </t>
  </si>
  <si>
    <t>Implementar acciones conforme la programación las intervenciones a las aplicaciones priorizadas (informes de seguimiento y avance  del plan de intervención y soportes documentales del cumplimiento a corte mensual).</t>
  </si>
  <si>
    <t>2.Rediseño del portafolio de servicios y trámites de la SIC enfocado en las necesidades de los ciudadanos y empresarios</t>
  </si>
  <si>
    <t>Numerico</t>
  </si>
  <si>
    <t>Oficina de Tecnología e Informática,Oficina Asesora de Planeación, Secretaria General, Lideres de proceso</t>
  </si>
  <si>
    <t>Grupo SI, GIPI, Jefatura</t>
  </si>
  <si>
    <t>2.1.</t>
  </si>
  <si>
    <t>Realizar diagnóstico del portafolio de  servicios y trámites de la SIC ( Portafolio de servicios y trámites de la SIC)</t>
  </si>
  <si>
    <t>2.2.</t>
  </si>
  <si>
    <t xml:space="preserve">Realizar la definición de objetivos y alcance del portafolio  de servicios y trámites de la SIC ( Modelo conceptual del portafolio de servicios y trámites de la SIC) </t>
  </si>
  <si>
    <t>2.3.</t>
  </si>
  <si>
    <t>Efectuar el Rediseño del portafolio de servicios y trámites de la SIC  ( Portafolio de servicios y trámites de la SIC)</t>
  </si>
  <si>
    <t>2.4.</t>
  </si>
  <si>
    <t>Realizar propuesta de procedimiento para la gestión y gobierno del portafolio de servicios de la SIC incluyendo principios de lenguaje claro.  ( Propouesta de procedimiento gestión del portafolio de servicios y trámites de la SIC)</t>
  </si>
  <si>
    <t>3.Transformación del sistema de trámites y expediente electrónico, desarrollado</t>
  </si>
  <si>
    <t>Oficina de Tecnología e Informática,Oficina Asesora de Planeación, Secretaria General (Gestión Documental y Archivo)</t>
  </si>
  <si>
    <t xml:space="preserve">3.1. </t>
  </si>
  <si>
    <t>Diseñar la solución (1. Diseño de arquitectura actualizada en la herramienta especializada de arquitectura / Único entregable)</t>
  </si>
  <si>
    <r>
      <rPr>
        <b/>
        <sz val="11"/>
        <color rgb="FF000000"/>
        <rFont val="Calibri"/>
        <scheme val="minor"/>
      </rPr>
      <t>Sistema de tramites:</t>
    </r>
    <r>
      <rPr>
        <sz val="11"/>
        <color rgb="FF000000"/>
        <rFont val="Calibri"/>
        <scheme val="minor"/>
      </rPr>
      <t xml:space="preserve"> Se actualizo el diseño de la arquitectura de la solución modernizada, la cual fue presentada y ajustada en sesiones de trabajo con la coordinación del proyecto y validada posteriormente por el Comité de Arquitectura. Este entregable, registrado en la herramienta especializada, establece los componentes clave, flujos de integración con sistemas de las SIC. Así mismo, la arquitectura contempla la transición tecnológica del sistema de trámites, incluyendo la migración de Informix a Oracle y del backend en PHP 5 a un stack moderno basado en Java con Spring Boot, asegurando una base escalable, segura y alineada con las mejores prácticas. También se consideraron aspectos de accesibilidad, usabilidad y compatibilidad con la estrategia de interoperabilidad de la SIC. Se identifican riesgos potenciales como la dependencia de servicios legacy no documentados y posibles cuellos de botella en integraciones, los cuales se monitorean. Como alerta temprana, se identificó la necesidad de realizar una evaluación más profunda sobre la capacidad de integración de ciertos módulos legados, lo cual será abordado en los próximos sprints técnicos. Adicionalmente se recomienda validar con áreas usuarias la vigencia de todos los procesos modelados antes de avanzar a desarrollo.
</t>
    </r>
    <r>
      <rPr>
        <b/>
        <sz val="11"/>
        <color rgb="FF000000"/>
        <rFont val="Calibri"/>
        <scheme val="minor"/>
      </rPr>
      <t>Expediente Electrónico:</t>
    </r>
    <r>
      <rPr>
        <sz val="11"/>
        <color rgb="FF000000"/>
        <rFont val="Calibri"/>
        <scheme val="minor"/>
      </rPr>
      <t xml:space="preserve"> Se actualizó el documento de arquitectura teniendo en cuenta la estructuración del ECM Inhouse, para lo cual se tieenn 19 Hus en el azure Devops correspondientes al diseño del ECM.
Soporte de la actividad se peuede evidenciar  en el archivo PETI Act 3-1 SOP 1 ExE.pdf, donde se encuentra el documento de arquitectura actualizado.</t>
    </r>
  </si>
  <si>
    <t xml:space="preserve">3.2. </t>
  </si>
  <si>
    <t>Planear y gestionar la solución  (1. Reporte planeación de tareas, línea base de requerimientos (historias de usuario) y entregables  en la herramienta devops 2. plan de pruebas diseñado y registrado en la herramienta devops)</t>
  </si>
  <si>
    <r>
      <rPr>
        <b/>
        <sz val="11"/>
        <color rgb="FF000000"/>
        <rFont val="Calibri"/>
        <scheme val="minor"/>
      </rPr>
      <t xml:space="preserve">Sistema de tramites: 
</t>
    </r>
    <r>
      <rPr>
        <sz val="11"/>
        <color rgb="FF000000"/>
        <rFont val="Calibri"/>
        <scheme val="minor"/>
      </rPr>
      <t xml:space="preserve">Se realiza el registro de la planeación del proyecto en la herramienta DevOps, incluyendo la estructuración de 18 sprints, la priorización de 14 épicas, 67 features, 243 historias de usuario derivadas de los requerimientos funcionales. Adicionalmente, se completa la planeación del plan de pruebas asociado a las funcionalidades desarrolladas en la HU, el cual está orientado a validar funcionabilidad, compatibilidad, rendimiento, accesibilidad y seguridad de la función de radicación. Este plan ya ha sido registrado formalmente en DevOps y será ejecutado durante las fases de prototipado y PMV. 
A continuación, enlace a la herramienta DevOps disponible en 
https://dev.azure.com/SUPER-INDUSTRIA/Modernizaci%C3%B3n%20S.I%20Tr%C3%A1mites/_dashboards/dashboard/beb43786-c6ff-4652-a26a-8a16f634c101
</t>
    </r>
    <r>
      <rPr>
        <b/>
        <sz val="11"/>
        <color rgb="FF000000"/>
        <rFont val="Calibri"/>
        <scheme val="minor"/>
      </rPr>
      <t xml:space="preserve">
Expediente Electrónico: </t>
    </r>
    <r>
      <rPr>
        <sz val="11"/>
        <color rgb="FF000000"/>
        <rFont val="Calibri"/>
        <scheme val="minor"/>
      </rPr>
      <t>Se ha establecido la línea base de requerimientos en el azure Devops y se agruparon por los módulos del sistema.
Así mismo, se realizó la definición de las HUs para la implementación de los flujos de Sajur, expediente y Asuntos Juridicos</t>
    </r>
  </si>
  <si>
    <t xml:space="preserve">3.3. </t>
  </si>
  <si>
    <t>Construir componentes de software (1.Captura de pantalla los repositorios de código fuente / Único entregable)</t>
  </si>
  <si>
    <r>
      <rPr>
        <b/>
        <sz val="11"/>
        <color rgb="FF000000"/>
        <rFont val="Calibri"/>
      </rPr>
      <t xml:space="preserve">Sistema de tramites:
</t>
    </r>
    <r>
      <rPr>
        <sz val="11"/>
        <color rgb="FF000000"/>
        <rFont val="Calibri"/>
      </rPr>
      <t xml:space="preserve">Se finaliza desarrollo del sistema de tramites del alcance definido, que incluye:
1.	Arquitectura del sistema de tramites V 3.0
2.	Modelo de base de datos del sistema de tramites Oracle
3.	Modulo de autenticación / autorización
4.	Modulo de radicación de entrada
5.	Modulo de radicación de Traslado
a.	Traslado cero papel
b.	Traslado directo
6.	Modulo de radicación de Salida
7.	Modulo de la función de radicación
8.	Modulo de consulta de perfiles
9.	Modulo de consulta de radicados
a.	Consulta externa
b.	Consulta interna
10.	Modulo de gestión de radicados
11.	Modulo de  gestión de personas
a.	Personas naturales
b.	Personas jurídicas
12.	Modulo de correcciones de radicados
13.	Modulo de capa de interoperabilidad
14.	MIGRACIÓN MASIVA INICIAL (ETL INFORMIX → ORACLE)
El sistema se puede ver en el ambiente de QA en la siguiente URL: http://tram-front-angular-tramites-qa.apps.qaocp.sic.gov.co/
</t>
    </r>
    <r>
      <rPr>
        <b/>
        <sz val="11"/>
        <color rgb="FF000000"/>
        <rFont val="Calibri"/>
      </rPr>
      <t xml:space="preserve"> 
</t>
    </r>
    <r>
      <rPr>
        <sz val="11"/>
        <color rgb="FF000000"/>
        <rFont val="Calibri"/>
      </rPr>
      <t xml:space="preserve">El proyecto cuenta con un total de 32 repositorios organizados en siete categorías principales:
Esta estructura permite una gestión modular del código, separando responsabilidades y facilitando la escalabilidad del sistema.
</t>
    </r>
    <r>
      <rPr>
        <b/>
        <sz val="11"/>
        <color rgb="FF000000"/>
        <rFont val="Calibri"/>
      </rPr>
      <t>Expediente Electrónico:</t>
    </r>
    <r>
      <rPr>
        <sz val="11"/>
        <color rgb="FF000000"/>
        <rFont val="Calibri"/>
      </rPr>
      <t xml:space="preserve"> Se construyeron los componentes de software para el desacoplamiento del ECM.
Soporte de la actividad se peuede evidenciar  en el archivo PETI ACT 3-3 SOP 01_ExE.pdf, donde se encuentra el link del repositorio y pantallazos de los commits realizados.
Así mismo, se continua con la implementación de las HUs para la implementación de los flujos de Sajur, expediente y Asuntos Juridicos</t>
    </r>
  </si>
  <si>
    <t xml:space="preserve">3.4. </t>
  </si>
  <si>
    <t>Ejecutar los casos de Prueba por parte de la OTI (1 Casos de Prueba Ejecutados / Único entregable)</t>
  </si>
  <si>
    <r>
      <rPr>
        <b/>
        <sz val="11"/>
        <color rgb="FF000000"/>
        <rFont val="Calibri"/>
        <scheme val="minor"/>
      </rPr>
      <t xml:space="preserve">Sistema de tramites: 
</t>
    </r>
    <r>
      <rPr>
        <sz val="11"/>
        <color rgb="FF000000"/>
        <rFont val="Calibri"/>
        <scheme val="minor"/>
      </rPr>
      <t xml:space="preserve">A partir de las historias de usuario identificadas mediante la exploración y explicación del sistema de trámites actual, se realizó el diseño y ejecución de los casos de prueba funcionales para la validación de los formularios de radicación (Radicación de entrada complementada, Traslado directo, Salida).
En el espacio en DevOps vinculado al proyecto de Modernización del Sistema de trámites ubicado en: https://dev.azure.com/SUPER-INDUSTRIA/Modernizaci%C3%B3n%20S.I%20Tr%C3%A1mites/_testPlans/define?planId=93796&amp;suiteId=93797  se ha generado el Test Plan “Prueba exploratoria formularios de radicación”, en el que se han vinculado casos de prueba que permitan verificar el funcionamiento de los formularios antes mencionados, en cuanto a los nombres y presentación de los campos, el tipo de datos que deben presentar y su diligenciamiento por secciones que agrupan los campos en cada formulario.
</t>
    </r>
    <r>
      <rPr>
        <b/>
        <sz val="11"/>
        <color rgb="FF000000"/>
        <rFont val="Calibri"/>
        <scheme val="minor"/>
      </rPr>
      <t xml:space="preserve">Expediente Electrónico
</t>
    </r>
    <r>
      <rPr>
        <sz val="11"/>
        <color rgb="FF000000"/>
        <rFont val="Calibri"/>
        <scheme val="minor"/>
      </rPr>
      <t>Se ejecutarlos los casos de prueba para los desarrollos del desacoplamiento del ECM.
Soporte de la actividad se peuede evidenciar  en el archivo PETI ACT 3-4 SOP 01_ExE.pdf, donde se encuentra el link del repositorio y pantallazos de la ejecución de los casos de prueba.</t>
    </r>
  </si>
  <si>
    <t xml:space="preserve">3.5. </t>
  </si>
  <si>
    <t>Realizar y/o Actualizar los manuales (1. Formato Manual Técnico GS03-F22 y 2. Formato Manual de Usuario GS03-F24)</t>
  </si>
  <si>
    <r>
      <rPr>
        <b/>
        <sz val="11"/>
        <color rgb="FF000000"/>
        <rFont val="Calibri"/>
      </rPr>
      <t xml:space="preserve">Sistema de tramites: 
</t>
    </r>
    <r>
      <rPr>
        <sz val="11"/>
        <color rgb="FF000000"/>
        <rFont val="Calibri"/>
      </rPr>
      <t xml:space="preserve">Se realizó la actualización de manuales para el caso de la linea de trabajo del Sistema de Tramites
</t>
    </r>
    <r>
      <rPr>
        <b/>
        <sz val="11"/>
        <color rgb="FF000000"/>
        <rFont val="Calibri"/>
      </rPr>
      <t xml:space="preserve">
Expediente Electrónico
</t>
    </r>
    <r>
      <rPr>
        <sz val="11"/>
        <color rgb="FF000000"/>
        <rFont val="Calibri"/>
      </rPr>
      <t>Se realizó la actualización de manuales para el caso de la linea de trabajo de ExE - Desacoplamiento BPM</t>
    </r>
  </si>
  <si>
    <t>4.Modernización y fortalecimiento de canales digitales con enfoque de omnicanalidad ( Chat bot Gaby y chat bot red), implementado</t>
  </si>
  <si>
    <t>Oficina de Tecnología e Informática, OSCAE ( Atención al ciudadano), RNPC</t>
  </si>
  <si>
    <t>GRUPO GIPI Y SI</t>
  </si>
  <si>
    <t>4.1</t>
  </si>
  <si>
    <t>Realizar un inventario de servicios susceptibles de ser gestionados mediante interacción automatizada.</t>
  </si>
  <si>
    <t>Se realizó el inventario de servicios susceptibles de ser gestionados mediante interacción automatizada.</t>
  </si>
  <si>
    <t>4.2</t>
  </si>
  <si>
    <t>Elaborar un listado de APIs o servicios web necesarios para la integración.</t>
  </si>
  <si>
    <t>Se elaboró el listado de APIs o servicios web necesarios para la integración.</t>
  </si>
  <si>
    <t>4.3</t>
  </si>
  <si>
    <t>Desarrollar y probar los servicios web para la integración con los chatbots.</t>
  </si>
  <si>
    <t>Se desarrolló y probó los servicios web para la integración de los chatbots</t>
  </si>
  <si>
    <t>4.4</t>
  </si>
  <si>
    <t>Implementar la lógica conversacional en la plataforma del chatbot, enlazándola con los servicios web desarrollados.</t>
  </si>
  <si>
    <t>Se avanzó en la Implementación de la lógica conversacional en la plataforma del chatbot, enlazándola con los servicios web desarrollados; así mismo, se realizó la valicación de prueba de conceto WhatsApp</t>
  </si>
  <si>
    <t>4.5</t>
  </si>
  <si>
    <t>Desarrollar pruebas y validaciones de los flujos conversacionales, la integración de APIs y la experiencia del usuario final</t>
  </si>
  <si>
    <t>Se adelantaron pruebas permitieron comprobar la estabilidad del flujo conversacional</t>
  </si>
  <si>
    <t>4.6</t>
  </si>
  <si>
    <t>Documentación y despliegue en produccion sujeto a resultados de pruebas ( 1. Formato Arquitectura de Software GS03F21, ya sea nuevo o actualizado, 2. Formato Manual Técnico GS03-F22 y 3. Formato Manual de Usuario GS03-F24 nuevo o actualizado)</t>
  </si>
  <si>
    <t>5.Implementación del modelo de cultura digital, uso y apropiación de TI</t>
  </si>
  <si>
    <t>Oficina de Tecnología e Informática, OSCAE</t>
  </si>
  <si>
    <t>Jefatura, Daniel Mora*, Alexandra Triana*</t>
  </si>
  <si>
    <t>5.1</t>
  </si>
  <si>
    <t>Definir estrategias para fortalecer el modelo de cultura digital, uso y apropiación de TI ( plan de trabajo/ único entregable)</t>
  </si>
  <si>
    <t>Númerico</t>
  </si>
  <si>
    <t>Cultura y Apropiación Digital</t>
  </si>
  <si>
    <t xml:space="preserve">Realizado en anteriores periodos de tiempo 
</t>
  </si>
  <si>
    <t xml:space="preserve">5.2. </t>
  </si>
  <si>
    <t>Implementar las estrategias para fortalecer el modelo de cultura digital, uso y apropiación de TI ( informes de seguimiento y avance trimestral del plan de trabajo y soportes documentales del cumplimiento a corte marzo, junio, septiembre, diciembre).</t>
  </si>
  <si>
    <t>Cultura y Apropiación Digital - coordinaciones OTI - OSCAE</t>
  </si>
  <si>
    <t xml:space="preserve">6.Potencialización de servicios ciudadanos digitales en los trámites priorizados </t>
  </si>
  <si>
    <t>GRUPO GIPI Y SI, jefatura</t>
  </si>
  <si>
    <t>6.1.</t>
  </si>
  <si>
    <t>Priorizar aplicaciones y/o procesos para integrar a servicios ciudadanos digitales  (Inventario de aplicaciones y/o procesos para integrar SCD / Único entregable)</t>
  </si>
  <si>
    <t>Se realizó la relación de las aplicaciones a cargo del Grupo de Trabajo de Sistemas de Información que serán evaluadas para realizar la integración con servicios ciudadanos digitales.</t>
  </si>
  <si>
    <t xml:space="preserve">6.2. </t>
  </si>
  <si>
    <t>Realizar integraciones de servicios ciudadanos digitales priorizados en las aplicaciones y/procesos definidos  ( informes de seguimiento y avance trimestral del plan de trabajo y soportes documentales del cumplimiento a corte abril, mayo, junio, julio y agosto).</t>
  </si>
  <si>
    <t>Se termino intervencion en la aplicación SICFACILITA y se termino análisis especializado con el sistema de propiedad industrial SIPI comunicando los resultados a Lider de Racionalización de trámites como dueño de los servicios, es decir Delegatura de Propiedad Industrial.</t>
  </si>
  <si>
    <t>7.Implementar de un Centro de Operaciones de Seguridad SOC propio de la SIC</t>
  </si>
  <si>
    <t>Grupo IF &amp; SD</t>
  </si>
  <si>
    <t xml:space="preserve">7.1. </t>
  </si>
  <si>
    <t>Elaborar y validar la documentación correspondiente para la operacionalización del Centro de Operaciones de Seguridad SOC propio de la SIC (documentos formalizados en el SIGI).</t>
  </si>
  <si>
    <t xml:space="preserve">7.2. </t>
  </si>
  <si>
    <t>Identificar lecciones aprendidas y recomendaciones de fortalecimiento del modelo del Centro de Operaciones de Seguridad SOC inhouse  (entrega de informes informe y lecciones aprendidas de SOC).</t>
  </si>
  <si>
    <t>8.Diseño de un equipo de respuesta ante emergencias informáticas CSIRT para protección de datos personales en la SIC</t>
  </si>
  <si>
    <t>Oficina de Tecnología e Informática, Delegatura de Protección de Datos Personales</t>
  </si>
  <si>
    <t xml:space="preserve">8.1. </t>
  </si>
  <si>
    <t>Realizar mesas de Trabajo para sentar las bases conceptuales (Actas de las mesas de trabajo)</t>
  </si>
  <si>
    <t>Durante los meses de febrero, marzo, abril, mayo y junio se desarrollaron las mesas de trabajo programadas, en cumplimiento de la Actividad 2-1: “Realizar mesas de trabajo para sentar las bases conceptuales”.
La actividad alcanzó un avance del 100 %, distribuido de manera uniforme durante los meses de ejecución, con un 20 % de avance mensual.
Como soporte del cumplimiento de la actividad, se adjuntan las actas correspondientes a cada una de las mesas de trabajo realizadas.</t>
  </si>
  <si>
    <t>8.2.</t>
  </si>
  <si>
    <t xml:space="preserve">Elaborar documento definiendo las bases conceptuales. ( Documento diseño de un equipo de respuesta ante emergencias informáticas CSIRT para protección de datos personales en la SIC )
</t>
  </si>
  <si>
    <t>Se elaboró el documento mediante el cual se definen y consolidan las bases conceptuales, dando cumplimiento integral a la actividad programada, la cual alcanzó un avance del 100 %. Dicho documento constituye el soporte técnico y conceptual para el desarrollo y fortalecimiento de las acciones posteriores, en concordancia con los lineamientos establecidos.</t>
  </si>
  <si>
    <t>8.3.</t>
  </si>
  <si>
    <t>Socializar escenarios con grupos de interés para el diseño e implementación equipo de respuesta ante emergencias informáticas CSIRT para protección de datos personales en la SIC ( Documento diseño de un equipo de respuesta ante emergencias informáticas CSIRT para protección de datos personales en la SIC con retroalimentación de grupos de interés )</t>
  </si>
  <si>
    <t xml:space="preserve">Durante el mes de noviembre se realizó la socialización de la Propuesta CSIRT de Privacidad para Niños, Niñas y Adolescentes (NNA) con el Grupo de Seguridad de Digital, la Oficina de Tecnología e Informática y la Delegatura de Datos Personales, el cual queda sujeto para implementación de acuerdo con la disponibilidad de recursos de la Entidad.
</t>
  </si>
  <si>
    <t>9.Diseño del observatorio de analítica para el fortalecimiento de la misionalidad de la SIC</t>
  </si>
  <si>
    <t>GRUPO GIPI en caso que se requiere SI</t>
  </si>
  <si>
    <t>9.1</t>
  </si>
  <si>
    <t>Definición de objetivos y alcance del observatorio para el fortalecimiento de la misionalidad de la SIC (Documento de objetivos y alcance del observatorio)</t>
  </si>
  <si>
    <t>Se adjunta documento de objetivos y alcane del observatorio versión 1.0</t>
  </si>
  <si>
    <t>9.2</t>
  </si>
  <si>
    <t>Establecer la priorización de los casos de uso que harían parte del observatorio de analítica, teniendo en cuenta la identificación y selección fuentes de información (Listado de casos de uso priorizado)</t>
  </si>
  <si>
    <t>Se definió que el trabajo del Observatorio se desarrollará con la Delegatura para la Propiedad Industrial. Se plantearon propuestas enfocadas en análisis de patentes, marcas y participación de mujeres y microempresas en el sistema de propiedad industrial. Actualmente, CIGEPI y la Delegatura adelantan validaciones para definir la iniciativa y los casos de uso.</t>
  </si>
  <si>
    <t>9.3</t>
  </si>
  <si>
    <t>Diseño de visualización de interfaz de usuario y arquitectura de datos centralizada del observatorio para el fortalecimiento de la misionalidad de la SIC (Diseño de visualización de interfaz de usuario)</t>
  </si>
  <si>
    <t>Se trabaja en la generación de 3 propuestas de diseño del observatorio y el día 31 de octubre de 2025, se realizó la presentación al Grupo de CIGEPI de la Delegatura para la Propiedad Industrial, con lo cual se da cumplimiento a la actividad y se da por finalizada</t>
  </si>
  <si>
    <t>9.4</t>
  </si>
  <si>
    <t xml:space="preserve">Definir hoja de ruta que permita implementar el diseño del observatorio de analitica como minimo de los casos de uso priorizados ( Documento hoja de ruta de observatorio de análitica) </t>
  </si>
  <si>
    <t xml:space="preserve">10.Fortalecimiento ecosistema analítico para el uso y explotación con enfoque preventivo de la inspección, vigilancia y control </t>
  </si>
  <si>
    <t xml:space="preserve">GRUPO GIPI </t>
  </si>
  <si>
    <t>10.1</t>
  </si>
  <si>
    <t>Elaborar análisis y diagnóstico actual sobre el ecosistema análitico de la Entidad (Documento diagnóstico situación actual ecosistema análitico de la SIC)</t>
  </si>
  <si>
    <t>Se adjunta documento de diagnóstico y situación avane del ecosistema análítico de la SIC Versión 1.0</t>
  </si>
  <si>
    <t>10.2</t>
  </si>
  <si>
    <t>Definición de los lineamientos para explotación de datos análiticos y proceso de predicción de datos en la Entidad (Documento con lineamientos)</t>
  </si>
  <si>
    <t>Se realizó documento de definición de los lineamientos para la explotación de datos análiticos y proceso de predicción de datos en la Entidad.</t>
  </si>
  <si>
    <t>10.3</t>
  </si>
  <si>
    <t>Realizar la divugación de los lineamientos de  componente de analítica de datos ( Socialización de  lineamientos para fortalecer el ecosistema de análitica de la SIC)</t>
  </si>
  <si>
    <t>A partir del análisis y definición de lineamientos, la Entidad cuenta con diagnóstico y propuesta de hoja de ruta para adopción de lineamientos del ecosistema analítico.</t>
  </si>
  <si>
    <t xml:space="preserve">11.Diseño y prototipo de solución inteligente de facturas médicas –guardián </t>
  </si>
  <si>
    <t>11.1</t>
  </si>
  <si>
    <t>Elaborar y aprobar requerimiento (1. Formato Solicitud de Requerimientos a Sistemas de Información GS03-F18, 2. Formato Lista de Chequeo de Requisitos de Seguridad de la Información GS03-F27 (Opcional) )</t>
  </si>
  <si>
    <t>Oficina de Tecnologia e Informatica-Delegatura de Reglamentos Técnicos</t>
  </si>
  <si>
    <t>Se elaboró y aprobó el requerimiento para los desarrollo de la vigencia 2025.</t>
  </si>
  <si>
    <t>11.2</t>
  </si>
  <si>
    <t>Diseñar la solución (1. Anteproyecto (Alcance, estado del arte, metodología, métricas, cronograma, etc.) / Único entregable)</t>
  </si>
  <si>
    <t>Oficina de Tecnologia e Informatica</t>
  </si>
  <si>
    <t>Se diseño la solución para los desarrollos de la vigencia 2025.</t>
  </si>
  <si>
    <t>11.3</t>
  </si>
  <si>
    <t>Planeación y gestión de la solución  (1. Reporte planeación de tareas, linea base de requerimientos (historias de usuario) y entregables  en la herramienta devops)</t>
  </si>
  <si>
    <t>Se planeó y gestionó la soluciónn para los desarrollos de la vigencia 2025.</t>
  </si>
  <si>
    <t>11.4</t>
  </si>
  <si>
    <t>Desarrollo de la solución (1. Captura de pantalla del Código fuente registrado en devops / 2. Informe de desarrollo )</t>
  </si>
  <si>
    <t>12.Desarrollo de un Piloto de una herramienta con componente de inteligencia artificial (IA) para la clasificación quejas o denuncias en la etapa preliminar de la dirección de Habeas Data para atender el volumen de reclamaciones y mejorar los tiempos de atención.</t>
  </si>
  <si>
    <t xml:space="preserve">12.1. </t>
  </si>
  <si>
    <t>Dirección De
Investigaciones Protección
De Datos Personales-Grupo Habeas Data-Oficina de Tecnología e Informática</t>
  </si>
  <si>
    <t>Se elaboró y aprobó el requerimiento para los desarrollos de la vigencia 2025.</t>
  </si>
  <si>
    <t xml:space="preserve">12.2. </t>
  </si>
  <si>
    <t xml:space="preserve">12.3. </t>
  </si>
  <si>
    <t>Se realizó la planeación y gestión de la solución para los desarrollos de la vigencia 2025.</t>
  </si>
  <si>
    <t xml:space="preserve">12.4. </t>
  </si>
  <si>
    <t>13.Diseño de un modelo consolidado de buscadores de decisiones de la SIC</t>
  </si>
  <si>
    <t>Oficina de Tecnología e Informática, OAJ, Secretaria General, Asuntos Jurisdiccionales, OSCAE</t>
  </si>
  <si>
    <t>GRUPO GIPI</t>
  </si>
  <si>
    <t>13.1</t>
  </si>
  <si>
    <t xml:space="preserve">Elaborar un inventario de los buscadores existentes asociados con la consulta y publicación de actos administrativos.(Inventario de buscadores existentes) </t>
  </si>
  <si>
    <t>Se elaborón el inventario de los buscadores existentes asociados con la consulta y publicación de actos administrativos</t>
  </si>
  <si>
    <t>13.2</t>
  </si>
  <si>
    <t>Elaborar el documento de requisitos técnicos, funcionales y de experiencia del usuario que debe cumplir el buscador consolidado. ( Documento requisitos técnicos)</t>
  </si>
  <si>
    <t>Se elaboró el documento de requisitos técnicos, funcionales y de experiencia del suuario que debe cumplir el buscador consolidado.</t>
  </si>
  <si>
    <t>13.3</t>
  </si>
  <si>
    <t>Diseñar la arquitectura técnica del modelo consolidado.( Documento arquitectura técnica del modelo)</t>
  </si>
  <si>
    <t>Se finalizó el diseño de la arquitectura técnico del modelo consolidado.</t>
  </si>
  <si>
    <t>13.4</t>
  </si>
  <si>
    <t>Crear el diseño funcional, mockups del buscador consolidado, costos de implementación y hoja de ruta de implementación. (Documento con el diseño del buscador consolidado con arquitectura técnica del modelo )</t>
  </si>
  <si>
    <t xml:space="preserve">Se elaboró el Documento con el diseño del buscador consolidado con arquitectura técnica del modelo y se realizó la inclusión de historias de usuario para entorno público y entorno privado. </t>
  </si>
  <si>
    <t>13.5</t>
  </si>
  <si>
    <t>Socialización del modelo de buscadores de decisiones de la SIC ( Sesiones de socializaciones y retroalimentación al modelo propuesto)</t>
  </si>
  <si>
    <t>14.Mejora de la operación en contingencia y la alta disponibilidad de la infraestructura de TI de los Datacenter que habilite capacidades tecnológicas de última generación.</t>
  </si>
  <si>
    <t>Grupo ST, IF&amp;SD, Jefatura</t>
  </si>
  <si>
    <t>14.1</t>
  </si>
  <si>
    <t>Elaborar documento de la situación técnica actual de los Data center del Edificio Bochica, Data Center Oficina de Tecnología y Data Center Laboratorio de Informática Forense ( Documento situación actual Data center)</t>
  </si>
  <si>
    <t>Se aporta documento de la situación técnica actual de los Data center del Edificio Bochica, Data Center Oficina de Tecnología y Data Center Laboratorio de Informática Forense.</t>
  </si>
  <si>
    <t>14.2</t>
  </si>
  <si>
    <t>Elaborar documento de la situación deseada para el fortalecimiento de los Data center del Edificio Bochica, Data Center Oficina de Tecnología y Data Center Laboratorio de Informática Forense ( Documento situación deseada y hoja de ruta priorizada Data center)</t>
  </si>
  <si>
    <t>Partiendo del análisis del estado actual de los data center, se realizó anexo técnico y estudio previo para la renovación de los data center.</t>
  </si>
  <si>
    <t>14.3</t>
  </si>
  <si>
    <t>Implementación hoja de ruta priorizada del Data Center del Edificio Bochica, Data Center Oficina de Tecnología y Data Center Laboratorio de Informática Forense  ( informe de seguimiento de implementación de la hoja de ruta con evidencias documentales de cumplimiento)</t>
  </si>
  <si>
    <t>Se realizo las adquisiciones respectivas  para la modernización de los data center tanto de la Entidad como del Laboratorio de informática forense mediante la adopción de tecnología de micro-centro de datos o centro de datos autocontenidos que representa un avance significativo alineado con las tendencias tecnológicas actuales. Adicional, su implementación en la nueva sede aporta ventajas clave y responde tanto a las limitaciones físicas del espacio como a la necesidad de infraestructura TI moderna y eficiente.</t>
  </si>
  <si>
    <t>VERSIÓN</t>
  </si>
  <si>
    <t>FECHA</t>
  </si>
  <si>
    <t xml:space="preserve">RESUMEN DE CAMBIOS </t>
  </si>
  <si>
    <t>Aprobación PETI</t>
  </si>
  <si>
    <t>Cambio fechas intermedias de Implementar de un Centro de Operaciones de Seguridad SOC propio de la SIC como inclusión de actividades del proyecto de Rediseño del portafolio de servicios sin afectar horizonte de ejecución PETI 2025</t>
  </si>
  <si>
    <t>Cambio fechas final de Diseño y prototipo de solución inteligente de facturas médicas –guardián sin afectar horizonte de ejecución PETI 2025</t>
  </si>
  <si>
    <t>Cambio fechas final de Implementar de un Centro de Operaciones de Seguridad SOC propio de la SIC sin afectar horizonte de ejecución PETI 2025</t>
  </si>
  <si>
    <t>Cambio fechas final de Rediseño del portafolio de servicios y trámites de la SIC enfocado en las necesidades de los ciudadanos y empresarios sin afectar horizonte de ejecución PETI 2025</t>
  </si>
  <si>
    <t>Se realizó la socialización del modelo de buscadores de decisiones de la SIC, estableciendo la viabilidad técnica del modelo unificado, el cual busca consolidar en un único buscador la consulta y publicación de los actos administrativos emitidos por la Entidad, integrando las diferentes herramientas existentes en una plataforma unificada que facilite un acceso eficiente, transparente y centralizado para la ciudadanía</t>
  </si>
  <si>
    <t xml:space="preserve">Esta fase se enfocó en construir un enrutador de solicitudes que orquesta los microservicios (extracción, NER, clasificación y validación) según el tipo de documento y requerimiento. 
Se ha implementado la base de los extractores, dejando delineadas las interfaces de integración con el Consolidador de Texto y los flujos internos para su operación orquestada. 
Se completó el orquestador de microservicios y dos servicios clave: el listado de archivos asociados al radicado y el lector que procesa la totalidad de los archivos. Así mismo, se desarrolló el microservicio que se encarga de la consolidación de un cuerpo único de texto que integra y unifica los contenidos de los documentos asociados a cada queja radicada. Finalmente, se destaca que durante la ejecución del piloto se consolidó un pipeline de inteligencia artificial capaz de procesar y comprender documentos jurídicos asociados a los radicados de Habeas Data. Los resultados obtenidos demuestran la viabilidad técnica del enfoque y brindan insumos valiosos para su evolución hacia una versión institucional escalable y en producción. </t>
  </si>
  <si>
    <t xml:space="preserve">Mediante el procedimiento de Ciclo de vida de Construcción de Software hasta la etapa "Desarrollar la solución", se diseñó y desarrolló el prototipo de solución inteligente de facturas médicas –guardián. El avance permite a la Superintendencia, contar con un sistema funcional, modular y escalable, capaz de automatizar el tratamiento de facturas médicas y reducir tiempos de revisión manual, quedando preparado para avanzar hacia etapas de pruebas institucionales y potencial despliegue operativo. </t>
  </si>
  <si>
    <t>Conforme los casos de uso planteados, se plantea hoja de ruta que permita implementar el diseño del observatorio de analítica con un minimo de casos de uso priorizados que incluye arquitectura de datos, desarrollo tecnologico, validación técnica, publicación y difusión, consolidación y expansión.</t>
  </si>
  <si>
    <t xml:space="preserve">Se elaboró y validó la documentación correspondiente para la operación del Centro de Operaciones de Seguridad (SOC), con el propósito de fortalecer la gestión y el control de los procesos asociados a la Seguridad de la Información. Como resultado de este ejercicio, se formalizaron los siguientes documentos:
1. Procedimiento de Gestión de Seguridad del Centro de Operaciones de Seguridad (SOC) (SC05-P04).
2. Actualización de la Caracterización del Proceso de Seguridad de la Información (SC05-C01).
Soporte de cumplimiento:
-Procedimiento debidamente formalizado, aprobado y registrado en el Sistema Integrado de Gestión Institucional (SIGI).
-Caracterización actualizada del Proceso de Seguridad de la Información (SC05-C01), conforme a los lineamientos establecidos.
La documentación mencionada garantiza la adecuada definición, estandarización y control de las actividades relacionadas con la operación del SOC, en concordancia con los requisitos institucionales y normativos vigentes.
</t>
  </si>
  <si>
    <t xml:space="preserve">Se identificaron las lecciones aprendidas y las recomendaciones orientadas al fortalecimiento del modelo del Centro de Operaciones de Seguridad (SOC). Como resultado de este ejercicio, se elaboró el Informe de Identificación de Lecciones Aprendidas y Recomendaciones para el Fortalecimiento del Modelo del Centro de Operaciones de Seguridad (SOC) in house de la Superintendencia de Industria y Comercio, con el propósito de optimizar su funcionamiento, garantizar su sostenibilidad y asegurar su alineación con los lineamientos institucionales vigentes.
La Entidad logra contar con un SOC interno que apoye en el monitoreo activo de la seguridad de información. </t>
  </si>
  <si>
    <t xml:space="preserve">Durante el cuarto trimestre se impulsó la apropiación tecnológica mediante entrenamientos en herramientas de TI como servicios en línea (ARANDA), SAJUR, pantallas digitales y el Módulo de Consulta Externa de Trámites. Se ejecutó el Tour Tecnológico OTI-SIC 2025 – La Ruta Digital y se lanzaron las campañas de comunicación del Módulo de Consulta Externa y de Actualización de datos a través de las redes sociales de la SIC.
Se contribuyó al fortalecimiento de la cultura y gobierno digital mediante la realización de charlas sobre arquitectura empresarial y la promoción del impacto de las herramientas de TI. Esto se complementó con la publicación de las 12 ediciones del boletín “De la mano con las TIC”, la finalización de la primera versión del curso de inducción de la OTI y el diseño de encuestas de percepción para medir la efectividad de las formaciones y actividades implementadas.
</t>
  </si>
  <si>
    <t>Se realizó la documentación y despliegue de la consulta del estado de un trámite. Este proyecto permite a la SIC, contar con un desarrollo y conexión de los servicios necesarios para habilitar nuevas funcionalidades conversacionales. Un avance importante es la lógica conversacional para consultar el estado de un  trámite. Gracias a ella, los usuarios podrán obtener información actualizada de  manera ágil, sin necesidad de recurrir a otros canales o hacer búsquedas manuales. Todas estas integraciones, en su conjunto, aseguran que el chatbot proporcione respuestas más accesibles, personalizadas y en tiempo real, aprovechando al  máximo cada servicio.</t>
  </si>
  <si>
    <t>El diagnóstico del portafolio de servicios y trámites de la SIC se consolidó en el inventario de trámites y servicios, respaldado por el Informe de Rediseño del Portafolio. Este entregable representa un avance relevante en la modernización institucional, al aportar claridad, orden y una visión estratégica que fortalecen la eficiencia y demuestran resultados concretos en la transformación de la gestión de trámites y servicios.</t>
  </si>
  <si>
    <t>La definición de los objetivos y el alcance del portafolio de servicios y trámites de la SIC representa un avance estratégico, evidenciado en la validación de las fichas y el modelo de gobernanza, respaldados por el documento técnico de rediseño. Este entregable integra el enfoque metodológico y la estructura del portafolio.</t>
  </si>
  <si>
    <t>El rediseño del portafolio de servicios y trámites de la SIC, evidenciado en la fichas finales, el modelo de gobernanza, la articulación del procedimiento para la gestión integral del portafolio, respaldados por el documento técnico de rediseño consolidado. Este entregable integra el enfoque metodológico, la estructura y el prototipo de visualización futura, consolidando una base sólida que impulsa la modernización institucional y facilita una gestión más eficiente, transparente e innovadora.</t>
  </si>
  <si>
    <t>Se diseño, socializo y ajusto procedimiento para la gestión integral del portafolio de trámites y servicios de la SIC con la Secretaria General, OSCAE y la OAP, consolidando una versión final para su posterior implementación como insumo clave para la estrategia de atención omnicanal</t>
  </si>
  <si>
    <t>Durante la vigencia se intervinieron 50 aplicaciones, en algunos casos se ajustaron cronogramas , entre ellas Pasarela y Servicios Web de Pagos, SIPI, SISI (RNBD), SAJUR (incluida versión 2.0), SIMEL, SICERCO, SIAR, VISOR, Sistema Integral de Cartera (multas), Derecho al Turno y el Módulo de Actividades del Sistema de Información de la RNPC. Los cambios más relevantes se concentraron en: (i) decisiones del Comité de Arquitectura, (ii) ajustes de alcance y (iii) requerimientos técnicos e institucionales. Finalmente, se avanzo conforme las rutas definidas en la respectiva intervención de acuerdo con los alcances establecidos y cambios realizados, para el caso de la aplicación de Sistema de cobro coactivo queda pendiente la culminación de las pruebas de aceptación hasta comite de cambios.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</si>
</sst>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0"/>
      <color rgb="FF962D46"/>
      <name val="Nunito"/>
    </font>
    <font>
      <b/>
      <sz val="10"/>
      <color theme="0"/>
      <name val="Nunito"/>
    </font>
    <font>
      <b/>
      <sz val="48"/>
      <color rgb="FF962D46"/>
      <name val="Nunito"/>
    </font>
    <font>
      <b/>
      <sz val="16"/>
      <color rgb="FF962D46"/>
      <name val="Nunito"/>
    </font>
    <font>
      <sz val="14"/>
      <color rgb="FF962D46"/>
      <name val="Nunito"/>
    </font>
    <font>
      <sz val="16"/>
      <color theme="1"/>
      <name val="Calibri"/>
      <family val="2"/>
      <scheme val="minor"/>
    </font>
    <font>
      <i/>
      <sz val="11"/>
      <color theme="1"/>
      <name val="Calibri"/>
      <family val="2"/>
      <scheme val="minor"/>
    </font>
    <font>
      <sz val="10"/>
      <name val="Arial"/>
      <family val="2"/>
    </font>
    <font>
      <sz val="11"/>
      <name val="Calibri"/>
      <family val="2"/>
      <scheme val="minor"/>
    </font>
    <font>
      <sz val="11"/>
      <color rgb="FFFF0000"/>
      <name val="Calibri"/>
      <family val="2"/>
      <scheme val="minor"/>
    </font>
    <font>
      <i/>
      <sz val="11"/>
      <color rgb="FFFF0000"/>
      <name val="Calibri"/>
      <family val="2"/>
      <scheme val="minor"/>
    </font>
    <font>
      <sz val="11"/>
      <color rgb="FF000000"/>
      <name val="Calibri"/>
      <family val="2"/>
      <scheme val="minor"/>
    </font>
    <font>
      <sz val="11"/>
      <color rgb="FF242424"/>
      <name val="Aptos Narrow"/>
      <family val="2"/>
    </font>
    <font>
      <sz val="8"/>
      <name val="Calibri"/>
      <family val="2"/>
      <scheme val="minor"/>
    </font>
    <font>
      <b/>
      <sz val="11"/>
      <color rgb="FF000000"/>
      <name val="Calibri"/>
      <scheme val="minor"/>
    </font>
    <font>
      <sz val="11"/>
      <color rgb="FF000000"/>
      <name val="Calibri"/>
      <scheme val="minor"/>
    </font>
    <font>
      <b/>
      <sz val="10"/>
      <name val="Nunito"/>
    </font>
    <font>
      <b/>
      <sz val="11"/>
      <color rgb="FF000000"/>
      <name val="Calibri"/>
      <family val="2"/>
      <scheme val="minor"/>
    </font>
    <font>
      <sz val="11"/>
      <color rgb="FF0B1106"/>
      <name val="Century Gothic"/>
      <family val="1"/>
    </font>
    <font>
      <sz val="11"/>
      <color rgb="FF000000"/>
      <name val="Arial"/>
    </font>
    <font>
      <b/>
      <sz val="11"/>
      <color rgb="FF000000"/>
      <name val="Calibri"/>
    </font>
    <font>
      <sz val="11"/>
      <color rgb="FF000000"/>
      <name val="Calibri"/>
    </font>
    <font>
      <sz val="11"/>
      <color rgb="FF000000"/>
      <name val="Arial"/>
      <family val="2"/>
    </font>
  </fonts>
  <fills count="12">
    <fill>
      <patternFill patternType="none"/>
    </fill>
    <fill>
      <patternFill patternType="gray125"/>
    </fill>
    <fill>
      <patternFill patternType="solid">
        <fgColor rgb="FFECEDEC"/>
        <bgColor indexed="64"/>
      </patternFill>
    </fill>
    <fill>
      <patternFill patternType="solid">
        <fgColor rgb="FF962D46"/>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2CC"/>
        <bgColor rgb="FFFFF2CC"/>
      </patternFill>
    </fill>
    <fill>
      <patternFill patternType="solid">
        <fgColor rgb="FFFFFFFF"/>
        <bgColor rgb="FF000000"/>
      </patternFill>
    </fill>
    <fill>
      <patternFill patternType="solid">
        <fgColor rgb="FFFFFFFF"/>
        <bgColor rgb="FFFFF2CC"/>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10" fillId="0" borderId="0"/>
  </cellStyleXfs>
  <cellXfs count="214">
    <xf numFmtId="0" fontId="0" fillId="0" borderId="0" xfId="0"/>
    <xf numFmtId="0" fontId="0" fillId="0" borderId="0" xfId="0"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9" fontId="3" fillId="2" borderId="27" xfId="1" applyFont="1" applyFill="1" applyBorder="1" applyAlignment="1">
      <alignment horizontal="center" vertical="center" wrapText="1"/>
    </xf>
    <xf numFmtId="9" fontId="3" fillId="2" borderId="28" xfId="1" applyFont="1" applyFill="1" applyBorder="1" applyAlignment="1">
      <alignment horizontal="center" vertical="center" wrapText="1"/>
    </xf>
    <xf numFmtId="9" fontId="4" fillId="3" borderId="17" xfId="0" applyNumberFormat="1" applyFont="1" applyFill="1" applyBorder="1" applyAlignment="1">
      <alignment horizontal="center" vertical="center" wrapText="1"/>
    </xf>
    <xf numFmtId="9" fontId="4" fillId="3" borderId="18" xfId="0" applyNumberFormat="1" applyFont="1" applyFill="1" applyBorder="1" applyAlignment="1">
      <alignment horizontal="center" vertical="center" wrapText="1"/>
    </xf>
    <xf numFmtId="0" fontId="6" fillId="0" borderId="0" xfId="0" applyFont="1" applyAlignment="1">
      <alignment horizontal="left" vertical="center" wrapText="1"/>
    </xf>
    <xf numFmtId="0" fontId="6" fillId="0" borderId="43" xfId="0" applyFont="1" applyBorder="1" applyAlignment="1">
      <alignment vertical="center"/>
    </xf>
    <xf numFmtId="0" fontId="6" fillId="0" borderId="0" xfId="0" applyFont="1" applyAlignment="1">
      <alignment horizontal="center" vertical="center" wrapText="1"/>
    </xf>
    <xf numFmtId="0" fontId="6" fillId="0" borderId="43" xfId="0" applyFont="1" applyBorder="1" applyAlignment="1">
      <alignment horizontal="center" vertical="center" wrapText="1"/>
    </xf>
    <xf numFmtId="9" fontId="6" fillId="0" borderId="0" xfId="1" applyFont="1" applyFill="1" applyBorder="1" applyAlignment="1">
      <alignment horizontal="center" vertical="center" wrapText="1"/>
    </xf>
    <xf numFmtId="0" fontId="6" fillId="0" borderId="30" xfId="0" applyFont="1" applyBorder="1" applyAlignment="1">
      <alignment vertical="center" wrapText="1"/>
    </xf>
    <xf numFmtId="0" fontId="6" fillId="0" borderId="43" xfId="0" applyFont="1" applyBorder="1" applyAlignment="1">
      <alignment vertical="center" wrapText="1"/>
    </xf>
    <xf numFmtId="0" fontId="0" fillId="0" borderId="13" xfId="0" applyBorder="1" applyAlignment="1">
      <alignment horizontal="center" vertical="center" wrapText="1"/>
    </xf>
    <xf numFmtId="0" fontId="0" fillId="0" borderId="1" xfId="0" applyBorder="1" applyAlignment="1">
      <alignment horizontal="justify" vertical="center" wrapText="1"/>
    </xf>
    <xf numFmtId="0" fontId="0" fillId="5" borderId="1" xfId="0" applyFill="1" applyBorder="1" applyAlignment="1">
      <alignment horizontal="center" vertical="center" wrapText="1"/>
    </xf>
    <xf numFmtId="9" fontId="0" fillId="0" borderId="24" xfId="1" applyFont="1" applyBorder="1" applyAlignment="1">
      <alignment horizontal="center" vertical="center" wrapText="1"/>
    </xf>
    <xf numFmtId="14" fontId="0" fillId="5"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1" applyFont="1" applyBorder="1" applyAlignment="1">
      <alignment horizontal="center" vertical="center" wrapText="1"/>
    </xf>
    <xf numFmtId="0" fontId="0" fillId="0" borderId="15" xfId="0" applyBorder="1" applyAlignment="1">
      <alignment horizontal="center" vertical="center" wrapText="1"/>
    </xf>
    <xf numFmtId="0" fontId="14" fillId="5" borderId="1" xfId="0" applyFont="1" applyFill="1" applyBorder="1" applyAlignment="1">
      <alignment horizontal="center" vertical="center" wrapText="1"/>
    </xf>
    <xf numFmtId="9" fontId="14" fillId="0" borderId="24" xfId="1" applyFont="1" applyBorder="1" applyAlignment="1">
      <alignment horizontal="center" vertical="center" wrapText="1"/>
    </xf>
    <xf numFmtId="14" fontId="14" fillId="5" borderId="1" xfId="0" applyNumberFormat="1" applyFont="1" applyFill="1" applyBorder="1" applyAlignment="1">
      <alignment horizontal="center" vertical="center" wrapText="1"/>
    </xf>
    <xf numFmtId="9" fontId="0" fillId="0" borderId="24" xfId="1" applyFont="1" applyBorder="1" applyAlignment="1">
      <alignment horizontal="center" vertical="center"/>
    </xf>
    <xf numFmtId="0" fontId="15" fillId="0" borderId="0" xfId="0" applyFont="1" applyAlignment="1">
      <alignment vertical="center"/>
    </xf>
    <xf numFmtId="0" fontId="6" fillId="0" borderId="0" xfId="0" applyFont="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wrapText="1"/>
    </xf>
    <xf numFmtId="0" fontId="0" fillId="0" borderId="12" xfId="0" applyBorder="1" applyAlignment="1">
      <alignment horizontal="justify" vertical="center" wrapText="1"/>
    </xf>
    <xf numFmtId="0" fontId="0" fillId="0" borderId="13" xfId="0" applyBorder="1" applyAlignment="1">
      <alignment horizontal="justify" vertical="center" wrapText="1"/>
    </xf>
    <xf numFmtId="0" fontId="3" fillId="6" borderId="28" xfId="0" applyFont="1" applyFill="1" applyBorder="1" applyAlignment="1">
      <alignment horizontal="center" vertical="center" wrapText="1"/>
    </xf>
    <xf numFmtId="0" fontId="0" fillId="7" borderId="13" xfId="0" applyFill="1" applyBorder="1" applyAlignment="1">
      <alignment horizontal="justify" vertical="center" wrapText="1"/>
    </xf>
    <xf numFmtId="9" fontId="0" fillId="0" borderId="52" xfId="1" applyFont="1" applyBorder="1" applyAlignment="1">
      <alignment horizontal="center" vertical="center" wrapText="1"/>
    </xf>
    <xf numFmtId="9" fontId="0" fillId="0" borderId="54" xfId="1" applyFont="1" applyBorder="1" applyAlignment="1">
      <alignment horizontal="center" vertical="center" wrapText="1"/>
    </xf>
    <xf numFmtId="9" fontId="0" fillId="0" borderId="52" xfId="1" applyFont="1" applyBorder="1" applyAlignment="1">
      <alignment horizontal="center" vertical="center"/>
    </xf>
    <xf numFmtId="0" fontId="0" fillId="0" borderId="40" xfId="0" applyBorder="1" applyAlignment="1">
      <alignment horizontal="center" vertical="center"/>
    </xf>
    <xf numFmtId="0" fontId="0" fillId="0" borderId="0" xfId="0" applyAlignment="1">
      <alignment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vertical="center"/>
    </xf>
    <xf numFmtId="9" fontId="0" fillId="0" borderId="0" xfId="1" applyFont="1" applyBorder="1" applyAlignment="1">
      <alignment vertical="center"/>
    </xf>
    <xf numFmtId="9" fontId="0" fillId="0" borderId="44" xfId="1" applyFont="1" applyBorder="1" applyAlignment="1">
      <alignment vertical="center"/>
    </xf>
    <xf numFmtId="9" fontId="8" fillId="0" borderId="0" xfId="1" applyFont="1" applyBorder="1" applyAlignment="1">
      <alignment horizontal="center" vertical="center"/>
    </xf>
    <xf numFmtId="9" fontId="8" fillId="0" borderId="0" xfId="1" applyFont="1" applyBorder="1" applyAlignment="1">
      <alignment vertical="center"/>
    </xf>
    <xf numFmtId="0" fontId="8" fillId="0" borderId="0" xfId="0" applyFont="1" applyAlignment="1">
      <alignment vertical="center"/>
    </xf>
    <xf numFmtId="0" fontId="0" fillId="0" borderId="0" xfId="0" applyAlignment="1">
      <alignment vertical="center" wrapText="1"/>
    </xf>
    <xf numFmtId="0" fontId="9" fillId="5" borderId="1" xfId="0" applyFont="1" applyFill="1" applyBorder="1" applyAlignment="1">
      <alignment horizontal="left" vertical="center" wrapText="1"/>
    </xf>
    <xf numFmtId="0" fontId="0" fillId="0" borderId="19" xfId="0" applyBorder="1" applyAlignment="1">
      <alignment horizontal="center" vertical="center" wrapText="1"/>
    </xf>
    <xf numFmtId="9" fontId="0" fillId="0" borderId="29" xfId="1" applyFont="1" applyBorder="1" applyAlignment="1">
      <alignment horizontal="center" vertical="center"/>
    </xf>
    <xf numFmtId="9" fontId="0" fillId="0" borderId="30" xfId="1" applyFont="1" applyBorder="1" applyAlignment="1">
      <alignment horizontal="center" vertical="center"/>
    </xf>
    <xf numFmtId="9" fontId="0" fillId="4" borderId="2" xfId="1" applyFont="1" applyFill="1" applyBorder="1" applyAlignment="1">
      <alignment vertical="center"/>
    </xf>
    <xf numFmtId="0" fontId="0" fillId="0" borderId="2" xfId="0" applyBorder="1" applyAlignment="1">
      <alignment vertical="center"/>
    </xf>
    <xf numFmtId="10" fontId="0" fillId="0" borderId="30" xfId="1" applyNumberFormat="1"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9" fontId="0" fillId="0" borderId="16" xfId="1" applyFont="1" applyBorder="1" applyAlignment="1">
      <alignment vertical="center" wrapText="1"/>
    </xf>
    <xf numFmtId="9" fontId="0" fillId="0" borderId="52" xfId="1" applyFont="1" applyBorder="1" applyAlignment="1">
      <alignment vertical="center"/>
    </xf>
    <xf numFmtId="0" fontId="13" fillId="5" borderId="1" xfId="0" applyFont="1" applyFill="1" applyBorder="1" applyAlignment="1">
      <alignment horizontal="left" vertical="center" wrapText="1"/>
    </xf>
    <xf numFmtId="0" fontId="11" fillId="0" borderId="15" xfId="0" applyFont="1" applyBorder="1" applyAlignment="1">
      <alignment horizontal="center" vertical="center" wrapText="1"/>
    </xf>
    <xf numFmtId="9" fontId="12" fillId="0" borderId="52" xfId="1" applyFont="1" applyBorder="1" applyAlignment="1">
      <alignment vertical="center"/>
    </xf>
    <xf numFmtId="0" fontId="12" fillId="0" borderId="1" xfId="0" applyFont="1" applyBorder="1" applyAlignment="1">
      <alignment vertical="center"/>
    </xf>
    <xf numFmtId="0" fontId="12" fillId="0" borderId="0" xfId="0" applyFont="1" applyAlignment="1">
      <alignment vertical="center"/>
    </xf>
    <xf numFmtId="9" fontId="0" fillId="0" borderId="16" xfId="1" applyFont="1" applyBorder="1" applyAlignment="1">
      <alignment vertical="center"/>
    </xf>
    <xf numFmtId="9" fontId="0" fillId="0" borderId="1" xfId="1" applyFont="1" applyBorder="1" applyAlignment="1">
      <alignment vertical="center"/>
    </xf>
    <xf numFmtId="9" fontId="0" fillId="0" borderId="13" xfId="1" applyFont="1" applyBorder="1" applyAlignment="1">
      <alignment vertical="center"/>
    </xf>
    <xf numFmtId="9" fontId="0" fillId="8" borderId="16" xfId="1" applyFont="1" applyFill="1" applyBorder="1" applyAlignment="1">
      <alignment vertical="center"/>
    </xf>
    <xf numFmtId="9" fontId="0" fillId="0" borderId="52" xfId="1" applyFont="1" applyBorder="1" applyAlignment="1">
      <alignment vertical="center" wrapText="1"/>
    </xf>
    <xf numFmtId="0" fontId="0" fillId="0" borderId="15" xfId="0" applyBorder="1" applyAlignment="1">
      <alignment vertical="center" wrapText="1"/>
    </xf>
    <xf numFmtId="14" fontId="0" fillId="0" borderId="13" xfId="1" applyNumberFormat="1" applyFont="1" applyBorder="1" applyAlignment="1">
      <alignment horizontal="center" vertical="center"/>
    </xf>
    <xf numFmtId="0" fontId="0" fillId="0" borderId="10" xfId="0" applyBorder="1" applyAlignment="1">
      <alignment horizontal="center" vertical="center" wrapText="1"/>
    </xf>
    <xf numFmtId="14" fontId="0" fillId="0" borderId="1" xfId="1"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24" xfId="1" applyFont="1" applyBorder="1" applyAlignment="1">
      <alignment horizontal="center" vertical="center"/>
    </xf>
    <xf numFmtId="9" fontId="2" fillId="0" borderId="52" xfId="1" applyFont="1" applyBorder="1" applyAlignment="1">
      <alignment horizontal="center" vertical="center"/>
    </xf>
    <xf numFmtId="14" fontId="2" fillId="0" borderId="13" xfId="1" applyNumberFormat="1" applyFont="1" applyBorder="1" applyAlignment="1">
      <alignment horizontal="center" vertical="center"/>
    </xf>
    <xf numFmtId="14" fontId="2" fillId="0" borderId="1" xfId="1" applyNumberFormat="1" applyFont="1" applyBorder="1" applyAlignment="1">
      <alignment horizontal="center" vertical="center"/>
    </xf>
    <xf numFmtId="9" fontId="2" fillId="0" borderId="16" xfId="1" applyFont="1" applyBorder="1" applyAlignment="1">
      <alignment vertical="center"/>
    </xf>
    <xf numFmtId="9" fontId="2" fillId="0" borderId="52" xfId="1" applyFont="1" applyBorder="1" applyAlignment="1">
      <alignment vertical="center"/>
    </xf>
    <xf numFmtId="0" fontId="0" fillId="0" borderId="21" xfId="0" applyBorder="1" applyAlignment="1">
      <alignment vertical="center" wrapText="1"/>
    </xf>
    <xf numFmtId="0" fontId="0" fillId="0" borderId="14" xfId="0"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9" fontId="0" fillId="0" borderId="25" xfId="1" applyFont="1" applyBorder="1" applyAlignment="1">
      <alignment horizontal="center" vertical="center"/>
    </xf>
    <xf numFmtId="9" fontId="0" fillId="0" borderId="53" xfId="1" applyFont="1" applyBorder="1" applyAlignment="1">
      <alignment horizontal="center" vertical="center"/>
    </xf>
    <xf numFmtId="14" fontId="0" fillId="0" borderId="14" xfId="1" applyNumberFormat="1" applyFont="1" applyBorder="1" applyAlignment="1">
      <alignment horizontal="center" vertical="center"/>
    </xf>
    <xf numFmtId="14" fontId="0" fillId="0" borderId="9" xfId="1" applyNumberFormat="1" applyFont="1" applyBorder="1" applyAlignment="1">
      <alignment horizontal="center" vertical="center"/>
    </xf>
    <xf numFmtId="9" fontId="0" fillId="0" borderId="22" xfId="1" applyFont="1" applyBorder="1" applyAlignment="1">
      <alignment vertical="center"/>
    </xf>
    <xf numFmtId="9" fontId="0" fillId="0" borderId="53" xfId="1" applyFont="1" applyBorder="1" applyAlignment="1">
      <alignment vertical="center"/>
    </xf>
    <xf numFmtId="0" fontId="0" fillId="0" borderId="9" xfId="0" applyBorder="1" applyAlignment="1">
      <alignment vertical="center"/>
    </xf>
    <xf numFmtId="9" fontId="0" fillId="0" borderId="23" xfId="1" applyFont="1" applyBorder="1" applyAlignment="1">
      <alignment horizontal="center" vertical="center"/>
    </xf>
    <xf numFmtId="9" fontId="0" fillId="0" borderId="4" xfId="1" applyFont="1" applyBorder="1" applyAlignment="1">
      <alignment horizontal="center" vertical="center"/>
    </xf>
    <xf numFmtId="9" fontId="0" fillId="0" borderId="5" xfId="1" applyFont="1" applyBorder="1" applyAlignment="1">
      <alignment vertical="center"/>
    </xf>
    <xf numFmtId="9" fontId="0" fillId="0" borderId="7" xfId="1" applyFont="1" applyBorder="1" applyAlignment="1">
      <alignment vertical="center"/>
    </xf>
    <xf numFmtId="9" fontId="0" fillId="4" borderId="4" xfId="1" applyFont="1" applyFill="1" applyBorder="1" applyAlignment="1">
      <alignment vertical="center"/>
    </xf>
    <xf numFmtId="0" fontId="0" fillId="0" borderId="4" xfId="0" applyBorder="1" applyAlignment="1">
      <alignment vertical="center"/>
    </xf>
    <xf numFmtId="0" fontId="0" fillId="0" borderId="0" xfId="0" applyAlignment="1">
      <alignment horizontal="center" vertical="center"/>
    </xf>
    <xf numFmtId="9" fontId="0" fillId="0" borderId="0" xfId="1" applyFont="1" applyAlignment="1">
      <alignment horizontal="center" vertical="center"/>
    </xf>
    <xf numFmtId="9" fontId="0" fillId="0" borderId="0" xfId="1" applyFont="1" applyAlignment="1">
      <alignment vertical="center"/>
    </xf>
    <xf numFmtId="10" fontId="8" fillId="0" borderId="0" xfId="1" applyNumberFormat="1" applyFont="1" applyBorder="1" applyAlignment="1">
      <alignment vertical="center"/>
    </xf>
    <xf numFmtId="10" fontId="3" fillId="2" borderId="28" xfId="1" applyNumberFormat="1" applyFont="1" applyFill="1" applyBorder="1" applyAlignment="1">
      <alignment horizontal="center" vertical="center" wrapText="1"/>
    </xf>
    <xf numFmtId="10" fontId="0" fillId="4" borderId="20" xfId="1" applyNumberFormat="1" applyFont="1" applyFill="1" applyBorder="1" applyAlignment="1">
      <alignment vertical="center"/>
    </xf>
    <xf numFmtId="10" fontId="0" fillId="0" borderId="0" xfId="1" applyNumberFormat="1" applyFont="1" applyAlignment="1">
      <alignment vertical="center"/>
    </xf>
    <xf numFmtId="0" fontId="0" fillId="8" borderId="1" xfId="0" applyFill="1" applyBorder="1" applyAlignment="1">
      <alignment horizontal="center" vertical="center" wrapText="1"/>
    </xf>
    <xf numFmtId="10" fontId="0" fillId="4" borderId="55" xfId="1" applyNumberFormat="1" applyFont="1" applyFill="1" applyBorder="1" applyAlignment="1">
      <alignment vertical="center"/>
    </xf>
    <xf numFmtId="0" fontId="15" fillId="0" borderId="0" xfId="0" applyFont="1" applyAlignment="1">
      <alignment vertical="center" wrapText="1"/>
    </xf>
    <xf numFmtId="0" fontId="3" fillId="7" borderId="27"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0" fillId="7" borderId="1" xfId="0" applyFill="1" applyBorder="1" applyAlignment="1">
      <alignment horizontal="center" vertical="center" wrapText="1"/>
    </xf>
    <xf numFmtId="0" fontId="3" fillId="7" borderId="56" xfId="0" applyFont="1" applyFill="1" applyBorder="1" applyAlignment="1">
      <alignment horizontal="center" vertical="center" wrapText="1"/>
    </xf>
    <xf numFmtId="0" fontId="11" fillId="7" borderId="1" xfId="0" applyFont="1" applyFill="1" applyBorder="1" applyAlignment="1">
      <alignment vertical="center" wrapText="1"/>
    </xf>
    <xf numFmtId="0" fontId="14" fillId="7" borderId="2" xfId="0" applyFont="1" applyFill="1" applyBorder="1" applyAlignment="1">
      <alignment vertical="center" wrapText="1"/>
    </xf>
    <xf numFmtId="0" fontId="0" fillId="7" borderId="1" xfId="0" applyFill="1" applyBorder="1" applyAlignment="1">
      <alignment horizontal="justify" vertical="center" wrapText="1"/>
    </xf>
    <xf numFmtId="0" fontId="0" fillId="7" borderId="15" xfId="0" applyFill="1" applyBorder="1" applyAlignment="1">
      <alignment horizontal="left" vertical="center" wrapText="1"/>
    </xf>
    <xf numFmtId="0" fontId="14" fillId="7" borderId="15"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horizontal="left" vertical="center" wrapText="1"/>
    </xf>
    <xf numFmtId="0" fontId="0" fillId="7" borderId="1" xfId="0" applyFill="1" applyBorder="1" applyAlignment="1">
      <alignment horizontal="justify" vertical="center"/>
    </xf>
    <xf numFmtId="0" fontId="0" fillId="7" borderId="13" xfId="0" applyFill="1" applyBorder="1" applyAlignment="1">
      <alignment horizontal="center" vertical="center" wrapText="1"/>
    </xf>
    <xf numFmtId="0" fontId="11" fillId="7" borderId="1" xfId="2" applyFont="1" applyFill="1" applyBorder="1" applyAlignment="1">
      <alignment horizontal="left" vertical="center" wrapText="1"/>
    </xf>
    <xf numFmtId="0" fontId="11" fillId="7" borderId="1" xfId="0" applyFont="1" applyFill="1" applyBorder="1" applyAlignment="1">
      <alignment horizontal="justify" vertical="center" wrapText="1"/>
    </xf>
    <xf numFmtId="9" fontId="0" fillId="7" borderId="1" xfId="0" applyNumberFormat="1" applyFill="1" applyBorder="1" applyAlignment="1">
      <alignment horizontal="center" vertical="center" wrapText="1"/>
    </xf>
    <xf numFmtId="0" fontId="0" fillId="7" borderId="1" xfId="1" applyNumberFormat="1" applyFont="1" applyFill="1" applyBorder="1" applyAlignment="1">
      <alignment horizontal="center" vertical="center" wrapText="1"/>
    </xf>
    <xf numFmtId="2" fontId="0" fillId="7" borderId="1" xfId="0" applyNumberFormat="1" applyFill="1" applyBorder="1" applyAlignment="1">
      <alignment horizontal="center" vertical="center" wrapText="1"/>
    </xf>
    <xf numFmtId="2" fontId="3" fillId="2" borderId="26" xfId="0" applyNumberFormat="1" applyFont="1" applyFill="1" applyBorder="1" applyAlignment="1">
      <alignment horizontal="center" vertical="center" wrapText="1"/>
    </xf>
    <xf numFmtId="2" fontId="0" fillId="7" borderId="1" xfId="1" applyNumberFormat="1" applyFont="1" applyFill="1" applyBorder="1" applyAlignment="1">
      <alignment horizontal="center" vertical="center" wrapText="1"/>
    </xf>
    <xf numFmtId="2" fontId="6" fillId="0" borderId="0" xfId="0" applyNumberFormat="1" applyFont="1" applyAlignment="1">
      <alignment horizontal="center" vertical="center" wrapText="1"/>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2" fontId="0" fillId="0" borderId="0" xfId="0" applyNumberFormat="1" applyAlignment="1">
      <alignment horizontal="center" vertical="center"/>
    </xf>
    <xf numFmtId="0" fontId="8" fillId="0" borderId="0" xfId="0" applyFont="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2" fontId="0" fillId="7" borderId="13" xfId="0" applyNumberFormat="1" applyFill="1" applyBorder="1" applyAlignment="1">
      <alignment horizontal="center" vertical="center"/>
    </xf>
    <xf numFmtId="10" fontId="19" fillId="8" borderId="36" xfId="0" applyNumberFormat="1" applyFont="1" applyFill="1" applyBorder="1" applyAlignment="1">
      <alignment horizontal="center" vertical="center" wrapText="1"/>
    </xf>
    <xf numFmtId="9" fontId="19" fillId="8" borderId="18" xfId="0" applyNumberFormat="1" applyFont="1" applyFill="1" applyBorder="1" applyAlignment="1">
      <alignment horizontal="center" vertical="center" wrapText="1"/>
    </xf>
    <xf numFmtId="0" fontId="0" fillId="8" borderId="0" xfId="0" applyFill="1"/>
    <xf numFmtId="0" fontId="20" fillId="9" borderId="1"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0" fillId="9" borderId="13" xfId="0"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0" fontId="20" fillId="11" borderId="0" xfId="0" applyFont="1" applyFill="1" applyAlignment="1">
      <alignment horizontal="center" vertical="center" wrapText="1"/>
    </xf>
    <xf numFmtId="0" fontId="21" fillId="10" borderId="0" xfId="0" applyFont="1" applyFill="1" applyAlignment="1">
      <alignment horizontal="center" vertical="center" wrapText="1"/>
    </xf>
    <xf numFmtId="0" fontId="22" fillId="10" borderId="0" xfId="0" applyFont="1" applyFill="1" applyAlignment="1">
      <alignment horizontal="left" vertical="top"/>
    </xf>
    <xf numFmtId="0" fontId="22" fillId="10" borderId="13" xfId="0" applyFont="1" applyFill="1" applyBorder="1" applyAlignment="1">
      <alignment horizontal="left" vertical="top" wrapText="1"/>
    </xf>
    <xf numFmtId="0" fontId="0" fillId="8" borderId="1" xfId="0" applyFill="1" applyBorder="1" applyAlignment="1">
      <alignment vertical="center" wrapText="1"/>
    </xf>
    <xf numFmtId="0" fontId="18" fillId="8" borderId="1" xfId="0" applyFont="1" applyFill="1" applyBorder="1" applyAlignment="1">
      <alignment vertical="center" wrapText="1"/>
    </xf>
    <xf numFmtId="165" fontId="0" fillId="4" borderId="20" xfId="1" applyNumberFormat="1" applyFont="1" applyFill="1" applyBorder="1" applyAlignment="1">
      <alignment vertical="center"/>
    </xf>
    <xf numFmtId="0" fontId="24" fillId="8" borderId="1"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vertical="top" wrapText="1"/>
    </xf>
    <xf numFmtId="0" fontId="0" fillId="7" borderId="1" xfId="0" applyFill="1" applyBorder="1" applyAlignment="1">
      <alignment horizontal="center" vertical="center"/>
    </xf>
    <xf numFmtId="0" fontId="25" fillId="10" borderId="13" xfId="0" applyFont="1" applyFill="1" applyBorder="1" applyAlignment="1">
      <alignment horizontal="left" vertical="top" wrapText="1"/>
    </xf>
    <xf numFmtId="0" fontId="25" fillId="10" borderId="1" xfId="0" applyFont="1" applyFill="1" applyBorder="1" applyAlignment="1">
      <alignment horizontal="left" vertical="top" wrapTex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2" fontId="0" fillId="0" borderId="0" xfId="0" applyNumberFormat="1" applyAlignment="1">
      <alignment vertical="center"/>
    </xf>
    <xf numFmtId="0" fontId="0" fillId="8" borderId="1" xfId="0" applyFill="1" applyBorder="1" applyAlignment="1">
      <alignment vertical="center"/>
    </xf>
    <xf numFmtId="0" fontId="18" fillId="8" borderId="1" xfId="0" applyFont="1" applyFill="1" applyBorder="1" applyAlignment="1">
      <alignment wrapText="1"/>
    </xf>
    <xf numFmtId="0" fontId="0" fillId="8" borderId="1" xfId="0" applyFill="1" applyBorder="1" applyAlignment="1">
      <alignment horizontal="justify" vertical="center" wrapText="1"/>
    </xf>
    <xf numFmtId="0" fontId="0" fillId="8" borderId="2" xfId="0" applyFill="1" applyBorder="1" applyAlignment="1">
      <alignment horizontal="center" vertical="center"/>
    </xf>
    <xf numFmtId="0" fontId="0" fillId="8" borderId="1" xfId="0" applyFill="1" applyBorder="1" applyAlignment="1">
      <alignment horizontal="center" vertical="center"/>
    </xf>
    <xf numFmtId="0" fontId="0" fillId="7" borderId="2" xfId="0" applyFill="1" applyBorder="1" applyAlignment="1">
      <alignment horizontal="center" vertical="center"/>
    </xf>
    <xf numFmtId="2" fontId="0" fillId="7" borderId="2" xfId="0" applyNumberFormat="1" applyFill="1" applyBorder="1" applyAlignment="1">
      <alignment horizontal="center" vertical="center"/>
    </xf>
    <xf numFmtId="2" fontId="0" fillId="7" borderId="1" xfId="0" applyNumberFormat="1" applyFill="1" applyBorder="1" applyAlignment="1">
      <alignment horizontal="center" vertical="center"/>
    </xf>
    <xf numFmtId="0" fontId="18" fillId="8" borderId="1" xfId="0" applyFont="1" applyFill="1" applyBorder="1" applyAlignment="1">
      <alignment horizontal="left" vertical="center" wrapText="1"/>
    </xf>
    <xf numFmtId="10" fontId="0" fillId="0" borderId="0" xfId="0" applyNumberFormat="1" applyAlignment="1">
      <alignment vertical="center"/>
    </xf>
    <xf numFmtId="0" fontId="4" fillId="3" borderId="38"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37"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3" xfId="0" applyFont="1" applyFill="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0" borderId="43" xfId="0" applyFont="1" applyBorder="1" applyAlignment="1">
      <alignment horizontal="left" vertical="center" wrapText="1"/>
    </xf>
    <xf numFmtId="0" fontId="6" fillId="0" borderId="0" xfId="0" applyFont="1" applyAlignment="1">
      <alignment horizontal="left" vertical="center" wrapText="1"/>
    </xf>
    <xf numFmtId="0" fontId="6" fillId="0" borderId="43" xfId="0" applyFont="1" applyBorder="1" applyAlignment="1">
      <alignment horizontal="left" vertical="center"/>
    </xf>
    <xf numFmtId="0" fontId="6" fillId="0" borderId="0" xfId="0" applyFont="1" applyAlignment="1">
      <alignment horizontal="left" vertical="center"/>
    </xf>
    <xf numFmtId="0" fontId="4" fillId="3" borderId="34" xfId="0" applyFont="1" applyFill="1" applyBorder="1" applyAlignment="1">
      <alignment horizontal="right" vertical="center" wrapText="1"/>
    </xf>
    <xf numFmtId="0" fontId="4" fillId="3" borderId="38" xfId="0" applyFont="1" applyFill="1" applyBorder="1" applyAlignment="1">
      <alignment horizontal="right" vertical="center" wrapText="1"/>
    </xf>
    <xf numFmtId="0" fontId="4" fillId="3" borderId="17" xfId="0" applyFont="1" applyFill="1" applyBorder="1" applyAlignment="1">
      <alignment horizontal="right" vertical="center" wrapText="1"/>
    </xf>
    <xf numFmtId="0" fontId="4" fillId="3" borderId="18" xfId="0" applyFont="1" applyFill="1" applyBorder="1" applyAlignment="1">
      <alignment horizontal="center" vertical="center" wrapText="1"/>
    </xf>
    <xf numFmtId="0" fontId="6" fillId="0" borderId="30" xfId="0" applyFont="1" applyBorder="1" applyAlignment="1">
      <alignment horizontal="center" vertical="center" wrapText="1"/>
    </xf>
    <xf numFmtId="0" fontId="4" fillId="3" borderId="40"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39" xfId="0" applyFont="1" applyBorder="1" applyAlignment="1">
      <alignment horizontal="center" vertical="center"/>
    </xf>
    <xf numFmtId="0" fontId="5" fillId="0" borderId="46" xfId="0" applyFont="1" applyBorder="1" applyAlignment="1">
      <alignment horizontal="center" vertical="center"/>
    </xf>
    <xf numFmtId="0" fontId="7" fillId="0" borderId="45" xfId="0" applyFont="1" applyBorder="1" applyAlignment="1">
      <alignment horizontal="left" vertical="center" wrapText="1"/>
    </xf>
    <xf numFmtId="0" fontId="7" fillId="0" borderId="39" xfId="0" applyFont="1" applyBorder="1" applyAlignment="1">
      <alignment horizontal="left" vertical="center" wrapText="1"/>
    </xf>
    <xf numFmtId="0" fontId="7" fillId="0" borderId="46" xfId="0" applyFont="1" applyBorder="1" applyAlignment="1">
      <alignment horizontal="left" vertical="center" wrapText="1"/>
    </xf>
    <xf numFmtId="9" fontId="8" fillId="0" borderId="30" xfId="1" applyFont="1" applyBorder="1" applyAlignment="1">
      <alignment horizontal="center" vertical="center"/>
    </xf>
    <xf numFmtId="0" fontId="6" fillId="0" borderId="0" xfId="0" applyFont="1" applyAlignment="1">
      <alignment horizontal="center" vertical="center" wrapText="1"/>
    </xf>
    <xf numFmtId="9" fontId="4" fillId="8" borderId="18" xfId="0" applyNumberFormat="1" applyFont="1" applyFill="1" applyBorder="1" applyAlignment="1">
      <alignment horizontal="center" vertical="center" wrapText="1"/>
    </xf>
  </cellXfs>
  <cellStyles count="3">
    <cellStyle name="Normal" xfId="0" builtinId="0"/>
    <cellStyle name="Normal 2 2" xfId="2" xr:uid="{C397146D-121D-475B-A81E-DB9305833719}"/>
    <cellStyle name="Porcentaje" xfId="1" builtinId="5"/>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0</xdr:rowOff>
    </xdr:from>
    <xdr:to>
      <xdr:col>1</xdr:col>
      <xdr:colOff>57150</xdr:colOff>
      <xdr:row>3</xdr:row>
      <xdr:rowOff>0</xdr:rowOff>
    </xdr:to>
    <xdr:pic>
      <xdr:nvPicPr>
        <xdr:cNvPr id="2" name="Imagen 1">
          <a:extLst>
            <a:ext uri="{FF2B5EF4-FFF2-40B4-BE49-F238E27FC236}">
              <a16:creationId xmlns:a16="http://schemas.microsoft.com/office/drawing/2014/main" id="{AC1F0C0C-7474-AC21-CAD8-1338FFCED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0"/>
          <a:ext cx="2047875" cy="1257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ny\Downloads\Act-20.5.2-PETI%20SOP%20115082025%20(2).xlsx" TargetMode="External"/><Relationship Id="rId1" Type="http://schemas.openxmlformats.org/officeDocument/2006/relationships/externalLinkPath" Target="https://its2sicgov.sharepoint.com/sites/ArquitecturaEmpresarial/Documentos%20compartidos/Estrategia%20y%20Gobierno%20de%20TI/PETI/PETI%202023-2026/2025/Seguimiento%20cuarto%20trimestre/Act-20.5.2-PETI%20SOP%201150820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TI HR 2025"/>
      <sheetName val="ST y EXE"/>
    </sheetNames>
    <sheetDataSet>
      <sheetData sheetId="0"/>
      <sheetData sheetId="1">
        <row r="31">
          <cell r="Q31">
            <v>0</v>
          </cell>
        </row>
      </sheetData>
    </sheetDataSet>
  </externalBook>
</externalLink>
</file>

<file path=xl/persons/person.xml><?xml version="1.0" encoding="utf-8"?>
<personList xmlns="http://schemas.microsoft.com/office/spreadsheetml/2018/threadedcomments" xmlns:x="http://schemas.openxmlformats.org/spreadsheetml/2006/main">
  <person displayName="Jenny Stella Cruz Orjuela" id="{9EB7D137-A30E-4579-BB7D-6077A53A082A}" userId="S::c.jscruz@sic.gov.co::b0afbb80-3f27-4c78-82f1-b86d47dda74d"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V11" dT="2025-12-20T00:27:18.61" personId="{9EB7D137-A30E-4579-BB7D-6077A53A082A}" id="{3690BE6C-96B6-48EC-8C69-9EE482A886AD}">
    <text xml:space="preserve">Los soportes de cumplimiento por proyecto se encuentran en el siguiente enlace Seguimiento cuarto trimestre </text>
    <extLst>
      <x:ext xmlns:xltc2="http://schemas.microsoft.com/office/spreadsheetml/2020/threadedcomments2" uri="{F7C98A9C-CBB3-438F-8F68-D28B6AF4A901}">
        <xltc2:checksum>580555871</xltc2:checksum>
        <xltc2:hyperlink startIndex="79" length="28" url="https://its2sicgov.sharepoint.com/:f:/s/ArquitecturaEmpresarial/IgCEwigcwrDvSJ_7LIjGTpzRAcTa7nNvORZIyLbmSFu-ESI?e=eeL6Df"/>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9C14D-80A5-4809-AB6F-C431620B5B69}">
  <dimension ref="A1:BC173"/>
  <sheetViews>
    <sheetView showGridLines="0" tabSelected="1" topLeftCell="A11" zoomScale="80" zoomScaleNormal="80" workbookViewId="0">
      <pane xSplit="4" ySplit="2" topLeftCell="E13" activePane="bottomRight" state="frozen"/>
      <selection pane="topRight" activeCell="E11" sqref="E11"/>
      <selection pane="bottomLeft" activeCell="A13" sqref="A13"/>
      <selection pane="bottomRight" activeCell="A14" sqref="A14"/>
    </sheetView>
  </sheetViews>
  <sheetFormatPr baseColWidth="10" defaultColWidth="11.453125" defaultRowHeight="14.5" x14ac:dyDescent="0.35"/>
  <cols>
    <col min="1" max="1" width="33.7265625" style="40" customWidth="1"/>
    <col min="2" max="2" width="15" style="101" customWidth="1"/>
    <col min="3" max="3" width="44" style="40" customWidth="1"/>
    <col min="4" max="5" width="11.453125" style="101" customWidth="1"/>
    <col min="6" max="6" width="29.81640625" style="102" hidden="1" customWidth="1"/>
    <col min="7" max="7" width="20.1796875" style="102" customWidth="1"/>
    <col min="8" max="8" width="16.54296875" style="102" customWidth="1"/>
    <col min="9" max="9" width="16.453125" style="102" customWidth="1"/>
    <col min="10" max="10" width="38.81640625" style="103" customWidth="1"/>
    <col min="11" max="11" width="13.81640625" style="103" customWidth="1"/>
    <col min="12" max="12" width="15.453125" style="101" customWidth="1"/>
    <col min="13" max="13" width="15.453125" style="103" customWidth="1"/>
    <col min="14" max="14" width="13.81640625" style="107" customWidth="1"/>
    <col min="15" max="15" width="15.453125" style="135" customWidth="1"/>
    <col min="16" max="17" width="15.453125" style="103" customWidth="1"/>
    <col min="18" max="18" width="15.453125" style="101" customWidth="1"/>
    <col min="19" max="20" width="15.453125" style="103" customWidth="1"/>
    <col min="21" max="21" width="15.453125" style="40" customWidth="1"/>
    <col min="22" max="23" width="15.453125" style="103" customWidth="1"/>
    <col min="24" max="24" width="15.453125" style="40" hidden="1" customWidth="1"/>
    <col min="25" max="26" width="15.453125" style="103" hidden="1" customWidth="1"/>
    <col min="27" max="27" width="15.453125" style="40" hidden="1" customWidth="1"/>
    <col min="28" max="29" width="15.453125" style="103" hidden="1" customWidth="1"/>
    <col min="30" max="30" width="15.453125" style="40" hidden="1" customWidth="1"/>
    <col min="31" max="32" width="15.453125" style="103" hidden="1" customWidth="1"/>
    <col min="33" max="33" width="15.453125" style="40" hidden="1" customWidth="1"/>
    <col min="34" max="35" width="15.453125" style="103" hidden="1" customWidth="1"/>
    <col min="36" max="36" width="15.453125" style="40" hidden="1" customWidth="1"/>
    <col min="37" max="38" width="15.453125" style="103" hidden="1" customWidth="1"/>
    <col min="39" max="39" width="15.453125" style="40" hidden="1" customWidth="1"/>
    <col min="40" max="41" width="15.453125" style="103" hidden="1" customWidth="1"/>
    <col min="42" max="42" width="15.453125" style="40" hidden="1" customWidth="1"/>
    <col min="43" max="44" width="15.453125" style="103" hidden="1" customWidth="1"/>
    <col min="45" max="45" width="15.453125" style="40" hidden="1" customWidth="1"/>
    <col min="46" max="47" width="15.453125" style="103" hidden="1" customWidth="1"/>
    <col min="48" max="48" width="96.81640625" style="40" customWidth="1"/>
    <col min="49" max="51" width="11.453125" style="40" hidden="1" customWidth="1"/>
    <col min="52" max="16384" width="11.453125" style="40"/>
  </cols>
  <sheetData>
    <row r="1" spans="1:55" ht="33" customHeight="1" x14ac:dyDescent="0.35">
      <c r="A1" s="196"/>
      <c r="B1" s="39"/>
      <c r="C1" s="199" t="s">
        <v>0</v>
      </c>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1"/>
    </row>
    <row r="2" spans="1:55" ht="33" customHeight="1" x14ac:dyDescent="0.35">
      <c r="A2" s="197"/>
      <c r="B2" s="41"/>
      <c r="C2" s="202"/>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4"/>
    </row>
    <row r="3" spans="1:55" ht="33" customHeight="1" thickBot="1" x14ac:dyDescent="0.4">
      <c r="A3" s="198"/>
      <c r="B3" s="42"/>
      <c r="C3" s="205"/>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7"/>
    </row>
    <row r="4" spans="1:55" ht="23.5" x14ac:dyDescent="0.35">
      <c r="A4" s="185" t="s">
        <v>1</v>
      </c>
      <c r="B4" s="186"/>
      <c r="C4" s="186"/>
      <c r="D4" s="186"/>
      <c r="E4" s="186"/>
      <c r="F4" s="186"/>
      <c r="G4" s="186"/>
      <c r="H4" s="186"/>
      <c r="I4" s="186"/>
      <c r="J4" s="186"/>
      <c r="K4" s="186"/>
      <c r="L4" s="186"/>
      <c r="M4" s="186"/>
      <c r="N4" s="186"/>
      <c r="O4" s="186"/>
      <c r="P4" s="186"/>
      <c r="Q4" s="186"/>
      <c r="R4" s="186"/>
      <c r="S4" s="186"/>
      <c r="T4" s="186"/>
      <c r="U4" s="186"/>
      <c r="V4" s="186"/>
      <c r="W4" s="186"/>
      <c r="Y4" s="40"/>
      <c r="Z4" s="40"/>
      <c r="AB4" s="40"/>
      <c r="AC4" s="40"/>
      <c r="AE4" s="40"/>
      <c r="AF4" s="40"/>
      <c r="AH4" s="40"/>
      <c r="AI4" s="40"/>
      <c r="AK4" s="40"/>
      <c r="AL4" s="40"/>
      <c r="AN4" s="40"/>
      <c r="AO4" s="40"/>
      <c r="AQ4" s="40"/>
      <c r="AR4" s="40"/>
      <c r="AT4" s="40"/>
      <c r="AU4" s="43"/>
    </row>
    <row r="5" spans="1:55" ht="23.5" x14ac:dyDescent="0.35">
      <c r="A5" s="187" t="s">
        <v>2</v>
      </c>
      <c r="B5" s="188"/>
      <c r="C5" s="188"/>
      <c r="D5" s="188"/>
      <c r="E5" s="188"/>
      <c r="F5" s="188"/>
      <c r="G5" s="188"/>
      <c r="H5" s="188"/>
      <c r="I5" s="188"/>
      <c r="J5" s="188"/>
      <c r="K5" s="188"/>
      <c r="L5" s="188"/>
      <c r="M5" s="188"/>
      <c r="N5" s="188"/>
      <c r="O5" s="188"/>
      <c r="P5" s="188"/>
      <c r="Q5" s="188"/>
      <c r="R5" s="188"/>
      <c r="S5" s="188"/>
      <c r="T5" s="188"/>
      <c r="U5" s="188"/>
      <c r="V5" s="188"/>
      <c r="W5" s="188"/>
      <c r="Y5" s="44"/>
      <c r="Z5" s="44"/>
      <c r="AB5" s="44"/>
      <c r="AC5" s="44"/>
      <c r="AE5" s="44"/>
      <c r="AF5" s="44"/>
      <c r="AH5" s="44"/>
      <c r="AI5" s="44"/>
      <c r="AK5" s="44"/>
      <c r="AL5" s="44"/>
      <c r="AN5" s="44"/>
      <c r="AO5" s="44"/>
      <c r="AQ5" s="44"/>
      <c r="AR5" s="44"/>
      <c r="AT5" s="44"/>
      <c r="AU5" s="45"/>
    </row>
    <row r="6" spans="1:55" ht="23.5" x14ac:dyDescent="0.35">
      <c r="A6" s="12"/>
      <c r="B6" s="11"/>
      <c r="C6" s="11"/>
      <c r="D6" s="11"/>
      <c r="E6" s="11"/>
      <c r="F6" s="11"/>
      <c r="G6" s="11"/>
      <c r="H6" s="46"/>
      <c r="I6" s="46"/>
      <c r="J6" s="47"/>
      <c r="K6" s="47"/>
      <c r="L6" s="136"/>
      <c r="M6" s="47"/>
      <c r="N6" s="104"/>
      <c r="O6" s="132"/>
      <c r="P6" s="9"/>
      <c r="Q6" s="13"/>
      <c r="R6" s="13"/>
      <c r="S6" s="47"/>
      <c r="T6" s="47"/>
      <c r="U6" s="48"/>
      <c r="V6" s="47"/>
      <c r="W6" s="47"/>
      <c r="Y6" s="44"/>
      <c r="Z6" s="44"/>
      <c r="AB6" s="44"/>
      <c r="AC6" s="44"/>
      <c r="AE6" s="44"/>
      <c r="AF6" s="44"/>
      <c r="AH6" s="44"/>
      <c r="AI6" s="44"/>
      <c r="AK6" s="44"/>
      <c r="AL6" s="44"/>
      <c r="AN6" s="44"/>
      <c r="AO6" s="44"/>
      <c r="AQ6" s="44"/>
      <c r="AR6" s="44"/>
      <c r="AT6" s="44"/>
      <c r="AU6" s="45"/>
    </row>
    <row r="7" spans="1:55" ht="23.5" x14ac:dyDescent="0.35">
      <c r="A7" s="10" t="s">
        <v>3</v>
      </c>
      <c r="B7" s="29"/>
      <c r="C7" s="14">
        <v>20</v>
      </c>
      <c r="D7" s="29" t="s">
        <v>4</v>
      </c>
      <c r="E7" s="29"/>
      <c r="F7" s="29"/>
      <c r="G7" s="29"/>
      <c r="H7" s="211" t="s">
        <v>5</v>
      </c>
      <c r="I7" s="211"/>
      <c r="J7" s="211"/>
      <c r="K7" s="211"/>
      <c r="L7" s="211"/>
      <c r="M7" s="211"/>
      <c r="N7" s="104"/>
      <c r="O7" s="132"/>
      <c r="P7" s="9"/>
      <c r="Q7" s="13"/>
      <c r="R7" s="13"/>
      <c r="S7" s="47"/>
      <c r="T7" s="47"/>
      <c r="U7" s="48"/>
      <c r="V7" s="47"/>
      <c r="W7" s="47"/>
      <c r="Y7" s="44"/>
      <c r="Z7" s="44"/>
      <c r="AB7" s="44"/>
      <c r="AC7" s="44"/>
      <c r="AE7" s="44"/>
      <c r="AF7" s="44"/>
      <c r="AH7" s="44"/>
      <c r="AI7" s="44"/>
      <c r="AK7" s="44"/>
      <c r="AL7" s="44"/>
      <c r="AN7" s="44"/>
      <c r="AO7" s="44"/>
      <c r="AQ7" s="44"/>
      <c r="AR7" s="44"/>
      <c r="AT7" s="44"/>
      <c r="AU7" s="45"/>
    </row>
    <row r="8" spans="1:55" ht="23.5" x14ac:dyDescent="0.35">
      <c r="A8" s="12"/>
      <c r="B8" s="11"/>
      <c r="C8" s="11"/>
      <c r="D8" s="11"/>
      <c r="E8" s="11"/>
      <c r="F8" s="11"/>
      <c r="G8" s="11"/>
      <c r="H8" s="46"/>
      <c r="I8" s="46"/>
      <c r="J8" s="47"/>
      <c r="K8" s="47"/>
      <c r="L8" s="136"/>
      <c r="M8" s="47"/>
      <c r="N8" s="104"/>
      <c r="O8" s="132"/>
      <c r="P8" s="9"/>
      <c r="Q8" s="13"/>
      <c r="R8" s="13"/>
      <c r="S8" s="47"/>
      <c r="T8" s="47"/>
      <c r="U8" s="48"/>
      <c r="V8" s="47"/>
      <c r="W8" s="47"/>
      <c r="Y8" s="44"/>
      <c r="Z8" s="44"/>
      <c r="AB8" s="44"/>
      <c r="AC8" s="44"/>
      <c r="AE8" s="44"/>
      <c r="AF8" s="44"/>
      <c r="AH8" s="44"/>
      <c r="AI8" s="44"/>
      <c r="AK8" s="44"/>
      <c r="AL8" s="44"/>
      <c r="AN8" s="44"/>
      <c r="AO8" s="44"/>
      <c r="AQ8" s="44"/>
      <c r="AR8" s="44"/>
      <c r="AT8" s="44"/>
      <c r="AU8" s="45"/>
    </row>
    <row r="9" spans="1:55" ht="49.75" customHeight="1" x14ac:dyDescent="0.35">
      <c r="A9" s="15" t="s">
        <v>6</v>
      </c>
      <c r="B9" s="11"/>
      <c r="C9" s="14"/>
      <c r="D9" s="212" t="s">
        <v>7</v>
      </c>
      <c r="E9" s="212"/>
      <c r="F9" s="212"/>
      <c r="G9" s="11"/>
      <c r="H9" s="193" t="s">
        <v>8</v>
      </c>
      <c r="I9" s="193"/>
      <c r="J9" s="193"/>
      <c r="K9" s="193"/>
      <c r="L9" s="193"/>
      <c r="M9" s="193"/>
      <c r="N9" s="104"/>
      <c r="O9" s="186"/>
      <c r="P9" s="186"/>
      <c r="Q9" s="13"/>
      <c r="R9" s="13"/>
      <c r="S9" s="48"/>
      <c r="T9" s="48"/>
      <c r="U9" s="48"/>
      <c r="V9" s="48"/>
      <c r="W9" s="48"/>
      <c r="Y9" s="40"/>
      <c r="Z9" s="40"/>
      <c r="AB9" s="40"/>
      <c r="AC9" s="40"/>
      <c r="AE9" s="40"/>
      <c r="AF9" s="40"/>
      <c r="AH9" s="40"/>
      <c r="AI9" s="40"/>
      <c r="AK9" s="40"/>
      <c r="AL9" s="40"/>
      <c r="AN9" s="40"/>
      <c r="AO9" s="40"/>
      <c r="AQ9" s="40"/>
      <c r="AR9" s="40"/>
      <c r="AT9" s="40"/>
      <c r="AU9" s="43"/>
    </row>
    <row r="10" spans="1:55" ht="21" thickBot="1" x14ac:dyDescent="0.4">
      <c r="A10" s="208" t="s">
        <v>9</v>
      </c>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10"/>
    </row>
    <row r="11" spans="1:55" ht="24.75" customHeight="1" x14ac:dyDescent="0.35">
      <c r="A11" s="180" t="s">
        <v>10</v>
      </c>
      <c r="B11" s="177"/>
      <c r="C11" s="178"/>
      <c r="D11" s="178"/>
      <c r="E11" s="178"/>
      <c r="F11" s="178"/>
      <c r="G11" s="178"/>
      <c r="H11" s="178"/>
      <c r="I11" s="178"/>
      <c r="J11" s="181"/>
      <c r="K11" s="30"/>
      <c r="L11" s="177" t="s">
        <v>11</v>
      </c>
      <c r="M11" s="178"/>
      <c r="N11" s="179"/>
      <c r="O11" s="177" t="s">
        <v>12</v>
      </c>
      <c r="P11" s="178"/>
      <c r="Q11" s="179"/>
      <c r="R11" s="177" t="s">
        <v>13</v>
      </c>
      <c r="S11" s="178"/>
      <c r="T11" s="179"/>
      <c r="U11" s="177" t="s">
        <v>14</v>
      </c>
      <c r="V11" s="178"/>
      <c r="W11" s="179"/>
      <c r="X11" s="177" t="s">
        <v>15</v>
      </c>
      <c r="Y11" s="178"/>
      <c r="Z11" s="179"/>
      <c r="AA11" s="180" t="s">
        <v>16</v>
      </c>
      <c r="AB11" s="178"/>
      <c r="AC11" s="181"/>
      <c r="AD11" s="177" t="s">
        <v>17</v>
      </c>
      <c r="AE11" s="178"/>
      <c r="AF11" s="179"/>
      <c r="AG11" s="180" t="s">
        <v>18</v>
      </c>
      <c r="AH11" s="178"/>
      <c r="AI11" s="181"/>
      <c r="AJ11" s="177" t="s">
        <v>19</v>
      </c>
      <c r="AK11" s="178"/>
      <c r="AL11" s="179"/>
      <c r="AM11" s="180" t="s">
        <v>20</v>
      </c>
      <c r="AN11" s="178"/>
      <c r="AO11" s="181"/>
      <c r="AP11" s="180" t="s">
        <v>21</v>
      </c>
      <c r="AQ11" s="178"/>
      <c r="AR11" s="181"/>
      <c r="AS11" s="180" t="s">
        <v>22</v>
      </c>
      <c r="AT11" s="178"/>
      <c r="AU11" s="181"/>
      <c r="AV11" s="194" t="s">
        <v>23</v>
      </c>
    </row>
    <row r="12" spans="1:55" s="49" customFormat="1" ht="37.5" customHeight="1" thickBot="1" x14ac:dyDescent="0.4">
      <c r="A12" s="189" t="s">
        <v>24</v>
      </c>
      <c r="B12" s="190"/>
      <c r="C12" s="191"/>
      <c r="D12" s="191"/>
      <c r="E12" s="191"/>
      <c r="F12" s="7"/>
      <c r="G12" s="7">
        <f>SUM(G14:G76)</f>
        <v>0.99999999999999989</v>
      </c>
      <c r="H12" s="176" t="str">
        <f>+CONCATENATE("Aun faltan ",TEXT(F10,"#%")," por asignar en la columna ponderador")</f>
        <v>Aun faltan % por asignar en la columna ponderador</v>
      </c>
      <c r="I12" s="176"/>
      <c r="J12" s="192"/>
      <c r="K12" s="31"/>
      <c r="L12" s="175" t="s">
        <v>25</v>
      </c>
      <c r="M12" s="176"/>
      <c r="N12" s="141">
        <f>SUM(N14:N109)</f>
        <v>0.23220588235294121</v>
      </c>
      <c r="O12" s="175" t="s">
        <v>25</v>
      </c>
      <c r="P12" s="176"/>
      <c r="Q12" s="142">
        <f>SUM(Q14:Q109)+N12</f>
        <v>0.54966911764705884</v>
      </c>
      <c r="R12" s="175" t="s">
        <v>25</v>
      </c>
      <c r="S12" s="176"/>
      <c r="T12" s="142">
        <f>SUM(T14:T109)+Q12</f>
        <v>0.80432205882352936</v>
      </c>
      <c r="U12" s="175" t="s">
        <v>25</v>
      </c>
      <c r="V12" s="176"/>
      <c r="W12" s="213">
        <f>SUM(W14:W109)+T12</f>
        <v>0.99921176470588224</v>
      </c>
      <c r="X12" s="175" t="s">
        <v>25</v>
      </c>
      <c r="Y12" s="176"/>
      <c r="Z12" s="8">
        <f>SUM(Z14:Z109)+W12</f>
        <v>0.99921176470588224</v>
      </c>
      <c r="AA12" s="175" t="s">
        <v>25</v>
      </c>
      <c r="AB12" s="176"/>
      <c r="AC12" s="8">
        <f>SUM(AC14:AC109)+Z12</f>
        <v>0.99921176470588224</v>
      </c>
      <c r="AD12" s="175" t="s">
        <v>25</v>
      </c>
      <c r="AE12" s="176"/>
      <c r="AF12" s="8">
        <f>SUM(AF14:AF109)+AC12</f>
        <v>0.99921176470588224</v>
      </c>
      <c r="AG12" s="175" t="s">
        <v>25</v>
      </c>
      <c r="AH12" s="176"/>
      <c r="AI12" s="8">
        <f>SUM(AI14:AI109)+AF12</f>
        <v>0.99921176470588224</v>
      </c>
      <c r="AJ12" s="175" t="s">
        <v>25</v>
      </c>
      <c r="AK12" s="176"/>
      <c r="AL12" s="8">
        <f>SUM(AL14:AL109)+AI12</f>
        <v>0.99921176470588224</v>
      </c>
      <c r="AM12" s="175" t="s">
        <v>25</v>
      </c>
      <c r="AN12" s="176"/>
      <c r="AO12" s="8">
        <f>SUM(AO14:AO109)+AL12</f>
        <v>0.99921176470588224</v>
      </c>
      <c r="AP12" s="175" t="s">
        <v>25</v>
      </c>
      <c r="AQ12" s="176"/>
      <c r="AR12" s="8">
        <f>SUM(AR14:AR109)+AO12</f>
        <v>0.99921176470588224</v>
      </c>
      <c r="AS12" s="175" t="s">
        <v>25</v>
      </c>
      <c r="AT12" s="176"/>
      <c r="AU12" s="8">
        <f>SUM(AU14:AU109)+AR12</f>
        <v>0.99921176470588224</v>
      </c>
      <c r="AV12" s="195"/>
    </row>
    <row r="13" spans="1:55" s="1" customFormat="1" ht="46.5" customHeight="1" thickBot="1" x14ac:dyDescent="0.4">
      <c r="A13" s="2" t="s">
        <v>26</v>
      </c>
      <c r="B13" s="2" t="s">
        <v>27</v>
      </c>
      <c r="C13" s="3" t="s">
        <v>28</v>
      </c>
      <c r="D13" s="111" t="s">
        <v>29</v>
      </c>
      <c r="E13" s="3" t="s">
        <v>30</v>
      </c>
      <c r="F13" s="3" t="s">
        <v>31</v>
      </c>
      <c r="G13" s="3" t="s">
        <v>31</v>
      </c>
      <c r="H13" s="3" t="s">
        <v>32</v>
      </c>
      <c r="I13" s="3" t="s">
        <v>33</v>
      </c>
      <c r="J13" s="4" t="s">
        <v>34</v>
      </c>
      <c r="K13" s="34" t="s">
        <v>35</v>
      </c>
      <c r="L13" s="112" t="s">
        <v>36</v>
      </c>
      <c r="M13" s="5" t="s">
        <v>37</v>
      </c>
      <c r="N13" s="105" t="s">
        <v>38</v>
      </c>
      <c r="O13" s="130" t="s">
        <v>36</v>
      </c>
      <c r="P13" s="5" t="s">
        <v>37</v>
      </c>
      <c r="Q13" s="6" t="s">
        <v>38</v>
      </c>
      <c r="R13" s="2" t="s">
        <v>36</v>
      </c>
      <c r="S13" s="5" t="s">
        <v>37</v>
      </c>
      <c r="T13" s="6" t="s">
        <v>38</v>
      </c>
      <c r="U13" s="2" t="s">
        <v>36</v>
      </c>
      <c r="V13" s="5" t="s">
        <v>37</v>
      </c>
      <c r="W13" s="6" t="s">
        <v>38</v>
      </c>
      <c r="X13" s="2" t="s">
        <v>36</v>
      </c>
      <c r="Y13" s="5" t="s">
        <v>37</v>
      </c>
      <c r="Z13" s="6" t="s">
        <v>38</v>
      </c>
      <c r="AA13" s="2" t="s">
        <v>36</v>
      </c>
      <c r="AB13" s="5" t="s">
        <v>37</v>
      </c>
      <c r="AC13" s="6" t="s">
        <v>38</v>
      </c>
      <c r="AD13" s="2" t="s">
        <v>36</v>
      </c>
      <c r="AE13" s="5" t="s">
        <v>37</v>
      </c>
      <c r="AF13" s="6" t="s">
        <v>38</v>
      </c>
      <c r="AG13" s="2" t="s">
        <v>36</v>
      </c>
      <c r="AH13" s="5" t="s">
        <v>37</v>
      </c>
      <c r="AI13" s="6" t="s">
        <v>38</v>
      </c>
      <c r="AJ13" s="2" t="s">
        <v>36</v>
      </c>
      <c r="AK13" s="5" t="s">
        <v>37</v>
      </c>
      <c r="AL13" s="6" t="s">
        <v>38</v>
      </c>
      <c r="AM13" s="2" t="s">
        <v>36</v>
      </c>
      <c r="AN13" s="5" t="s">
        <v>37</v>
      </c>
      <c r="AO13" s="6" t="s">
        <v>38</v>
      </c>
      <c r="AP13" s="2" t="s">
        <v>36</v>
      </c>
      <c r="AQ13" s="5" t="s">
        <v>37</v>
      </c>
      <c r="AR13" s="6" t="s">
        <v>38</v>
      </c>
      <c r="AS13" s="2" t="s">
        <v>36</v>
      </c>
      <c r="AT13" s="5" t="s">
        <v>37</v>
      </c>
      <c r="AU13" s="6" t="s">
        <v>38</v>
      </c>
      <c r="AV13" s="114" t="s">
        <v>39</v>
      </c>
    </row>
    <row r="14" spans="1:55" ht="115.5" customHeight="1" x14ac:dyDescent="0.35">
      <c r="A14" s="50" t="s">
        <v>40</v>
      </c>
      <c r="B14" s="51"/>
      <c r="D14" s="18">
        <v>100</v>
      </c>
      <c r="E14" s="18" t="s">
        <v>41</v>
      </c>
      <c r="F14" s="52"/>
      <c r="G14" s="53"/>
      <c r="H14" s="20">
        <v>45691</v>
      </c>
      <c r="I14" s="20">
        <v>46003</v>
      </c>
      <c r="J14" s="17" t="s">
        <v>42</v>
      </c>
      <c r="K14" s="35" t="s">
        <v>43</v>
      </c>
      <c r="L14" s="18"/>
      <c r="M14" s="54">
        <f>IF(ISERROR(L14/$D14),"",L14/$D14)</f>
        <v>0</v>
      </c>
      <c r="N14" s="106">
        <f t="shared" ref="N14:N46" si="0">IF(ISERROR(M14*$G14),"",M14*$G14)</f>
        <v>0</v>
      </c>
      <c r="O14" s="133"/>
      <c r="P14" s="54">
        <f>IF(ISERROR(O14/$D14),"",O14/$D14)</f>
        <v>0</v>
      </c>
      <c r="Q14" s="106">
        <f t="shared" ref="Q14:Q46" si="1">IF(ISERROR(P14*$G14),"",P14*$G14)</f>
        <v>0</v>
      </c>
      <c r="R14" s="168"/>
      <c r="S14" s="54">
        <f>IF(ISERROR(R14/$D14),"",R14/$D14)</f>
        <v>0</v>
      </c>
      <c r="T14" s="106">
        <f t="shared" ref="T14:T46" si="2">IF(ISERROR(S14*$G14),"",S14*$G14)</f>
        <v>0</v>
      </c>
      <c r="U14" s="55"/>
      <c r="V14" s="54">
        <f>IF(ISERROR(U14/$D14),"",U14/$D14)</f>
        <v>0</v>
      </c>
      <c r="W14" s="106">
        <f t="shared" ref="W14:W76" si="3">IF(ISERROR(V14*$G14),"",V14*$G14)</f>
        <v>0</v>
      </c>
      <c r="X14" s="55"/>
      <c r="Y14" s="54">
        <f>IF(ISERROR(X14/$D14),"",X14/$D14)</f>
        <v>0</v>
      </c>
      <c r="Z14" s="106">
        <f t="shared" ref="Z14:Z46" si="4">IF(ISERROR(Y14*$G14),"",Y14*$G14)</f>
        <v>0</v>
      </c>
      <c r="AA14" s="55"/>
      <c r="AB14" s="54">
        <f>IF(ISERROR(AA14/$D14),"",AA14/$D14)</f>
        <v>0</v>
      </c>
      <c r="AC14" s="106">
        <f t="shared" ref="AC14:AC46" si="5">IF(ISERROR(AB14*$G14),"",AB14*$G14)</f>
        <v>0</v>
      </c>
      <c r="AD14" s="55"/>
      <c r="AE14" s="54">
        <f>IF(ISERROR(AD14/$D14),"",AD14/$D14)</f>
        <v>0</v>
      </c>
      <c r="AF14" s="106">
        <f t="shared" ref="AF14:AF46" si="6">IF(ISERROR(AE14*$G14),"",AE14*$G14)</f>
        <v>0</v>
      </c>
      <c r="AG14" s="55"/>
      <c r="AH14" s="54">
        <f>IF(ISERROR(AG14/$D14),"",AG14/$D14)</f>
        <v>0</v>
      </c>
      <c r="AI14" s="106">
        <f t="shared" ref="AI14:AI46" si="7">IF(ISERROR(AH14*$G14),"",AH14*$G14)</f>
        <v>0</v>
      </c>
      <c r="AJ14" s="55"/>
      <c r="AK14" s="54">
        <f>IF(ISERROR(AJ14/$D14),"",AJ14/$D14)</f>
        <v>0</v>
      </c>
      <c r="AL14" s="106">
        <f t="shared" ref="AL14:AL46" si="8">IF(ISERROR(AK14*$G14),"",AK14*$G14)</f>
        <v>0</v>
      </c>
      <c r="AM14" s="55"/>
      <c r="AN14" s="54">
        <f>IF(ISERROR(AM14/$D14),"",AM14/$D14)</f>
        <v>0</v>
      </c>
      <c r="AO14" s="106">
        <f t="shared" ref="AO14:AO46" si="9">IF(ISERROR(AN14*$G14),"",AN14*$G14)</f>
        <v>0</v>
      </c>
      <c r="AP14" s="55"/>
      <c r="AQ14" s="54">
        <f>IF(ISERROR(AP14/$D14),"",AP14/$D14)</f>
        <v>0</v>
      </c>
      <c r="AR14" s="106">
        <f t="shared" ref="AR14:AR46" si="10">IF(ISERROR(AQ14*$G14),"",AQ14*$G14)</f>
        <v>0</v>
      </c>
      <c r="AS14" s="55"/>
      <c r="AT14" s="54">
        <f>IF(ISERROR(AS14/$D14),"",AS14/$D14)</f>
        <v>0</v>
      </c>
      <c r="AU14" s="109">
        <f t="shared" ref="AU14:AU46" si="11">IF(ISERROR(AT14*$G14),"",AT14*$G14)</f>
        <v>0</v>
      </c>
      <c r="AV14" s="165"/>
      <c r="AW14" s="164">
        <f t="shared" ref="AW14:AW75" si="12">+U14+R14+O14+L14</f>
        <v>0</v>
      </c>
      <c r="AX14" s="174">
        <f>+W14+T14+Q14+N14</f>
        <v>0</v>
      </c>
      <c r="AY14" s="174">
        <f>+G14-AX14</f>
        <v>0</v>
      </c>
    </row>
    <row r="15" spans="1:55" ht="43.5" x14ac:dyDescent="0.35">
      <c r="A15" s="50"/>
      <c r="B15" s="51" t="s">
        <v>44</v>
      </c>
      <c r="C15" s="115" t="s">
        <v>45</v>
      </c>
      <c r="D15" s="18">
        <v>1</v>
      </c>
      <c r="E15" s="18"/>
      <c r="F15" s="52">
        <v>0.2</v>
      </c>
      <c r="G15" s="56">
        <f>+F15/$F$110</f>
        <v>1.4705882352941178E-2</v>
      </c>
      <c r="H15" s="20">
        <v>45670</v>
      </c>
      <c r="I15" s="20">
        <v>45716</v>
      </c>
      <c r="J15" s="17"/>
      <c r="K15" s="32"/>
      <c r="L15" s="113">
        <v>1</v>
      </c>
      <c r="M15" s="54">
        <f t="shared" ref="M15:M74" si="13">IF(ISERROR(L15/$D15),"",L15/$D15)</f>
        <v>1</v>
      </c>
      <c r="N15" s="106">
        <f t="shared" si="0"/>
        <v>1.4705882352941178E-2</v>
      </c>
      <c r="O15" s="129">
        <v>0</v>
      </c>
      <c r="P15" s="54">
        <f>IF(ISERROR(O15/$D15),"",O15/$D15)</f>
        <v>0</v>
      </c>
      <c r="Q15" s="106">
        <f t="shared" si="1"/>
        <v>0</v>
      </c>
      <c r="R15" s="170"/>
      <c r="S15" s="54">
        <f t="shared" ref="S15:S78" si="14">IF(ISERROR(R15/$D15),"",R15/$D15)</f>
        <v>0</v>
      </c>
      <c r="T15" s="106">
        <f t="shared" si="2"/>
        <v>0</v>
      </c>
      <c r="U15" s="55"/>
      <c r="V15" s="54">
        <f t="shared" ref="V15:V78" si="15">IF(ISERROR(U15/$D15),"",U15/$D15)</f>
        <v>0</v>
      </c>
      <c r="W15" s="106">
        <f t="shared" si="3"/>
        <v>0</v>
      </c>
      <c r="X15" s="55"/>
      <c r="Y15" s="54">
        <f t="shared" ref="Y15:Y78" si="16">IF(ISERROR(X15/$D15),"",X15/$D15)</f>
        <v>0</v>
      </c>
      <c r="Z15" s="106">
        <f t="shared" si="4"/>
        <v>0</v>
      </c>
      <c r="AA15" s="55"/>
      <c r="AB15" s="54">
        <f t="shared" ref="AB15:AB78" si="17">IF(ISERROR(AA15/$D15),"",AA15/$D15)</f>
        <v>0</v>
      </c>
      <c r="AC15" s="106">
        <f t="shared" si="5"/>
        <v>0</v>
      </c>
      <c r="AD15" s="55"/>
      <c r="AE15" s="54">
        <f t="shared" ref="AE15:AE78" si="18">IF(ISERROR(AD15/$D15),"",AD15/$D15)</f>
        <v>0</v>
      </c>
      <c r="AF15" s="106">
        <f t="shared" si="6"/>
        <v>0</v>
      </c>
      <c r="AG15" s="55"/>
      <c r="AH15" s="54">
        <f t="shared" ref="AH15:AH78" si="19">IF(ISERROR(AG15/$D15),"",AG15/$D15)</f>
        <v>0</v>
      </c>
      <c r="AI15" s="106">
        <f t="shared" si="7"/>
        <v>0</v>
      </c>
      <c r="AJ15" s="55"/>
      <c r="AK15" s="54">
        <f t="shared" ref="AK15:AK78" si="20">IF(ISERROR(AJ15/$D15),"",AJ15/$D15)</f>
        <v>0</v>
      </c>
      <c r="AL15" s="106">
        <f t="shared" si="8"/>
        <v>0</v>
      </c>
      <c r="AM15" s="55"/>
      <c r="AN15" s="54">
        <f t="shared" ref="AN15:AN78" si="21">IF(ISERROR(AM15/$D15),"",AM15/$D15)</f>
        <v>0</v>
      </c>
      <c r="AO15" s="106">
        <f t="shared" si="9"/>
        <v>0</v>
      </c>
      <c r="AP15" s="55"/>
      <c r="AQ15" s="54">
        <f t="shared" ref="AQ15:AQ78" si="22">IF(ISERROR(AP15/$D15),"",AP15/$D15)</f>
        <v>0</v>
      </c>
      <c r="AR15" s="106">
        <f t="shared" si="10"/>
        <v>0</v>
      </c>
      <c r="AS15" s="55"/>
      <c r="AT15" s="54">
        <f t="shared" ref="AT15:AT78" si="23">IF(ISERROR(AS15/$D15),"",AS15/$D15)</f>
        <v>0</v>
      </c>
      <c r="AU15" s="109">
        <f t="shared" si="11"/>
        <v>0</v>
      </c>
      <c r="AV15" s="152" t="s">
        <v>46</v>
      </c>
      <c r="AW15" s="164">
        <f t="shared" si="12"/>
        <v>1</v>
      </c>
      <c r="AX15" s="174">
        <f t="shared" ref="AX15:AX78" si="24">+W15+T15+Q15+N15</f>
        <v>1.4705882352941178E-2</v>
      </c>
      <c r="AY15" s="174">
        <f t="shared" ref="AY15:AY78" si="25">+G15-AX15</f>
        <v>0</v>
      </c>
    </row>
    <row r="16" spans="1:55" ht="118" customHeight="1" x14ac:dyDescent="0.35">
      <c r="A16" s="50"/>
      <c r="B16" s="51" t="s">
        <v>47</v>
      </c>
      <c r="C16" s="116" t="s">
        <v>48</v>
      </c>
      <c r="D16" s="18">
        <v>1</v>
      </c>
      <c r="E16" s="18"/>
      <c r="F16" s="52">
        <v>0.8</v>
      </c>
      <c r="G16" s="56">
        <f>+F16/$F$110</f>
        <v>5.8823529411764712E-2</v>
      </c>
      <c r="H16" s="20">
        <v>45719</v>
      </c>
      <c r="I16" s="20">
        <v>46003</v>
      </c>
      <c r="J16" s="17"/>
      <c r="K16" s="32"/>
      <c r="L16" s="113">
        <v>0.115</v>
      </c>
      <c r="M16" s="54">
        <f t="shared" si="13"/>
        <v>0.115</v>
      </c>
      <c r="N16" s="106">
        <f t="shared" si="0"/>
        <v>6.7647058823529418E-3</v>
      </c>
      <c r="O16" s="129">
        <f>0.61-L16</f>
        <v>0.495</v>
      </c>
      <c r="P16" s="54">
        <f t="shared" ref="P16:P78" si="26">IF(ISERROR(O16/$D16),"",O16/$D16)</f>
        <v>0.495</v>
      </c>
      <c r="Q16" s="106">
        <f t="shared" si="1"/>
        <v>2.9117647058823533E-2</v>
      </c>
      <c r="R16" s="171">
        <f>0.6966-O16-L16</f>
        <v>8.6599999999999996E-2</v>
      </c>
      <c r="S16" s="54">
        <f t="shared" si="14"/>
        <v>8.6599999999999996E-2</v>
      </c>
      <c r="T16" s="106">
        <f t="shared" si="2"/>
        <v>5.0941176470588236E-3</v>
      </c>
      <c r="U16" s="55">
        <v>0.28999999999999998</v>
      </c>
      <c r="V16" s="54">
        <f t="shared" si="15"/>
        <v>0.28999999999999998</v>
      </c>
      <c r="W16" s="106">
        <f t="shared" si="3"/>
        <v>1.7058823529411765E-2</v>
      </c>
      <c r="X16" s="55"/>
      <c r="Y16" s="54">
        <f t="shared" si="16"/>
        <v>0</v>
      </c>
      <c r="Z16" s="106">
        <f t="shared" si="4"/>
        <v>0</v>
      </c>
      <c r="AA16" s="55"/>
      <c r="AB16" s="54">
        <f t="shared" si="17"/>
        <v>0</v>
      </c>
      <c r="AC16" s="106">
        <f t="shared" si="5"/>
        <v>0</v>
      </c>
      <c r="AD16" s="55"/>
      <c r="AE16" s="54">
        <f t="shared" si="18"/>
        <v>0</v>
      </c>
      <c r="AF16" s="106">
        <f t="shared" si="6"/>
        <v>0</v>
      </c>
      <c r="AG16" s="55"/>
      <c r="AH16" s="54">
        <f t="shared" si="19"/>
        <v>0</v>
      </c>
      <c r="AI16" s="106">
        <f t="shared" si="7"/>
        <v>0</v>
      </c>
      <c r="AJ16" s="55"/>
      <c r="AK16" s="54">
        <f t="shared" si="20"/>
        <v>0</v>
      </c>
      <c r="AL16" s="106">
        <f t="shared" si="8"/>
        <v>0</v>
      </c>
      <c r="AM16" s="55"/>
      <c r="AN16" s="54">
        <f t="shared" si="21"/>
        <v>0</v>
      </c>
      <c r="AO16" s="106">
        <f t="shared" si="9"/>
        <v>0</v>
      </c>
      <c r="AP16" s="55"/>
      <c r="AQ16" s="54">
        <f t="shared" si="22"/>
        <v>0</v>
      </c>
      <c r="AR16" s="106">
        <f t="shared" si="10"/>
        <v>0</v>
      </c>
      <c r="AS16" s="55"/>
      <c r="AT16" s="54">
        <f t="shared" si="23"/>
        <v>0</v>
      </c>
      <c r="AU16" s="109">
        <f t="shared" si="11"/>
        <v>0</v>
      </c>
      <c r="AV16" s="152" t="s">
        <v>228</v>
      </c>
      <c r="AW16" s="164">
        <f t="shared" si="12"/>
        <v>0.98659999999999992</v>
      </c>
      <c r="AX16" s="174">
        <f t="shared" si="24"/>
        <v>5.8035294117647067E-2</v>
      </c>
      <c r="AY16" s="174">
        <f t="shared" si="25"/>
        <v>7.8823529411764515E-4</v>
      </c>
      <c r="BB16" s="164"/>
      <c r="BC16" s="164"/>
    </row>
    <row r="17" spans="1:51" ht="58" x14ac:dyDescent="0.35">
      <c r="A17" s="50" t="s">
        <v>49</v>
      </c>
      <c r="B17" s="23"/>
      <c r="C17" s="57"/>
      <c r="D17" s="18">
        <v>1</v>
      </c>
      <c r="E17" s="18" t="s">
        <v>50</v>
      </c>
      <c r="F17" s="27"/>
      <c r="G17" s="56"/>
      <c r="H17" s="20">
        <v>45691</v>
      </c>
      <c r="I17" s="20">
        <v>45989</v>
      </c>
      <c r="J17" s="17" t="s">
        <v>51</v>
      </c>
      <c r="K17" s="35" t="s">
        <v>52</v>
      </c>
      <c r="L17" s="18"/>
      <c r="M17" s="54">
        <f t="shared" si="13"/>
        <v>0</v>
      </c>
      <c r="N17" s="106">
        <f t="shared" si="0"/>
        <v>0</v>
      </c>
      <c r="O17" s="133"/>
      <c r="P17" s="54">
        <f t="shared" si="26"/>
        <v>0</v>
      </c>
      <c r="Q17" s="106">
        <f t="shared" si="1"/>
        <v>0</v>
      </c>
      <c r="R17" s="169"/>
      <c r="S17" s="54">
        <f t="shared" si="14"/>
        <v>0</v>
      </c>
      <c r="T17" s="106">
        <f t="shared" si="2"/>
        <v>0</v>
      </c>
      <c r="U17" s="58"/>
      <c r="V17" s="54">
        <f t="shared" si="15"/>
        <v>0</v>
      </c>
      <c r="W17" s="106">
        <f t="shared" si="3"/>
        <v>0</v>
      </c>
      <c r="X17" s="58"/>
      <c r="Y17" s="54">
        <f t="shared" si="16"/>
        <v>0</v>
      </c>
      <c r="Z17" s="106">
        <f t="shared" si="4"/>
        <v>0</v>
      </c>
      <c r="AA17" s="58"/>
      <c r="AB17" s="54">
        <f t="shared" si="17"/>
        <v>0</v>
      </c>
      <c r="AC17" s="106">
        <f t="shared" si="5"/>
        <v>0</v>
      </c>
      <c r="AD17" s="58"/>
      <c r="AE17" s="54">
        <f t="shared" si="18"/>
        <v>0</v>
      </c>
      <c r="AF17" s="106">
        <f t="shared" si="6"/>
        <v>0</v>
      </c>
      <c r="AG17" s="58"/>
      <c r="AH17" s="54">
        <f t="shared" si="19"/>
        <v>0</v>
      </c>
      <c r="AI17" s="106">
        <f t="shared" si="7"/>
        <v>0</v>
      </c>
      <c r="AJ17" s="58"/>
      <c r="AK17" s="54">
        <f t="shared" si="20"/>
        <v>0</v>
      </c>
      <c r="AL17" s="106">
        <f t="shared" si="8"/>
        <v>0</v>
      </c>
      <c r="AM17" s="58"/>
      <c r="AN17" s="54">
        <f t="shared" si="21"/>
        <v>0</v>
      </c>
      <c r="AO17" s="106">
        <f t="shared" si="9"/>
        <v>0</v>
      </c>
      <c r="AP17" s="58"/>
      <c r="AQ17" s="54">
        <f t="shared" si="22"/>
        <v>0</v>
      </c>
      <c r="AR17" s="106">
        <f t="shared" si="10"/>
        <v>0</v>
      </c>
      <c r="AS17" s="58"/>
      <c r="AT17" s="54">
        <f t="shared" si="23"/>
        <v>0</v>
      </c>
      <c r="AU17" s="109">
        <f t="shared" si="11"/>
        <v>0</v>
      </c>
      <c r="AV17" s="165"/>
      <c r="AW17" s="164">
        <f t="shared" si="12"/>
        <v>0</v>
      </c>
      <c r="AX17" s="174">
        <f t="shared" si="24"/>
        <v>0</v>
      </c>
      <c r="AY17" s="174">
        <f>+G17-AX17</f>
        <v>0</v>
      </c>
    </row>
    <row r="18" spans="1:51" ht="79.5" customHeight="1" x14ac:dyDescent="0.35">
      <c r="A18" s="50"/>
      <c r="B18" s="23" t="s">
        <v>53</v>
      </c>
      <c r="C18" s="117" t="s">
        <v>54</v>
      </c>
      <c r="D18" s="18">
        <v>1</v>
      </c>
      <c r="E18" s="18"/>
      <c r="F18" s="19">
        <v>0.33</v>
      </c>
      <c r="G18" s="56">
        <f>+F18/$F$110</f>
        <v>2.4264705882352942E-2</v>
      </c>
      <c r="H18" s="20">
        <v>45691</v>
      </c>
      <c r="I18" s="26">
        <v>45747</v>
      </c>
      <c r="J18" s="59"/>
      <c r="K18" s="60"/>
      <c r="L18" s="113">
        <v>1</v>
      </c>
      <c r="M18" s="54">
        <f t="shared" si="13"/>
        <v>1</v>
      </c>
      <c r="N18" s="106">
        <f t="shared" si="0"/>
        <v>2.4264705882352942E-2</v>
      </c>
      <c r="O18" s="113"/>
      <c r="P18" s="54">
        <f t="shared" si="26"/>
        <v>0</v>
      </c>
      <c r="Q18" s="106">
        <f t="shared" si="1"/>
        <v>0</v>
      </c>
      <c r="R18" s="158"/>
      <c r="S18" s="54">
        <f t="shared" si="14"/>
        <v>0</v>
      </c>
      <c r="T18" s="106">
        <f t="shared" si="2"/>
        <v>0</v>
      </c>
      <c r="U18" s="58"/>
      <c r="V18" s="54">
        <f t="shared" si="15"/>
        <v>0</v>
      </c>
      <c r="W18" s="106">
        <f t="shared" si="3"/>
        <v>0</v>
      </c>
      <c r="X18" s="58"/>
      <c r="Y18" s="54">
        <f t="shared" si="16"/>
        <v>0</v>
      </c>
      <c r="Z18" s="106">
        <f t="shared" si="4"/>
        <v>0</v>
      </c>
      <c r="AA18" s="58"/>
      <c r="AB18" s="54">
        <f t="shared" si="17"/>
        <v>0</v>
      </c>
      <c r="AC18" s="106">
        <f t="shared" si="5"/>
        <v>0</v>
      </c>
      <c r="AD18" s="58"/>
      <c r="AE18" s="54">
        <f t="shared" si="18"/>
        <v>0</v>
      </c>
      <c r="AF18" s="106">
        <f t="shared" si="6"/>
        <v>0</v>
      </c>
      <c r="AG18" s="58"/>
      <c r="AH18" s="54">
        <f t="shared" si="19"/>
        <v>0</v>
      </c>
      <c r="AI18" s="106">
        <f t="shared" si="7"/>
        <v>0</v>
      </c>
      <c r="AJ18" s="58"/>
      <c r="AK18" s="54">
        <f t="shared" si="20"/>
        <v>0</v>
      </c>
      <c r="AL18" s="106">
        <f t="shared" si="8"/>
        <v>0</v>
      </c>
      <c r="AM18" s="58"/>
      <c r="AN18" s="54">
        <f t="shared" si="21"/>
        <v>0</v>
      </c>
      <c r="AO18" s="106">
        <f t="shared" si="9"/>
        <v>0</v>
      </c>
      <c r="AP18" s="58"/>
      <c r="AQ18" s="54">
        <f t="shared" si="22"/>
        <v>0</v>
      </c>
      <c r="AR18" s="106">
        <f t="shared" si="10"/>
        <v>0</v>
      </c>
      <c r="AS18" s="58"/>
      <c r="AT18" s="54">
        <f t="shared" si="23"/>
        <v>0</v>
      </c>
      <c r="AU18" s="109">
        <f t="shared" si="11"/>
        <v>0</v>
      </c>
      <c r="AV18" s="156" t="s">
        <v>224</v>
      </c>
      <c r="AW18" s="164">
        <f t="shared" si="12"/>
        <v>1</v>
      </c>
      <c r="AX18" s="174">
        <f t="shared" si="24"/>
        <v>2.4264705882352942E-2</v>
      </c>
      <c r="AY18" s="174">
        <f t="shared" si="25"/>
        <v>0</v>
      </c>
    </row>
    <row r="19" spans="1:51" ht="66.75" customHeight="1" x14ac:dyDescent="0.35">
      <c r="A19" s="50"/>
      <c r="B19" s="23" t="s">
        <v>55</v>
      </c>
      <c r="C19" s="117" t="s">
        <v>56</v>
      </c>
      <c r="D19" s="18">
        <v>1</v>
      </c>
      <c r="E19" s="18"/>
      <c r="F19" s="19">
        <v>0.33</v>
      </c>
      <c r="G19" s="56">
        <f>+F19/$F$110</f>
        <v>2.4264705882352942E-2</v>
      </c>
      <c r="H19" s="20">
        <v>45748</v>
      </c>
      <c r="I19" s="20">
        <v>45807</v>
      </c>
      <c r="J19" s="17"/>
      <c r="K19" s="60"/>
      <c r="L19" s="113"/>
      <c r="M19" s="54">
        <f t="shared" si="13"/>
        <v>0</v>
      </c>
      <c r="N19" s="106">
        <f t="shared" si="0"/>
        <v>0</v>
      </c>
      <c r="O19" s="113">
        <v>1</v>
      </c>
      <c r="P19" s="54">
        <f t="shared" si="26"/>
        <v>1</v>
      </c>
      <c r="Q19" s="106">
        <f t="shared" si="1"/>
        <v>2.4264705882352942E-2</v>
      </c>
      <c r="R19" s="158"/>
      <c r="S19" s="54">
        <f t="shared" si="14"/>
        <v>0</v>
      </c>
      <c r="T19" s="106">
        <f t="shared" si="2"/>
        <v>0</v>
      </c>
      <c r="U19" s="58"/>
      <c r="V19" s="54">
        <f t="shared" si="15"/>
        <v>0</v>
      </c>
      <c r="W19" s="106">
        <f t="shared" si="3"/>
        <v>0</v>
      </c>
      <c r="X19" s="58"/>
      <c r="Y19" s="54">
        <f t="shared" si="16"/>
        <v>0</v>
      </c>
      <c r="Z19" s="106">
        <f t="shared" si="4"/>
        <v>0</v>
      </c>
      <c r="AA19" s="58"/>
      <c r="AB19" s="54">
        <f t="shared" si="17"/>
        <v>0</v>
      </c>
      <c r="AC19" s="106">
        <f t="shared" si="5"/>
        <v>0</v>
      </c>
      <c r="AD19" s="58"/>
      <c r="AE19" s="54">
        <f t="shared" si="18"/>
        <v>0</v>
      </c>
      <c r="AF19" s="106">
        <f t="shared" si="6"/>
        <v>0</v>
      </c>
      <c r="AG19" s="58"/>
      <c r="AH19" s="54">
        <f t="shared" si="19"/>
        <v>0</v>
      </c>
      <c r="AI19" s="106">
        <f t="shared" si="7"/>
        <v>0</v>
      </c>
      <c r="AJ19" s="58"/>
      <c r="AK19" s="54">
        <f t="shared" si="20"/>
        <v>0</v>
      </c>
      <c r="AL19" s="106">
        <f t="shared" si="8"/>
        <v>0</v>
      </c>
      <c r="AM19" s="58"/>
      <c r="AN19" s="54">
        <f t="shared" si="21"/>
        <v>0</v>
      </c>
      <c r="AO19" s="106">
        <f t="shared" si="9"/>
        <v>0</v>
      </c>
      <c r="AP19" s="58"/>
      <c r="AQ19" s="54">
        <f t="shared" si="22"/>
        <v>0</v>
      </c>
      <c r="AR19" s="106">
        <f t="shared" si="10"/>
        <v>0</v>
      </c>
      <c r="AS19" s="58"/>
      <c r="AT19" s="54">
        <f t="shared" si="23"/>
        <v>0</v>
      </c>
      <c r="AU19" s="109">
        <f t="shared" si="11"/>
        <v>0</v>
      </c>
      <c r="AV19" s="156" t="s">
        <v>225</v>
      </c>
      <c r="AW19" s="164">
        <f t="shared" si="12"/>
        <v>1</v>
      </c>
      <c r="AX19" s="174">
        <f t="shared" si="24"/>
        <v>2.4264705882352942E-2</v>
      </c>
      <c r="AY19" s="174">
        <f t="shared" si="25"/>
        <v>0</v>
      </c>
    </row>
    <row r="20" spans="1:51" ht="90" customHeight="1" x14ac:dyDescent="0.35">
      <c r="A20" s="50"/>
      <c r="B20" s="23" t="s">
        <v>57</v>
      </c>
      <c r="C20" s="117" t="s">
        <v>58</v>
      </c>
      <c r="D20" s="18">
        <v>1</v>
      </c>
      <c r="E20" s="18"/>
      <c r="F20" s="19">
        <v>0.17</v>
      </c>
      <c r="G20" s="56">
        <f>+F20/$F$110</f>
        <v>1.2500000000000001E-2</v>
      </c>
      <c r="H20" s="20">
        <v>45810</v>
      </c>
      <c r="I20" s="20">
        <v>45989</v>
      </c>
      <c r="J20" s="17"/>
      <c r="K20" s="60"/>
      <c r="L20" s="113"/>
      <c r="M20" s="54">
        <f t="shared" si="13"/>
        <v>0</v>
      </c>
      <c r="N20" s="106">
        <f t="shared" si="0"/>
        <v>0</v>
      </c>
      <c r="O20" s="113">
        <v>0.5</v>
      </c>
      <c r="P20" s="54">
        <f t="shared" si="26"/>
        <v>0.5</v>
      </c>
      <c r="Q20" s="106">
        <f t="shared" si="1"/>
        <v>6.2500000000000003E-3</v>
      </c>
      <c r="R20" s="158">
        <v>0.1</v>
      </c>
      <c r="S20" s="54">
        <f t="shared" si="14"/>
        <v>0.1</v>
      </c>
      <c r="T20" s="106">
        <f t="shared" si="2"/>
        <v>1.2500000000000002E-3</v>
      </c>
      <c r="U20" s="58">
        <v>0.4</v>
      </c>
      <c r="V20" s="54">
        <f t="shared" si="15"/>
        <v>0.4</v>
      </c>
      <c r="W20" s="106">
        <f t="shared" si="3"/>
        <v>5.000000000000001E-3</v>
      </c>
      <c r="X20" s="58"/>
      <c r="Y20" s="54">
        <f t="shared" si="16"/>
        <v>0</v>
      </c>
      <c r="Z20" s="106">
        <f t="shared" si="4"/>
        <v>0</v>
      </c>
      <c r="AA20" s="58"/>
      <c r="AB20" s="54">
        <f t="shared" si="17"/>
        <v>0</v>
      </c>
      <c r="AC20" s="106">
        <f t="shared" si="5"/>
        <v>0</v>
      </c>
      <c r="AD20" s="58"/>
      <c r="AE20" s="54">
        <f t="shared" si="18"/>
        <v>0</v>
      </c>
      <c r="AF20" s="106">
        <f t="shared" si="6"/>
        <v>0</v>
      </c>
      <c r="AG20" s="58"/>
      <c r="AH20" s="54">
        <f t="shared" si="19"/>
        <v>0</v>
      </c>
      <c r="AI20" s="106">
        <f t="shared" si="7"/>
        <v>0</v>
      </c>
      <c r="AJ20" s="58"/>
      <c r="AK20" s="54">
        <f t="shared" si="20"/>
        <v>0</v>
      </c>
      <c r="AL20" s="106">
        <f t="shared" si="8"/>
        <v>0</v>
      </c>
      <c r="AM20" s="58"/>
      <c r="AN20" s="54">
        <f t="shared" si="21"/>
        <v>0</v>
      </c>
      <c r="AO20" s="106">
        <f t="shared" si="9"/>
        <v>0</v>
      </c>
      <c r="AP20" s="58"/>
      <c r="AQ20" s="54">
        <f t="shared" si="22"/>
        <v>0</v>
      </c>
      <c r="AR20" s="106">
        <f t="shared" si="10"/>
        <v>0</v>
      </c>
      <c r="AS20" s="58"/>
      <c r="AT20" s="54">
        <f t="shared" si="23"/>
        <v>0</v>
      </c>
      <c r="AU20" s="109">
        <f t="shared" si="11"/>
        <v>0</v>
      </c>
      <c r="AV20" s="156" t="s">
        <v>226</v>
      </c>
      <c r="AW20" s="164">
        <f t="shared" si="12"/>
        <v>1</v>
      </c>
      <c r="AX20" s="174">
        <f t="shared" si="24"/>
        <v>1.2500000000000001E-2</v>
      </c>
      <c r="AY20" s="174">
        <f t="shared" si="25"/>
        <v>0</v>
      </c>
    </row>
    <row r="21" spans="1:51" ht="87.75" customHeight="1" x14ac:dyDescent="0.35">
      <c r="A21" s="50"/>
      <c r="B21" s="23" t="s">
        <v>59</v>
      </c>
      <c r="C21" s="117" t="s">
        <v>60</v>
      </c>
      <c r="D21" s="18">
        <v>1</v>
      </c>
      <c r="E21" s="18"/>
      <c r="F21" s="19">
        <v>0.17</v>
      </c>
      <c r="G21" s="56">
        <f>+F21/$F$110</f>
        <v>1.2500000000000001E-2</v>
      </c>
      <c r="H21" s="20">
        <v>45870</v>
      </c>
      <c r="I21" s="20">
        <v>45961</v>
      </c>
      <c r="J21" s="17"/>
      <c r="K21" s="60"/>
      <c r="L21" s="113"/>
      <c r="M21" s="54">
        <f t="shared" si="13"/>
        <v>0</v>
      </c>
      <c r="N21" s="106">
        <f t="shared" si="0"/>
        <v>0</v>
      </c>
      <c r="O21" s="124"/>
      <c r="P21" s="54"/>
      <c r="Q21" s="106"/>
      <c r="R21" s="158">
        <v>0.5</v>
      </c>
      <c r="S21" s="54">
        <f t="shared" si="14"/>
        <v>0.5</v>
      </c>
      <c r="T21" s="106">
        <f t="shared" si="2"/>
        <v>6.2500000000000003E-3</v>
      </c>
      <c r="U21" s="58">
        <v>0.5</v>
      </c>
      <c r="V21" s="54">
        <f t="shared" si="15"/>
        <v>0.5</v>
      </c>
      <c r="W21" s="106">
        <f t="shared" si="3"/>
        <v>6.2500000000000003E-3</v>
      </c>
      <c r="X21" s="58"/>
      <c r="Y21" s="54">
        <f t="shared" si="16"/>
        <v>0</v>
      </c>
      <c r="Z21" s="106">
        <f t="shared" si="4"/>
        <v>0</v>
      </c>
      <c r="AA21" s="58"/>
      <c r="AB21" s="54">
        <f t="shared" si="17"/>
        <v>0</v>
      </c>
      <c r="AC21" s="106">
        <f t="shared" si="5"/>
        <v>0</v>
      </c>
      <c r="AD21" s="58"/>
      <c r="AE21" s="54">
        <f t="shared" si="18"/>
        <v>0</v>
      </c>
      <c r="AF21" s="106">
        <f t="shared" si="6"/>
        <v>0</v>
      </c>
      <c r="AG21" s="58"/>
      <c r="AH21" s="54">
        <f t="shared" si="19"/>
        <v>0</v>
      </c>
      <c r="AI21" s="106">
        <f t="shared" si="7"/>
        <v>0</v>
      </c>
      <c r="AJ21" s="58"/>
      <c r="AK21" s="54">
        <f t="shared" si="20"/>
        <v>0</v>
      </c>
      <c r="AL21" s="106">
        <f t="shared" si="8"/>
        <v>0</v>
      </c>
      <c r="AM21" s="58"/>
      <c r="AN21" s="54">
        <f t="shared" si="21"/>
        <v>0</v>
      </c>
      <c r="AO21" s="106">
        <f t="shared" si="9"/>
        <v>0</v>
      </c>
      <c r="AP21" s="58"/>
      <c r="AQ21" s="54">
        <f t="shared" si="22"/>
        <v>0</v>
      </c>
      <c r="AR21" s="106">
        <f t="shared" si="10"/>
        <v>0</v>
      </c>
      <c r="AS21" s="58"/>
      <c r="AT21" s="54">
        <f t="shared" si="23"/>
        <v>0</v>
      </c>
      <c r="AU21" s="109">
        <f t="shared" si="11"/>
        <v>0</v>
      </c>
      <c r="AV21" s="156" t="s">
        <v>227</v>
      </c>
      <c r="AW21" s="164">
        <f t="shared" si="12"/>
        <v>1</v>
      </c>
      <c r="AX21" s="174">
        <f t="shared" si="24"/>
        <v>1.2500000000000001E-2</v>
      </c>
      <c r="AY21" s="174">
        <f t="shared" si="25"/>
        <v>0</v>
      </c>
    </row>
    <row r="22" spans="1:51" ht="43.5" x14ac:dyDescent="0.35">
      <c r="A22" s="50" t="s">
        <v>61</v>
      </c>
      <c r="B22" s="23"/>
      <c r="C22" s="57"/>
      <c r="D22" s="18">
        <v>1</v>
      </c>
      <c r="E22" s="18" t="s">
        <v>50</v>
      </c>
      <c r="F22" s="27"/>
      <c r="G22" s="56"/>
      <c r="H22" s="20">
        <v>45691</v>
      </c>
      <c r="I22" s="20">
        <v>46003</v>
      </c>
      <c r="J22" s="17" t="s">
        <v>62</v>
      </c>
      <c r="K22" s="35" t="s">
        <v>52</v>
      </c>
      <c r="L22" s="18"/>
      <c r="M22" s="54">
        <f t="shared" si="13"/>
        <v>0</v>
      </c>
      <c r="N22" s="106">
        <f t="shared" si="0"/>
        <v>0</v>
      </c>
      <c r="O22" s="133"/>
      <c r="P22" s="54">
        <f t="shared" si="26"/>
        <v>0</v>
      </c>
      <c r="Q22" s="106">
        <f t="shared" si="1"/>
        <v>0</v>
      </c>
      <c r="R22" s="169"/>
      <c r="S22" s="54">
        <f t="shared" si="14"/>
        <v>0</v>
      </c>
      <c r="T22" s="106">
        <f t="shared" si="2"/>
        <v>0</v>
      </c>
      <c r="U22" s="58"/>
      <c r="V22" s="54">
        <f t="shared" si="15"/>
        <v>0</v>
      </c>
      <c r="W22" s="106">
        <f t="shared" si="3"/>
        <v>0</v>
      </c>
      <c r="X22" s="58"/>
      <c r="Y22" s="54">
        <f t="shared" si="16"/>
        <v>0</v>
      </c>
      <c r="Z22" s="106">
        <f t="shared" si="4"/>
        <v>0</v>
      </c>
      <c r="AA22" s="58"/>
      <c r="AB22" s="54">
        <f t="shared" si="17"/>
        <v>0</v>
      </c>
      <c r="AC22" s="106">
        <f t="shared" si="5"/>
        <v>0</v>
      </c>
      <c r="AD22" s="58"/>
      <c r="AE22" s="54">
        <f t="shared" si="18"/>
        <v>0</v>
      </c>
      <c r="AF22" s="106">
        <f t="shared" si="6"/>
        <v>0</v>
      </c>
      <c r="AG22" s="58"/>
      <c r="AH22" s="54">
        <f t="shared" si="19"/>
        <v>0</v>
      </c>
      <c r="AI22" s="106">
        <f t="shared" si="7"/>
        <v>0</v>
      </c>
      <c r="AJ22" s="58"/>
      <c r="AK22" s="54">
        <f t="shared" si="20"/>
        <v>0</v>
      </c>
      <c r="AL22" s="106">
        <f t="shared" si="8"/>
        <v>0</v>
      </c>
      <c r="AM22" s="58"/>
      <c r="AN22" s="54">
        <f t="shared" si="21"/>
        <v>0</v>
      </c>
      <c r="AO22" s="106">
        <f t="shared" si="9"/>
        <v>0</v>
      </c>
      <c r="AP22" s="58"/>
      <c r="AQ22" s="54">
        <f t="shared" si="22"/>
        <v>0</v>
      </c>
      <c r="AR22" s="106">
        <f t="shared" si="10"/>
        <v>0</v>
      </c>
      <c r="AS22" s="58"/>
      <c r="AT22" s="54">
        <f t="shared" si="23"/>
        <v>0</v>
      </c>
      <c r="AU22" s="109">
        <f t="shared" si="11"/>
        <v>0</v>
      </c>
      <c r="AV22" s="165"/>
      <c r="AW22" s="164">
        <f t="shared" si="12"/>
        <v>0</v>
      </c>
      <c r="AX22" s="174">
        <f t="shared" si="24"/>
        <v>0</v>
      </c>
      <c r="AY22" s="174">
        <f t="shared" si="25"/>
        <v>0</v>
      </c>
    </row>
    <row r="23" spans="1:51" ht="257.25" customHeight="1" x14ac:dyDescent="0.35">
      <c r="A23" s="50"/>
      <c r="B23" s="23" t="s">
        <v>63</v>
      </c>
      <c r="C23" s="118" t="s">
        <v>64</v>
      </c>
      <c r="D23" s="18">
        <v>1</v>
      </c>
      <c r="E23" s="18"/>
      <c r="F23" s="19">
        <v>0.2</v>
      </c>
      <c r="G23" s="56">
        <f>+F23/$F$110</f>
        <v>1.4705882352941178E-2</v>
      </c>
      <c r="H23" s="20">
        <v>45691</v>
      </c>
      <c r="I23" s="20">
        <v>45869</v>
      </c>
      <c r="J23" s="17"/>
      <c r="K23" s="60"/>
      <c r="L23" s="113">
        <v>1</v>
      </c>
      <c r="M23" s="54">
        <f t="shared" si="13"/>
        <v>1</v>
      </c>
      <c r="N23" s="106">
        <f t="shared" si="0"/>
        <v>1.4705882352941178E-2</v>
      </c>
      <c r="O23" s="113"/>
      <c r="P23" s="54">
        <f t="shared" si="26"/>
        <v>0</v>
      </c>
      <c r="Q23" s="106">
        <f t="shared" si="1"/>
        <v>0</v>
      </c>
      <c r="R23" s="158"/>
      <c r="S23" s="54">
        <f t="shared" si="14"/>
        <v>0</v>
      </c>
      <c r="T23" s="106">
        <f t="shared" si="2"/>
        <v>0</v>
      </c>
      <c r="U23" s="58"/>
      <c r="V23" s="54">
        <f t="shared" si="15"/>
        <v>0</v>
      </c>
      <c r="W23" s="106">
        <f t="shared" si="3"/>
        <v>0</v>
      </c>
      <c r="X23" s="58"/>
      <c r="Y23" s="54">
        <f t="shared" si="16"/>
        <v>0</v>
      </c>
      <c r="Z23" s="106">
        <f t="shared" si="4"/>
        <v>0</v>
      </c>
      <c r="AA23" s="58"/>
      <c r="AB23" s="54">
        <f t="shared" si="17"/>
        <v>0</v>
      </c>
      <c r="AC23" s="106">
        <f t="shared" si="5"/>
        <v>0</v>
      </c>
      <c r="AD23" s="58"/>
      <c r="AE23" s="54">
        <f t="shared" si="18"/>
        <v>0</v>
      </c>
      <c r="AF23" s="106">
        <f t="shared" si="6"/>
        <v>0</v>
      </c>
      <c r="AG23" s="58"/>
      <c r="AH23" s="54">
        <f t="shared" si="19"/>
        <v>0</v>
      </c>
      <c r="AI23" s="106">
        <f t="shared" si="7"/>
        <v>0</v>
      </c>
      <c r="AJ23" s="58"/>
      <c r="AK23" s="54">
        <f t="shared" si="20"/>
        <v>0</v>
      </c>
      <c r="AL23" s="106">
        <f t="shared" si="8"/>
        <v>0</v>
      </c>
      <c r="AM23" s="58"/>
      <c r="AN23" s="54">
        <f t="shared" si="21"/>
        <v>0</v>
      </c>
      <c r="AO23" s="106">
        <f t="shared" si="9"/>
        <v>0</v>
      </c>
      <c r="AP23" s="58"/>
      <c r="AQ23" s="54">
        <f t="shared" si="22"/>
        <v>0</v>
      </c>
      <c r="AR23" s="106">
        <f t="shared" si="10"/>
        <v>0</v>
      </c>
      <c r="AS23" s="58"/>
      <c r="AT23" s="54">
        <f t="shared" si="23"/>
        <v>0</v>
      </c>
      <c r="AU23" s="109">
        <f t="shared" si="11"/>
        <v>0</v>
      </c>
      <c r="AV23" s="153" t="s">
        <v>65</v>
      </c>
      <c r="AW23" s="164">
        <f t="shared" si="12"/>
        <v>1</v>
      </c>
      <c r="AX23" s="174">
        <f t="shared" si="24"/>
        <v>1.4705882352941178E-2</v>
      </c>
      <c r="AY23" s="174">
        <f t="shared" si="25"/>
        <v>0</v>
      </c>
    </row>
    <row r="24" spans="1:51" ht="347.15" customHeight="1" x14ac:dyDescent="0.35">
      <c r="A24" s="50"/>
      <c r="B24" s="23" t="s">
        <v>66</v>
      </c>
      <c r="C24" s="118" t="s">
        <v>67</v>
      </c>
      <c r="D24" s="18">
        <v>1</v>
      </c>
      <c r="E24" s="18"/>
      <c r="F24" s="19">
        <v>0.15</v>
      </c>
      <c r="G24" s="56">
        <f>+F24/$F$110</f>
        <v>1.1029411764705883E-2</v>
      </c>
      <c r="H24" s="20">
        <v>45719</v>
      </c>
      <c r="I24" s="20">
        <v>45930</v>
      </c>
      <c r="J24" s="17"/>
      <c r="K24" s="60"/>
      <c r="L24" s="113">
        <v>0.5</v>
      </c>
      <c r="M24" s="54">
        <f t="shared" si="13"/>
        <v>0.5</v>
      </c>
      <c r="N24" s="106">
        <f t="shared" si="0"/>
        <v>5.5147058823529415E-3</v>
      </c>
      <c r="O24" s="113">
        <v>0.4</v>
      </c>
      <c r="P24" s="54">
        <f t="shared" si="26"/>
        <v>0.4</v>
      </c>
      <c r="Q24" s="106">
        <f t="shared" si="1"/>
        <v>4.4117647058823537E-3</v>
      </c>
      <c r="R24" s="158">
        <v>0.1</v>
      </c>
      <c r="S24" s="54">
        <f t="shared" si="14"/>
        <v>0.1</v>
      </c>
      <c r="T24" s="154">
        <f t="shared" si="2"/>
        <v>1.1029411764705884E-3</v>
      </c>
      <c r="U24" s="58"/>
      <c r="V24" s="54">
        <f t="shared" si="15"/>
        <v>0</v>
      </c>
      <c r="W24" s="106">
        <f t="shared" si="3"/>
        <v>0</v>
      </c>
      <c r="X24" s="58"/>
      <c r="Y24" s="54">
        <f t="shared" si="16"/>
        <v>0</v>
      </c>
      <c r="Z24" s="106">
        <f t="shared" si="4"/>
        <v>0</v>
      </c>
      <c r="AA24" s="58"/>
      <c r="AB24" s="54">
        <f t="shared" si="17"/>
        <v>0</v>
      </c>
      <c r="AC24" s="106">
        <f t="shared" si="5"/>
        <v>0</v>
      </c>
      <c r="AD24" s="58"/>
      <c r="AE24" s="54">
        <f t="shared" si="18"/>
        <v>0</v>
      </c>
      <c r="AF24" s="106">
        <f t="shared" si="6"/>
        <v>0</v>
      </c>
      <c r="AG24" s="58"/>
      <c r="AH24" s="54">
        <f t="shared" si="19"/>
        <v>0</v>
      </c>
      <c r="AI24" s="106">
        <f t="shared" si="7"/>
        <v>0</v>
      </c>
      <c r="AJ24" s="58"/>
      <c r="AK24" s="54">
        <f t="shared" si="20"/>
        <v>0</v>
      </c>
      <c r="AL24" s="106">
        <f t="shared" si="8"/>
        <v>0</v>
      </c>
      <c r="AM24" s="58"/>
      <c r="AN24" s="54">
        <f t="shared" si="21"/>
        <v>0</v>
      </c>
      <c r="AO24" s="106">
        <f t="shared" si="9"/>
        <v>0</v>
      </c>
      <c r="AP24" s="58"/>
      <c r="AQ24" s="54">
        <f t="shared" si="22"/>
        <v>0</v>
      </c>
      <c r="AR24" s="106">
        <f t="shared" si="10"/>
        <v>0</v>
      </c>
      <c r="AS24" s="58"/>
      <c r="AT24" s="54">
        <f t="shared" si="23"/>
        <v>0</v>
      </c>
      <c r="AU24" s="109">
        <f t="shared" si="11"/>
        <v>0</v>
      </c>
      <c r="AV24" s="166" t="s">
        <v>68</v>
      </c>
      <c r="AW24" s="164">
        <f t="shared" si="12"/>
        <v>1</v>
      </c>
      <c r="AX24" s="174">
        <f t="shared" si="24"/>
        <v>1.1029411764705885E-2</v>
      </c>
      <c r="AY24" s="174">
        <f t="shared" si="25"/>
        <v>0</v>
      </c>
    </row>
    <row r="25" spans="1:51" ht="197.5" customHeight="1" x14ac:dyDescent="0.35">
      <c r="A25" s="50"/>
      <c r="B25" s="23" t="s">
        <v>69</v>
      </c>
      <c r="C25" s="118" t="s">
        <v>70</v>
      </c>
      <c r="D25" s="18">
        <v>1</v>
      </c>
      <c r="E25" s="18"/>
      <c r="F25" s="19">
        <v>0.3</v>
      </c>
      <c r="G25" s="56">
        <f>+F25/$F$110</f>
        <v>2.2058823529411766E-2</v>
      </c>
      <c r="H25" s="20">
        <v>45733</v>
      </c>
      <c r="I25" s="20">
        <v>46003</v>
      </c>
      <c r="J25" s="17"/>
      <c r="K25" s="60"/>
      <c r="L25" s="113">
        <v>0.1</v>
      </c>
      <c r="M25" s="54">
        <f t="shared" si="13"/>
        <v>0.1</v>
      </c>
      <c r="N25" s="106">
        <f t="shared" si="0"/>
        <v>2.2058823529411769E-3</v>
      </c>
      <c r="O25" s="113">
        <v>0.38</v>
      </c>
      <c r="P25" s="54">
        <f t="shared" si="26"/>
        <v>0.38</v>
      </c>
      <c r="Q25" s="106">
        <f t="shared" si="1"/>
        <v>8.382352941176471E-3</v>
      </c>
      <c r="R25" s="158">
        <v>0.28000000000000003</v>
      </c>
      <c r="S25" s="54">
        <f t="shared" si="14"/>
        <v>0.28000000000000003</v>
      </c>
      <c r="T25" s="106">
        <f t="shared" si="2"/>
        <v>6.1764705882352954E-3</v>
      </c>
      <c r="U25" s="58">
        <v>0.24</v>
      </c>
      <c r="V25" s="54">
        <f t="shared" si="15"/>
        <v>0.24</v>
      </c>
      <c r="W25" s="106">
        <f t="shared" si="3"/>
        <v>5.2941176470588233E-3</v>
      </c>
      <c r="X25" s="58"/>
      <c r="Y25" s="54">
        <f t="shared" si="16"/>
        <v>0</v>
      </c>
      <c r="Z25" s="106">
        <f t="shared" si="4"/>
        <v>0</v>
      </c>
      <c r="AA25" s="58"/>
      <c r="AB25" s="54">
        <f t="shared" si="17"/>
        <v>0</v>
      </c>
      <c r="AC25" s="106">
        <f t="shared" si="5"/>
        <v>0</v>
      </c>
      <c r="AD25" s="58"/>
      <c r="AE25" s="54">
        <f t="shared" si="18"/>
        <v>0</v>
      </c>
      <c r="AF25" s="106">
        <f t="shared" si="6"/>
        <v>0</v>
      </c>
      <c r="AG25" s="58"/>
      <c r="AH25" s="54">
        <f t="shared" si="19"/>
        <v>0</v>
      </c>
      <c r="AI25" s="106">
        <f t="shared" si="7"/>
        <v>0</v>
      </c>
      <c r="AJ25" s="58"/>
      <c r="AK25" s="54">
        <f t="shared" si="20"/>
        <v>0</v>
      </c>
      <c r="AL25" s="106">
        <f t="shared" si="8"/>
        <v>0</v>
      </c>
      <c r="AM25" s="58"/>
      <c r="AN25" s="54">
        <f t="shared" si="21"/>
        <v>0</v>
      </c>
      <c r="AO25" s="106">
        <f t="shared" si="9"/>
        <v>0</v>
      </c>
      <c r="AP25" s="58"/>
      <c r="AQ25" s="54">
        <f t="shared" si="22"/>
        <v>0</v>
      </c>
      <c r="AR25" s="106">
        <f t="shared" si="10"/>
        <v>0</v>
      </c>
      <c r="AS25" s="58"/>
      <c r="AT25" s="54">
        <f t="shared" si="23"/>
        <v>0</v>
      </c>
      <c r="AU25" s="109">
        <f t="shared" si="11"/>
        <v>0</v>
      </c>
      <c r="AV25" s="155" t="s">
        <v>71</v>
      </c>
      <c r="AW25" s="164">
        <f t="shared" si="12"/>
        <v>1</v>
      </c>
      <c r="AX25" s="174">
        <f t="shared" si="24"/>
        <v>2.2058823529411763E-2</v>
      </c>
      <c r="AY25" s="174">
        <f t="shared" si="25"/>
        <v>0</v>
      </c>
    </row>
    <row r="26" spans="1:51" s="65" customFormat="1" ht="296.5" customHeight="1" x14ac:dyDescent="0.35">
      <c r="A26" s="61"/>
      <c r="B26" s="62" t="s">
        <v>72</v>
      </c>
      <c r="C26" s="119" t="s">
        <v>73</v>
      </c>
      <c r="D26" s="24">
        <v>1</v>
      </c>
      <c r="E26" s="24"/>
      <c r="F26" s="25">
        <v>0.2</v>
      </c>
      <c r="G26" s="56">
        <f>+F26/$F$110</f>
        <v>1.4705882352941178E-2</v>
      </c>
      <c r="H26" s="26">
        <v>45748</v>
      </c>
      <c r="I26" s="20">
        <v>46003</v>
      </c>
      <c r="J26" s="17"/>
      <c r="K26" s="63"/>
      <c r="L26" s="120">
        <v>0.03</v>
      </c>
      <c r="M26" s="54">
        <f t="shared" si="13"/>
        <v>0.03</v>
      </c>
      <c r="N26" s="106">
        <f>IF(ISERROR(M26*$G26),"",M26*$G26)</f>
        <v>4.4117647058823531E-4</v>
      </c>
      <c r="O26" s="113">
        <v>0.4</v>
      </c>
      <c r="P26" s="54">
        <f t="shared" si="26"/>
        <v>0.4</v>
      </c>
      <c r="Q26" s="106">
        <f t="shared" si="1"/>
        <v>5.8823529411764714E-3</v>
      </c>
      <c r="R26" s="158">
        <v>0.12</v>
      </c>
      <c r="S26" s="54">
        <f t="shared" si="14"/>
        <v>0.12</v>
      </c>
      <c r="T26" s="106">
        <f t="shared" si="2"/>
        <v>1.7647058823529412E-3</v>
      </c>
      <c r="U26" s="58">
        <v>0.45</v>
      </c>
      <c r="V26" s="54">
        <f t="shared" si="15"/>
        <v>0.45</v>
      </c>
      <c r="W26" s="106">
        <f t="shared" si="3"/>
        <v>6.6176470588235302E-3</v>
      </c>
      <c r="X26" s="64"/>
      <c r="Y26" s="54">
        <f t="shared" si="16"/>
        <v>0</v>
      </c>
      <c r="Z26" s="106">
        <f t="shared" si="4"/>
        <v>0</v>
      </c>
      <c r="AA26" s="64"/>
      <c r="AB26" s="54">
        <f t="shared" si="17"/>
        <v>0</v>
      </c>
      <c r="AC26" s="106">
        <f t="shared" si="5"/>
        <v>0</v>
      </c>
      <c r="AD26" s="64"/>
      <c r="AE26" s="54">
        <f t="shared" si="18"/>
        <v>0</v>
      </c>
      <c r="AF26" s="106">
        <f t="shared" si="6"/>
        <v>0</v>
      </c>
      <c r="AG26" s="64"/>
      <c r="AH26" s="54">
        <f t="shared" si="19"/>
        <v>0</v>
      </c>
      <c r="AI26" s="106">
        <f t="shared" si="7"/>
        <v>0</v>
      </c>
      <c r="AJ26" s="64"/>
      <c r="AK26" s="54">
        <f t="shared" si="20"/>
        <v>0</v>
      </c>
      <c r="AL26" s="106">
        <f t="shared" si="8"/>
        <v>0</v>
      </c>
      <c r="AM26" s="64"/>
      <c r="AN26" s="54">
        <f t="shared" si="21"/>
        <v>0</v>
      </c>
      <c r="AO26" s="106">
        <f t="shared" si="9"/>
        <v>0</v>
      </c>
      <c r="AP26" s="64"/>
      <c r="AQ26" s="54">
        <f t="shared" si="22"/>
        <v>0</v>
      </c>
      <c r="AR26" s="106">
        <f t="shared" si="10"/>
        <v>0</v>
      </c>
      <c r="AS26" s="64"/>
      <c r="AT26" s="54">
        <f t="shared" si="23"/>
        <v>0</v>
      </c>
      <c r="AU26" s="109">
        <f t="shared" si="11"/>
        <v>0</v>
      </c>
      <c r="AV26" s="153" t="s">
        <v>74</v>
      </c>
      <c r="AW26" s="164">
        <f t="shared" si="12"/>
        <v>1</v>
      </c>
      <c r="AX26" s="174">
        <f t="shared" si="24"/>
        <v>1.4705882352941178E-2</v>
      </c>
      <c r="AY26" s="174">
        <f t="shared" si="25"/>
        <v>0</v>
      </c>
    </row>
    <row r="27" spans="1:51" s="65" customFormat="1" ht="91" customHeight="1" x14ac:dyDescent="0.35">
      <c r="A27" s="61"/>
      <c r="B27" s="62" t="s">
        <v>75</v>
      </c>
      <c r="C27" s="119" t="s">
        <v>76</v>
      </c>
      <c r="D27" s="24">
        <v>1</v>
      </c>
      <c r="E27" s="24"/>
      <c r="F27" s="25">
        <v>0.15</v>
      </c>
      <c r="G27" s="56">
        <f>+F27/$F$110</f>
        <v>1.1029411764705883E-2</v>
      </c>
      <c r="H27" s="20">
        <v>45839</v>
      </c>
      <c r="I27" s="26">
        <v>46003</v>
      </c>
      <c r="J27" s="17"/>
      <c r="K27" s="63"/>
      <c r="L27" s="120">
        <v>0</v>
      </c>
      <c r="M27" s="54">
        <f t="shared" si="13"/>
        <v>0</v>
      </c>
      <c r="N27" s="106">
        <f t="shared" si="0"/>
        <v>0</v>
      </c>
      <c r="O27" s="113">
        <f>+'[1]ST y EXE'!Q31</f>
        <v>0</v>
      </c>
      <c r="P27" s="54">
        <f t="shared" si="26"/>
        <v>0</v>
      </c>
      <c r="Q27" s="106">
        <f t="shared" si="1"/>
        <v>0</v>
      </c>
      <c r="R27" s="158">
        <v>0.25</v>
      </c>
      <c r="S27" s="54">
        <f t="shared" si="14"/>
        <v>0.25</v>
      </c>
      <c r="T27" s="106">
        <f t="shared" si="2"/>
        <v>2.7573529411764708E-3</v>
      </c>
      <c r="U27" s="58">
        <v>0.75</v>
      </c>
      <c r="V27" s="54">
        <f t="shared" si="15"/>
        <v>0.75</v>
      </c>
      <c r="W27" s="106">
        <f t="shared" si="3"/>
        <v>8.2720588235294119E-3</v>
      </c>
      <c r="X27" s="64"/>
      <c r="Y27" s="54">
        <f t="shared" si="16"/>
        <v>0</v>
      </c>
      <c r="Z27" s="106">
        <f t="shared" si="4"/>
        <v>0</v>
      </c>
      <c r="AA27" s="64"/>
      <c r="AB27" s="54">
        <f t="shared" si="17"/>
        <v>0</v>
      </c>
      <c r="AC27" s="106">
        <f t="shared" si="5"/>
        <v>0</v>
      </c>
      <c r="AD27" s="64"/>
      <c r="AE27" s="54">
        <f t="shared" si="18"/>
        <v>0</v>
      </c>
      <c r="AF27" s="106">
        <f t="shared" si="6"/>
        <v>0</v>
      </c>
      <c r="AG27" s="64"/>
      <c r="AH27" s="54">
        <f t="shared" si="19"/>
        <v>0</v>
      </c>
      <c r="AI27" s="106">
        <f t="shared" si="7"/>
        <v>0</v>
      </c>
      <c r="AJ27" s="64"/>
      <c r="AK27" s="54">
        <f t="shared" si="20"/>
        <v>0</v>
      </c>
      <c r="AL27" s="106">
        <f t="shared" si="8"/>
        <v>0</v>
      </c>
      <c r="AM27" s="64"/>
      <c r="AN27" s="54">
        <f t="shared" si="21"/>
        <v>0</v>
      </c>
      <c r="AO27" s="106">
        <f t="shared" si="9"/>
        <v>0</v>
      </c>
      <c r="AP27" s="64"/>
      <c r="AQ27" s="54">
        <f t="shared" si="22"/>
        <v>0</v>
      </c>
      <c r="AR27" s="106">
        <f t="shared" si="10"/>
        <v>0</v>
      </c>
      <c r="AS27" s="64"/>
      <c r="AT27" s="54">
        <f t="shared" si="23"/>
        <v>0</v>
      </c>
      <c r="AU27" s="109">
        <f t="shared" si="11"/>
        <v>0</v>
      </c>
      <c r="AV27" s="155" t="s">
        <v>77</v>
      </c>
      <c r="AW27" s="164">
        <f t="shared" si="12"/>
        <v>1</v>
      </c>
      <c r="AX27" s="174">
        <f t="shared" si="24"/>
        <v>1.1029411764705883E-2</v>
      </c>
      <c r="AY27" s="174">
        <f t="shared" si="25"/>
        <v>0</v>
      </c>
    </row>
    <row r="28" spans="1:51" ht="58" x14ac:dyDescent="0.35">
      <c r="A28" s="50" t="s">
        <v>78</v>
      </c>
      <c r="B28" s="23"/>
      <c r="C28" s="57"/>
      <c r="D28" s="18">
        <v>1</v>
      </c>
      <c r="E28" s="18" t="s">
        <v>50</v>
      </c>
      <c r="F28" s="27"/>
      <c r="G28" s="56"/>
      <c r="H28" s="20">
        <v>45691</v>
      </c>
      <c r="I28" s="20">
        <v>45989</v>
      </c>
      <c r="J28" s="17" t="s">
        <v>79</v>
      </c>
      <c r="K28" s="35" t="s">
        <v>80</v>
      </c>
      <c r="L28" s="18"/>
      <c r="M28" s="54">
        <f t="shared" si="13"/>
        <v>0</v>
      </c>
      <c r="N28" s="106">
        <f t="shared" si="0"/>
        <v>0</v>
      </c>
      <c r="O28" s="133"/>
      <c r="P28" s="54">
        <f t="shared" si="26"/>
        <v>0</v>
      </c>
      <c r="Q28" s="106">
        <f t="shared" si="1"/>
        <v>0</v>
      </c>
      <c r="R28" s="169"/>
      <c r="S28" s="54">
        <f t="shared" si="14"/>
        <v>0</v>
      </c>
      <c r="T28" s="106">
        <f t="shared" si="2"/>
        <v>0</v>
      </c>
      <c r="U28" s="58"/>
      <c r="V28" s="54">
        <f t="shared" si="15"/>
        <v>0</v>
      </c>
      <c r="W28" s="106">
        <f t="shared" si="3"/>
        <v>0</v>
      </c>
      <c r="X28" s="58"/>
      <c r="Y28" s="54">
        <f t="shared" si="16"/>
        <v>0</v>
      </c>
      <c r="Z28" s="106">
        <f t="shared" si="4"/>
        <v>0</v>
      </c>
      <c r="AA28" s="58"/>
      <c r="AB28" s="54">
        <f t="shared" si="17"/>
        <v>0</v>
      </c>
      <c r="AC28" s="106">
        <f t="shared" si="5"/>
        <v>0</v>
      </c>
      <c r="AD28" s="58"/>
      <c r="AE28" s="54">
        <f t="shared" si="18"/>
        <v>0</v>
      </c>
      <c r="AF28" s="106">
        <f t="shared" si="6"/>
        <v>0</v>
      </c>
      <c r="AG28" s="58"/>
      <c r="AH28" s="54">
        <f t="shared" si="19"/>
        <v>0</v>
      </c>
      <c r="AI28" s="106">
        <f t="shared" si="7"/>
        <v>0</v>
      </c>
      <c r="AJ28" s="58"/>
      <c r="AK28" s="54">
        <f t="shared" si="20"/>
        <v>0</v>
      </c>
      <c r="AL28" s="106">
        <f t="shared" si="8"/>
        <v>0</v>
      </c>
      <c r="AM28" s="58"/>
      <c r="AN28" s="54">
        <f t="shared" si="21"/>
        <v>0</v>
      </c>
      <c r="AO28" s="106">
        <f t="shared" si="9"/>
        <v>0</v>
      </c>
      <c r="AP28" s="58"/>
      <c r="AQ28" s="54">
        <f t="shared" si="22"/>
        <v>0</v>
      </c>
      <c r="AR28" s="106">
        <f t="shared" si="10"/>
        <v>0</v>
      </c>
      <c r="AS28" s="58"/>
      <c r="AT28" s="54">
        <f t="shared" si="23"/>
        <v>0</v>
      </c>
      <c r="AU28" s="109">
        <f t="shared" si="11"/>
        <v>0</v>
      </c>
      <c r="AV28" s="165"/>
      <c r="AW28" s="164">
        <f t="shared" si="12"/>
        <v>0</v>
      </c>
      <c r="AX28" s="174">
        <f t="shared" si="24"/>
        <v>0</v>
      </c>
      <c r="AY28" s="174">
        <f t="shared" si="25"/>
        <v>0</v>
      </c>
    </row>
    <row r="29" spans="1:51" ht="43.5" x14ac:dyDescent="0.35">
      <c r="A29" s="50"/>
      <c r="B29" s="23" t="s">
        <v>81</v>
      </c>
      <c r="C29" s="117" t="s">
        <v>82</v>
      </c>
      <c r="D29" s="18">
        <v>1</v>
      </c>
      <c r="E29" s="18"/>
      <c r="F29" s="19">
        <v>0.15</v>
      </c>
      <c r="G29" s="56">
        <f t="shared" ref="G29:G34" si="27">+F29/$F$110</f>
        <v>1.1029411764705883E-2</v>
      </c>
      <c r="H29" s="20">
        <v>45691</v>
      </c>
      <c r="I29" s="26">
        <v>45747</v>
      </c>
      <c r="J29" s="66"/>
      <c r="K29" s="33"/>
      <c r="L29" s="113">
        <v>1</v>
      </c>
      <c r="M29" s="54">
        <f t="shared" si="13"/>
        <v>1</v>
      </c>
      <c r="N29" s="106">
        <f t="shared" si="0"/>
        <v>1.1029411764705883E-2</v>
      </c>
      <c r="O29" s="129"/>
      <c r="P29" s="54">
        <f t="shared" si="26"/>
        <v>0</v>
      </c>
      <c r="Q29" s="106">
        <f t="shared" si="1"/>
        <v>0</v>
      </c>
      <c r="R29" s="158"/>
      <c r="S29" s="54">
        <f t="shared" si="14"/>
        <v>0</v>
      </c>
      <c r="T29" s="106">
        <f t="shared" si="2"/>
        <v>0</v>
      </c>
      <c r="U29" s="58"/>
      <c r="V29" s="54">
        <f t="shared" si="15"/>
        <v>0</v>
      </c>
      <c r="W29" s="106">
        <f t="shared" si="3"/>
        <v>0</v>
      </c>
      <c r="X29" s="58"/>
      <c r="Y29" s="54">
        <f t="shared" si="16"/>
        <v>0</v>
      </c>
      <c r="Z29" s="106">
        <f t="shared" si="4"/>
        <v>0</v>
      </c>
      <c r="AA29" s="58"/>
      <c r="AB29" s="54">
        <f t="shared" si="17"/>
        <v>0</v>
      </c>
      <c r="AC29" s="106">
        <f t="shared" si="5"/>
        <v>0</v>
      </c>
      <c r="AD29" s="58"/>
      <c r="AE29" s="54">
        <f t="shared" si="18"/>
        <v>0</v>
      </c>
      <c r="AF29" s="106">
        <f t="shared" si="6"/>
        <v>0</v>
      </c>
      <c r="AG29" s="58"/>
      <c r="AH29" s="54">
        <f t="shared" si="19"/>
        <v>0</v>
      </c>
      <c r="AI29" s="106">
        <f t="shared" si="7"/>
        <v>0</v>
      </c>
      <c r="AJ29" s="58"/>
      <c r="AK29" s="54">
        <f t="shared" si="20"/>
        <v>0</v>
      </c>
      <c r="AL29" s="106">
        <f t="shared" si="8"/>
        <v>0</v>
      </c>
      <c r="AM29" s="58"/>
      <c r="AN29" s="54">
        <f t="shared" si="21"/>
        <v>0</v>
      </c>
      <c r="AO29" s="106">
        <f t="shared" si="9"/>
        <v>0</v>
      </c>
      <c r="AP29" s="58"/>
      <c r="AQ29" s="54">
        <f t="shared" si="22"/>
        <v>0</v>
      </c>
      <c r="AR29" s="106">
        <f t="shared" si="10"/>
        <v>0</v>
      </c>
      <c r="AS29" s="58"/>
      <c r="AT29" s="54">
        <f t="shared" si="23"/>
        <v>0</v>
      </c>
      <c r="AU29" s="109">
        <f t="shared" si="11"/>
        <v>0</v>
      </c>
      <c r="AV29" s="167" t="s">
        <v>83</v>
      </c>
      <c r="AW29" s="164">
        <f t="shared" si="12"/>
        <v>1</v>
      </c>
      <c r="AX29" s="174">
        <f t="shared" si="24"/>
        <v>1.1029411764705883E-2</v>
      </c>
      <c r="AY29" s="174">
        <f t="shared" si="25"/>
        <v>0</v>
      </c>
    </row>
    <row r="30" spans="1:51" ht="29" x14ac:dyDescent="0.35">
      <c r="A30" s="50"/>
      <c r="B30" s="23" t="s">
        <v>84</v>
      </c>
      <c r="C30" s="117" t="s">
        <v>85</v>
      </c>
      <c r="D30" s="18">
        <v>1</v>
      </c>
      <c r="E30" s="18"/>
      <c r="F30" s="19">
        <v>0.2</v>
      </c>
      <c r="G30" s="56">
        <f t="shared" si="27"/>
        <v>1.4705882352941178E-2</v>
      </c>
      <c r="H30" s="20">
        <v>45719</v>
      </c>
      <c r="I30" s="26">
        <v>45747</v>
      </c>
      <c r="J30" s="66"/>
      <c r="K30" s="33"/>
      <c r="L30" s="113">
        <v>1</v>
      </c>
      <c r="M30" s="54">
        <f t="shared" si="13"/>
        <v>1</v>
      </c>
      <c r="N30" s="106">
        <f t="shared" si="0"/>
        <v>1.4705882352941178E-2</v>
      </c>
      <c r="O30" s="129"/>
      <c r="P30" s="54">
        <f t="shared" si="26"/>
        <v>0</v>
      </c>
      <c r="Q30" s="106">
        <f t="shared" si="1"/>
        <v>0</v>
      </c>
      <c r="R30" s="158"/>
      <c r="S30" s="54">
        <f t="shared" si="14"/>
        <v>0</v>
      </c>
      <c r="T30" s="106">
        <f t="shared" si="2"/>
        <v>0</v>
      </c>
      <c r="U30" s="58"/>
      <c r="V30" s="54">
        <f t="shared" si="15"/>
        <v>0</v>
      </c>
      <c r="W30" s="106">
        <f t="shared" si="3"/>
        <v>0</v>
      </c>
      <c r="X30" s="58"/>
      <c r="Y30" s="54">
        <f t="shared" si="16"/>
        <v>0</v>
      </c>
      <c r="Z30" s="106">
        <f t="shared" si="4"/>
        <v>0</v>
      </c>
      <c r="AA30" s="58"/>
      <c r="AB30" s="54">
        <f t="shared" si="17"/>
        <v>0</v>
      </c>
      <c r="AC30" s="106">
        <f t="shared" si="5"/>
        <v>0</v>
      </c>
      <c r="AD30" s="58"/>
      <c r="AE30" s="54">
        <f t="shared" si="18"/>
        <v>0</v>
      </c>
      <c r="AF30" s="106">
        <f t="shared" si="6"/>
        <v>0</v>
      </c>
      <c r="AG30" s="58"/>
      <c r="AH30" s="54">
        <f t="shared" si="19"/>
        <v>0</v>
      </c>
      <c r="AI30" s="106">
        <f t="shared" si="7"/>
        <v>0</v>
      </c>
      <c r="AJ30" s="58"/>
      <c r="AK30" s="54">
        <f t="shared" si="20"/>
        <v>0</v>
      </c>
      <c r="AL30" s="106">
        <f t="shared" si="8"/>
        <v>0</v>
      </c>
      <c r="AM30" s="58"/>
      <c r="AN30" s="54">
        <f t="shared" si="21"/>
        <v>0</v>
      </c>
      <c r="AO30" s="106">
        <f t="shared" si="9"/>
        <v>0</v>
      </c>
      <c r="AP30" s="58"/>
      <c r="AQ30" s="54">
        <f t="shared" si="22"/>
        <v>0</v>
      </c>
      <c r="AR30" s="106">
        <f t="shared" si="10"/>
        <v>0</v>
      </c>
      <c r="AS30" s="58"/>
      <c r="AT30" s="54">
        <f t="shared" si="23"/>
        <v>0</v>
      </c>
      <c r="AU30" s="109">
        <f t="shared" si="11"/>
        <v>0</v>
      </c>
      <c r="AV30" s="167" t="s">
        <v>86</v>
      </c>
      <c r="AW30" s="164">
        <f t="shared" si="12"/>
        <v>1</v>
      </c>
      <c r="AX30" s="174">
        <f t="shared" si="24"/>
        <v>1.4705882352941178E-2</v>
      </c>
      <c r="AY30" s="174">
        <f t="shared" si="25"/>
        <v>0</v>
      </c>
    </row>
    <row r="31" spans="1:51" ht="29" x14ac:dyDescent="0.35">
      <c r="A31" s="50"/>
      <c r="B31" s="23" t="s">
        <v>87</v>
      </c>
      <c r="C31" s="117" t="s">
        <v>88</v>
      </c>
      <c r="D31" s="18">
        <v>1</v>
      </c>
      <c r="E31" s="18"/>
      <c r="F31" s="19">
        <v>0.25</v>
      </c>
      <c r="G31" s="56">
        <f t="shared" si="27"/>
        <v>1.8382352941176471E-2</v>
      </c>
      <c r="H31" s="20">
        <v>45748</v>
      </c>
      <c r="I31" s="20">
        <v>45838</v>
      </c>
      <c r="J31" s="66"/>
      <c r="K31" s="33"/>
      <c r="L31" s="113"/>
      <c r="M31" s="54">
        <f t="shared" si="13"/>
        <v>0</v>
      </c>
      <c r="N31" s="106">
        <f t="shared" si="0"/>
        <v>0</v>
      </c>
      <c r="O31" s="129">
        <v>1</v>
      </c>
      <c r="P31" s="54">
        <f t="shared" si="26"/>
        <v>1</v>
      </c>
      <c r="Q31" s="106">
        <f t="shared" si="1"/>
        <v>1.8382352941176471E-2</v>
      </c>
      <c r="R31" s="158"/>
      <c r="S31" s="54">
        <f t="shared" si="14"/>
        <v>0</v>
      </c>
      <c r="T31" s="106">
        <f t="shared" si="2"/>
        <v>0</v>
      </c>
      <c r="U31" s="58"/>
      <c r="V31" s="54">
        <f t="shared" si="15"/>
        <v>0</v>
      </c>
      <c r="W31" s="106">
        <f t="shared" si="3"/>
        <v>0</v>
      </c>
      <c r="X31" s="58"/>
      <c r="Y31" s="54">
        <f t="shared" si="16"/>
        <v>0</v>
      </c>
      <c r="Z31" s="106">
        <f t="shared" si="4"/>
        <v>0</v>
      </c>
      <c r="AA31" s="58"/>
      <c r="AB31" s="54">
        <f t="shared" si="17"/>
        <v>0</v>
      </c>
      <c r="AC31" s="106">
        <f t="shared" si="5"/>
        <v>0</v>
      </c>
      <c r="AD31" s="58"/>
      <c r="AE31" s="54">
        <f t="shared" si="18"/>
        <v>0</v>
      </c>
      <c r="AF31" s="106">
        <f t="shared" si="6"/>
        <v>0</v>
      </c>
      <c r="AG31" s="58"/>
      <c r="AH31" s="54">
        <f t="shared" si="19"/>
        <v>0</v>
      </c>
      <c r="AI31" s="106">
        <f t="shared" si="7"/>
        <v>0</v>
      </c>
      <c r="AJ31" s="58"/>
      <c r="AK31" s="54">
        <f t="shared" si="20"/>
        <v>0</v>
      </c>
      <c r="AL31" s="106">
        <f t="shared" si="8"/>
        <v>0</v>
      </c>
      <c r="AM31" s="58"/>
      <c r="AN31" s="54">
        <f t="shared" si="21"/>
        <v>0</v>
      </c>
      <c r="AO31" s="106">
        <f t="shared" si="9"/>
        <v>0</v>
      </c>
      <c r="AP31" s="58"/>
      <c r="AQ31" s="54">
        <f t="shared" si="22"/>
        <v>0</v>
      </c>
      <c r="AR31" s="106">
        <f t="shared" si="10"/>
        <v>0</v>
      </c>
      <c r="AS31" s="58"/>
      <c r="AT31" s="54">
        <f t="shared" si="23"/>
        <v>0</v>
      </c>
      <c r="AU31" s="109">
        <f t="shared" si="11"/>
        <v>0</v>
      </c>
      <c r="AV31" s="165" t="s">
        <v>89</v>
      </c>
      <c r="AW31" s="164">
        <f t="shared" si="12"/>
        <v>1</v>
      </c>
      <c r="AX31" s="174">
        <f t="shared" si="24"/>
        <v>1.8382352941176471E-2</v>
      </c>
      <c r="AY31" s="174">
        <f t="shared" si="25"/>
        <v>0</v>
      </c>
    </row>
    <row r="32" spans="1:51" ht="43.5" x14ac:dyDescent="0.35">
      <c r="A32" s="50"/>
      <c r="B32" s="23" t="s">
        <v>90</v>
      </c>
      <c r="C32" s="117" t="s">
        <v>91</v>
      </c>
      <c r="D32" s="18">
        <v>1</v>
      </c>
      <c r="E32" s="18"/>
      <c r="F32" s="19">
        <v>0.25</v>
      </c>
      <c r="G32" s="56">
        <f t="shared" si="27"/>
        <v>1.8382352941176471E-2</v>
      </c>
      <c r="H32" s="20">
        <v>45839</v>
      </c>
      <c r="I32" s="20">
        <v>45961</v>
      </c>
      <c r="J32" s="66"/>
      <c r="K32" s="33"/>
      <c r="L32" s="113"/>
      <c r="M32" s="54">
        <f t="shared" si="13"/>
        <v>0</v>
      </c>
      <c r="N32" s="106">
        <f t="shared" si="0"/>
        <v>0</v>
      </c>
      <c r="O32" s="140"/>
      <c r="P32" s="54">
        <f t="shared" si="26"/>
        <v>0</v>
      </c>
      <c r="Q32" s="106">
        <f t="shared" si="1"/>
        <v>0</v>
      </c>
      <c r="R32" s="158">
        <v>0.9</v>
      </c>
      <c r="S32" s="54">
        <f t="shared" si="14"/>
        <v>0.9</v>
      </c>
      <c r="T32" s="106">
        <f t="shared" si="2"/>
        <v>1.6544117647058824E-2</v>
      </c>
      <c r="U32" s="58">
        <v>0.1</v>
      </c>
      <c r="V32" s="54">
        <f t="shared" si="15"/>
        <v>0.1</v>
      </c>
      <c r="W32" s="106">
        <f t="shared" si="3"/>
        <v>1.8382352941176473E-3</v>
      </c>
      <c r="X32" s="58"/>
      <c r="Y32" s="54">
        <f t="shared" si="16"/>
        <v>0</v>
      </c>
      <c r="Z32" s="106">
        <f t="shared" si="4"/>
        <v>0</v>
      </c>
      <c r="AA32" s="58"/>
      <c r="AB32" s="54">
        <f t="shared" si="17"/>
        <v>0</v>
      </c>
      <c r="AC32" s="106">
        <f t="shared" si="5"/>
        <v>0</v>
      </c>
      <c r="AD32" s="58"/>
      <c r="AE32" s="54">
        <f t="shared" si="18"/>
        <v>0</v>
      </c>
      <c r="AF32" s="106">
        <f t="shared" si="6"/>
        <v>0</v>
      </c>
      <c r="AG32" s="58"/>
      <c r="AH32" s="54">
        <f t="shared" si="19"/>
        <v>0</v>
      </c>
      <c r="AI32" s="106">
        <f t="shared" si="7"/>
        <v>0</v>
      </c>
      <c r="AJ32" s="58"/>
      <c r="AK32" s="54">
        <f t="shared" si="20"/>
        <v>0</v>
      </c>
      <c r="AL32" s="106">
        <f t="shared" si="8"/>
        <v>0</v>
      </c>
      <c r="AM32" s="58"/>
      <c r="AN32" s="54">
        <f t="shared" si="21"/>
        <v>0</v>
      </c>
      <c r="AO32" s="106">
        <f t="shared" si="9"/>
        <v>0</v>
      </c>
      <c r="AP32" s="58"/>
      <c r="AQ32" s="54">
        <f t="shared" si="22"/>
        <v>0</v>
      </c>
      <c r="AR32" s="106">
        <f t="shared" si="10"/>
        <v>0</v>
      </c>
      <c r="AS32" s="58"/>
      <c r="AT32" s="54">
        <f t="shared" si="23"/>
        <v>0</v>
      </c>
      <c r="AU32" s="109">
        <f t="shared" si="11"/>
        <v>0</v>
      </c>
      <c r="AV32" s="152" t="s">
        <v>92</v>
      </c>
      <c r="AW32" s="164">
        <f t="shared" si="12"/>
        <v>1</v>
      </c>
      <c r="AX32" s="174">
        <f t="shared" si="24"/>
        <v>1.8382352941176471E-2</v>
      </c>
      <c r="AY32" s="174">
        <f t="shared" si="25"/>
        <v>0</v>
      </c>
    </row>
    <row r="33" spans="1:51" ht="43.5" x14ac:dyDescent="0.35">
      <c r="A33" s="50"/>
      <c r="B33" s="23" t="s">
        <v>93</v>
      </c>
      <c r="C33" s="117" t="s">
        <v>94</v>
      </c>
      <c r="D33" s="18">
        <v>1</v>
      </c>
      <c r="E33" s="18"/>
      <c r="F33" s="19">
        <v>0.05</v>
      </c>
      <c r="G33" s="56">
        <f t="shared" si="27"/>
        <v>3.6764705882352945E-3</v>
      </c>
      <c r="H33" s="20">
        <v>45931</v>
      </c>
      <c r="I33" s="20">
        <v>45975</v>
      </c>
      <c r="J33" s="66"/>
      <c r="K33" s="33"/>
      <c r="L33" s="113"/>
      <c r="M33" s="54">
        <f t="shared" si="13"/>
        <v>0</v>
      </c>
      <c r="N33" s="106">
        <f t="shared" si="0"/>
        <v>0</v>
      </c>
      <c r="O33" s="140"/>
      <c r="P33" s="54">
        <f t="shared" si="26"/>
        <v>0</v>
      </c>
      <c r="Q33" s="106">
        <f t="shared" si="1"/>
        <v>0</v>
      </c>
      <c r="R33" s="158"/>
      <c r="S33" s="54">
        <f t="shared" si="14"/>
        <v>0</v>
      </c>
      <c r="T33" s="106">
        <f t="shared" si="2"/>
        <v>0</v>
      </c>
      <c r="U33" s="58">
        <v>1</v>
      </c>
      <c r="V33" s="54">
        <f t="shared" si="15"/>
        <v>1</v>
      </c>
      <c r="W33" s="106">
        <f t="shared" si="3"/>
        <v>3.6764705882352945E-3</v>
      </c>
      <c r="X33" s="58"/>
      <c r="Y33" s="54">
        <f t="shared" si="16"/>
        <v>0</v>
      </c>
      <c r="Z33" s="106">
        <f t="shared" si="4"/>
        <v>0</v>
      </c>
      <c r="AA33" s="58"/>
      <c r="AB33" s="54">
        <f t="shared" si="17"/>
        <v>0</v>
      </c>
      <c r="AC33" s="106">
        <f t="shared" si="5"/>
        <v>0</v>
      </c>
      <c r="AD33" s="58"/>
      <c r="AE33" s="54">
        <f t="shared" si="18"/>
        <v>0</v>
      </c>
      <c r="AF33" s="106">
        <f t="shared" si="6"/>
        <v>0</v>
      </c>
      <c r="AG33" s="58"/>
      <c r="AH33" s="54">
        <f t="shared" si="19"/>
        <v>0</v>
      </c>
      <c r="AI33" s="106">
        <f t="shared" si="7"/>
        <v>0</v>
      </c>
      <c r="AJ33" s="58"/>
      <c r="AK33" s="54">
        <f t="shared" si="20"/>
        <v>0</v>
      </c>
      <c r="AL33" s="106">
        <f t="shared" si="8"/>
        <v>0</v>
      </c>
      <c r="AM33" s="58"/>
      <c r="AN33" s="54">
        <f t="shared" si="21"/>
        <v>0</v>
      </c>
      <c r="AO33" s="106">
        <f t="shared" si="9"/>
        <v>0</v>
      </c>
      <c r="AP33" s="58"/>
      <c r="AQ33" s="54">
        <f t="shared" si="22"/>
        <v>0</v>
      </c>
      <c r="AR33" s="106">
        <f t="shared" si="10"/>
        <v>0</v>
      </c>
      <c r="AS33" s="58"/>
      <c r="AT33" s="54">
        <f t="shared" si="23"/>
        <v>0</v>
      </c>
      <c r="AU33" s="109">
        <f t="shared" si="11"/>
        <v>0</v>
      </c>
      <c r="AV33" s="165" t="s">
        <v>95</v>
      </c>
      <c r="AW33" s="164">
        <f t="shared" si="12"/>
        <v>1</v>
      </c>
      <c r="AX33" s="174">
        <f t="shared" si="24"/>
        <v>3.6764705882352945E-3</v>
      </c>
      <c r="AY33" s="174">
        <f t="shared" si="25"/>
        <v>0</v>
      </c>
    </row>
    <row r="34" spans="1:51" ht="87" x14ac:dyDescent="0.35">
      <c r="A34" s="50"/>
      <c r="B34" s="23" t="s">
        <v>96</v>
      </c>
      <c r="C34" s="117" t="s">
        <v>97</v>
      </c>
      <c r="D34" s="18">
        <v>1</v>
      </c>
      <c r="E34" s="18"/>
      <c r="F34" s="19">
        <v>0.1</v>
      </c>
      <c r="G34" s="56">
        <f t="shared" si="27"/>
        <v>7.352941176470589E-3</v>
      </c>
      <c r="H34" s="20">
        <v>45979</v>
      </c>
      <c r="I34" s="20">
        <v>45989</v>
      </c>
      <c r="J34" s="66"/>
      <c r="K34" s="33"/>
      <c r="L34" s="113"/>
      <c r="M34" s="54">
        <f t="shared" ref="M34:M36" si="28">IF(ISERROR(L34/$D34),"",L34/$D34)</f>
        <v>0</v>
      </c>
      <c r="N34" s="106">
        <f t="shared" ref="N34:N35" si="29">IF(ISERROR(M34*$G34),"",M34*$G34)</f>
        <v>0</v>
      </c>
      <c r="O34" s="140"/>
      <c r="P34" s="54">
        <f t="shared" si="26"/>
        <v>0</v>
      </c>
      <c r="Q34" s="106">
        <f t="shared" si="1"/>
        <v>0</v>
      </c>
      <c r="R34" s="158"/>
      <c r="S34" s="54">
        <f t="shared" si="14"/>
        <v>0</v>
      </c>
      <c r="T34" s="106">
        <f t="shared" si="2"/>
        <v>0</v>
      </c>
      <c r="U34" s="58">
        <v>1</v>
      </c>
      <c r="V34" s="54">
        <f t="shared" si="15"/>
        <v>1</v>
      </c>
      <c r="W34" s="106">
        <f t="shared" si="3"/>
        <v>7.352941176470589E-3</v>
      </c>
      <c r="X34" s="58"/>
      <c r="Y34" s="54">
        <f t="shared" si="16"/>
        <v>0</v>
      </c>
      <c r="Z34" s="106">
        <f t="shared" si="4"/>
        <v>0</v>
      </c>
      <c r="AA34" s="58"/>
      <c r="AB34" s="54">
        <f t="shared" si="17"/>
        <v>0</v>
      </c>
      <c r="AC34" s="106">
        <f t="shared" si="5"/>
        <v>0</v>
      </c>
      <c r="AD34" s="58"/>
      <c r="AE34" s="54">
        <f t="shared" si="18"/>
        <v>0</v>
      </c>
      <c r="AF34" s="106">
        <f t="shared" si="6"/>
        <v>0</v>
      </c>
      <c r="AG34" s="58"/>
      <c r="AH34" s="54">
        <f t="shared" si="19"/>
        <v>0</v>
      </c>
      <c r="AI34" s="106">
        <f t="shared" si="7"/>
        <v>0</v>
      </c>
      <c r="AJ34" s="58"/>
      <c r="AK34" s="54">
        <f t="shared" si="20"/>
        <v>0</v>
      </c>
      <c r="AL34" s="106">
        <f t="shared" si="8"/>
        <v>0</v>
      </c>
      <c r="AM34" s="58"/>
      <c r="AN34" s="54">
        <f t="shared" si="21"/>
        <v>0</v>
      </c>
      <c r="AO34" s="106">
        <f t="shared" si="9"/>
        <v>0</v>
      </c>
      <c r="AP34" s="58"/>
      <c r="AQ34" s="54">
        <f t="shared" si="22"/>
        <v>0</v>
      </c>
      <c r="AR34" s="106">
        <f t="shared" si="10"/>
        <v>0</v>
      </c>
      <c r="AS34" s="58"/>
      <c r="AT34" s="54">
        <f t="shared" si="23"/>
        <v>0</v>
      </c>
      <c r="AU34" s="109">
        <f t="shared" si="11"/>
        <v>0</v>
      </c>
      <c r="AV34" s="152" t="s">
        <v>223</v>
      </c>
      <c r="AW34" s="164">
        <f t="shared" si="12"/>
        <v>1</v>
      </c>
      <c r="AX34" s="174">
        <f t="shared" si="24"/>
        <v>7.352941176470589E-3</v>
      </c>
      <c r="AY34" s="174">
        <f t="shared" si="25"/>
        <v>0</v>
      </c>
    </row>
    <row r="35" spans="1:51" ht="58" x14ac:dyDescent="0.35">
      <c r="A35" s="50" t="s">
        <v>98</v>
      </c>
      <c r="B35" s="23"/>
      <c r="C35" s="57"/>
      <c r="D35" s="18">
        <v>100</v>
      </c>
      <c r="E35" s="18" t="s">
        <v>41</v>
      </c>
      <c r="F35" s="27"/>
      <c r="G35" s="56"/>
      <c r="H35" s="20">
        <v>45691</v>
      </c>
      <c r="I35" s="20">
        <v>45961</v>
      </c>
      <c r="J35" s="17" t="s">
        <v>99</v>
      </c>
      <c r="K35" s="33" t="s">
        <v>100</v>
      </c>
      <c r="L35" s="18"/>
      <c r="M35" s="54">
        <f t="shared" si="28"/>
        <v>0</v>
      </c>
      <c r="N35" s="106">
        <f t="shared" si="29"/>
        <v>0</v>
      </c>
      <c r="O35" s="133"/>
      <c r="P35" s="54">
        <f t="shared" si="26"/>
        <v>0</v>
      </c>
      <c r="Q35" s="106">
        <f t="shared" si="1"/>
        <v>0</v>
      </c>
      <c r="R35" s="169"/>
      <c r="S35" s="54">
        <f t="shared" si="14"/>
        <v>0</v>
      </c>
      <c r="T35" s="106">
        <f t="shared" si="2"/>
        <v>0</v>
      </c>
      <c r="U35" s="58"/>
      <c r="V35" s="54">
        <f t="shared" si="15"/>
        <v>0</v>
      </c>
      <c r="W35" s="106">
        <f t="shared" si="3"/>
        <v>0</v>
      </c>
      <c r="X35" s="58"/>
      <c r="Y35" s="54">
        <f t="shared" si="16"/>
        <v>0</v>
      </c>
      <c r="Z35" s="106">
        <f t="shared" si="4"/>
        <v>0</v>
      </c>
      <c r="AA35" s="58"/>
      <c r="AB35" s="54">
        <f t="shared" si="17"/>
        <v>0</v>
      </c>
      <c r="AC35" s="106">
        <f t="shared" si="5"/>
        <v>0</v>
      </c>
      <c r="AD35" s="58"/>
      <c r="AE35" s="54">
        <f t="shared" si="18"/>
        <v>0</v>
      </c>
      <c r="AF35" s="106">
        <f t="shared" si="6"/>
        <v>0</v>
      </c>
      <c r="AG35" s="58"/>
      <c r="AH35" s="54">
        <f t="shared" si="19"/>
        <v>0</v>
      </c>
      <c r="AI35" s="106">
        <f t="shared" si="7"/>
        <v>0</v>
      </c>
      <c r="AJ35" s="58"/>
      <c r="AK35" s="54">
        <f t="shared" si="20"/>
        <v>0</v>
      </c>
      <c r="AL35" s="106">
        <f t="shared" si="8"/>
        <v>0</v>
      </c>
      <c r="AM35" s="58"/>
      <c r="AN35" s="54">
        <f t="shared" si="21"/>
        <v>0</v>
      </c>
      <c r="AO35" s="106">
        <f t="shared" si="9"/>
        <v>0</v>
      </c>
      <c r="AP35" s="58"/>
      <c r="AQ35" s="54">
        <f t="shared" si="22"/>
        <v>0</v>
      </c>
      <c r="AR35" s="106">
        <f t="shared" si="10"/>
        <v>0</v>
      </c>
      <c r="AS35" s="58"/>
      <c r="AT35" s="54">
        <f t="shared" si="23"/>
        <v>0</v>
      </c>
      <c r="AU35" s="109">
        <f t="shared" si="11"/>
        <v>0</v>
      </c>
      <c r="AV35" s="165"/>
      <c r="AW35" s="164">
        <f t="shared" si="12"/>
        <v>0</v>
      </c>
      <c r="AX35" s="174">
        <f t="shared" si="24"/>
        <v>0</v>
      </c>
      <c r="AY35" s="174">
        <f t="shared" si="25"/>
        <v>0</v>
      </c>
    </row>
    <row r="36" spans="1:51" ht="51" customHeight="1" x14ac:dyDescent="0.35">
      <c r="A36" s="50"/>
      <c r="B36" s="23" t="s">
        <v>101</v>
      </c>
      <c r="C36" s="121" t="s">
        <v>102</v>
      </c>
      <c r="D36" s="18">
        <v>1</v>
      </c>
      <c r="E36" s="18" t="s">
        <v>103</v>
      </c>
      <c r="F36" s="27">
        <v>0.2</v>
      </c>
      <c r="G36" s="56">
        <f>+F36/$F$110</f>
        <v>1.4705882352941178E-2</v>
      </c>
      <c r="H36" s="20">
        <v>45691</v>
      </c>
      <c r="I36" s="20">
        <v>45716</v>
      </c>
      <c r="J36" s="59" t="s">
        <v>104</v>
      </c>
      <c r="K36" s="60"/>
      <c r="L36" s="113">
        <v>1</v>
      </c>
      <c r="M36" s="54">
        <f t="shared" si="28"/>
        <v>1</v>
      </c>
      <c r="N36" s="106">
        <f>IF(ISERROR(M36*$G36),"",M36*$G36)</f>
        <v>1.4705882352941178E-2</v>
      </c>
      <c r="O36" s="129"/>
      <c r="P36" s="54">
        <f t="shared" si="26"/>
        <v>0</v>
      </c>
      <c r="Q36" s="106">
        <f t="shared" si="1"/>
        <v>0</v>
      </c>
      <c r="R36" s="158">
        <v>0</v>
      </c>
      <c r="S36" s="54">
        <f t="shared" si="14"/>
        <v>0</v>
      </c>
      <c r="T36" s="106">
        <f t="shared" si="2"/>
        <v>0</v>
      </c>
      <c r="U36" s="58"/>
      <c r="V36" s="54">
        <f t="shared" si="15"/>
        <v>0</v>
      </c>
      <c r="W36" s="106">
        <f t="shared" si="3"/>
        <v>0</v>
      </c>
      <c r="X36" s="58"/>
      <c r="Y36" s="54">
        <f t="shared" si="16"/>
        <v>0</v>
      </c>
      <c r="Z36" s="106">
        <f t="shared" si="4"/>
        <v>0</v>
      </c>
      <c r="AA36" s="58"/>
      <c r="AB36" s="54">
        <f t="shared" si="17"/>
        <v>0</v>
      </c>
      <c r="AC36" s="106">
        <f t="shared" si="5"/>
        <v>0</v>
      </c>
      <c r="AD36" s="58"/>
      <c r="AE36" s="54">
        <f t="shared" si="18"/>
        <v>0</v>
      </c>
      <c r="AF36" s="106">
        <f t="shared" si="6"/>
        <v>0</v>
      </c>
      <c r="AG36" s="58"/>
      <c r="AH36" s="54">
        <f t="shared" si="19"/>
        <v>0</v>
      </c>
      <c r="AI36" s="106">
        <f t="shared" si="7"/>
        <v>0</v>
      </c>
      <c r="AJ36" s="58"/>
      <c r="AK36" s="54">
        <f t="shared" si="20"/>
        <v>0</v>
      </c>
      <c r="AL36" s="106">
        <f t="shared" si="8"/>
        <v>0</v>
      </c>
      <c r="AM36" s="58"/>
      <c r="AN36" s="54">
        <f t="shared" si="21"/>
        <v>0</v>
      </c>
      <c r="AO36" s="106">
        <f t="shared" si="9"/>
        <v>0</v>
      </c>
      <c r="AP36" s="58"/>
      <c r="AQ36" s="54">
        <f t="shared" si="22"/>
        <v>0</v>
      </c>
      <c r="AR36" s="106">
        <f t="shared" si="10"/>
        <v>0</v>
      </c>
      <c r="AS36" s="58"/>
      <c r="AT36" s="54">
        <f t="shared" si="23"/>
        <v>0</v>
      </c>
      <c r="AU36" s="109">
        <f t="shared" si="11"/>
        <v>0</v>
      </c>
      <c r="AV36" s="157" t="s">
        <v>105</v>
      </c>
      <c r="AW36" s="164">
        <f t="shared" si="12"/>
        <v>1</v>
      </c>
      <c r="AX36" s="174">
        <f t="shared" si="24"/>
        <v>1.4705882352941178E-2</v>
      </c>
      <c r="AY36" s="174">
        <f t="shared" si="25"/>
        <v>0</v>
      </c>
    </row>
    <row r="37" spans="1:51" ht="137" customHeight="1" x14ac:dyDescent="0.35">
      <c r="A37" s="50"/>
      <c r="B37" s="23" t="s">
        <v>106</v>
      </c>
      <c r="C37" s="121" t="s">
        <v>107</v>
      </c>
      <c r="D37" s="18">
        <v>100</v>
      </c>
      <c r="E37" s="18" t="s">
        <v>41</v>
      </c>
      <c r="F37" s="27">
        <v>0.8</v>
      </c>
      <c r="G37" s="56">
        <f>+F37/$F$110</f>
        <v>5.8823529411764712E-2</v>
      </c>
      <c r="H37" s="20">
        <v>45705</v>
      </c>
      <c r="I37" s="20">
        <v>46003</v>
      </c>
      <c r="J37" s="59" t="s">
        <v>108</v>
      </c>
      <c r="K37" s="60"/>
      <c r="L37" s="113">
        <v>30</v>
      </c>
      <c r="M37" s="54">
        <f>IF(ISERROR(L37/$D37),"",L37/$D37)</f>
        <v>0.3</v>
      </c>
      <c r="N37" s="106">
        <f>IF(ISERROR(M37*$G37),"",M37*$G37)</f>
        <v>1.7647058823529412E-2</v>
      </c>
      <c r="O37" s="129">
        <v>35</v>
      </c>
      <c r="P37" s="54">
        <f t="shared" si="26"/>
        <v>0.35</v>
      </c>
      <c r="Q37" s="106">
        <f t="shared" si="1"/>
        <v>2.0588235294117647E-2</v>
      </c>
      <c r="R37" s="158">
        <v>18</v>
      </c>
      <c r="S37" s="54">
        <f t="shared" ref="S37" si="30">IF(ISERROR(R37/$D37),"",R37/$D37)</f>
        <v>0.18</v>
      </c>
      <c r="T37" s="106">
        <f t="shared" ref="T37" si="31">IF(ISERROR(S37*$G37),"",S37*$G37)</f>
        <v>1.0588235294117648E-2</v>
      </c>
      <c r="U37" s="58">
        <v>17</v>
      </c>
      <c r="V37" s="54">
        <f t="shared" si="15"/>
        <v>0.17</v>
      </c>
      <c r="W37" s="106">
        <f t="shared" si="3"/>
        <v>1.0000000000000002E-2</v>
      </c>
      <c r="X37" s="58"/>
      <c r="Y37" s="54">
        <f t="shared" si="16"/>
        <v>0</v>
      </c>
      <c r="Z37" s="106">
        <f t="shared" si="4"/>
        <v>0</v>
      </c>
      <c r="AA37" s="58"/>
      <c r="AB37" s="54">
        <f t="shared" si="17"/>
        <v>0</v>
      </c>
      <c r="AC37" s="106">
        <f t="shared" si="5"/>
        <v>0</v>
      </c>
      <c r="AD37" s="58"/>
      <c r="AE37" s="54">
        <f t="shared" si="18"/>
        <v>0</v>
      </c>
      <c r="AF37" s="106">
        <f t="shared" si="6"/>
        <v>0</v>
      </c>
      <c r="AG37" s="58"/>
      <c r="AH37" s="54">
        <f t="shared" si="19"/>
        <v>0</v>
      </c>
      <c r="AI37" s="106">
        <f t="shared" si="7"/>
        <v>0</v>
      </c>
      <c r="AJ37" s="58"/>
      <c r="AK37" s="54">
        <f t="shared" si="20"/>
        <v>0</v>
      </c>
      <c r="AL37" s="106">
        <f t="shared" si="8"/>
        <v>0</v>
      </c>
      <c r="AM37" s="58"/>
      <c r="AN37" s="54">
        <f t="shared" si="21"/>
        <v>0</v>
      </c>
      <c r="AO37" s="106">
        <f t="shared" si="9"/>
        <v>0</v>
      </c>
      <c r="AP37" s="58"/>
      <c r="AQ37" s="54">
        <f t="shared" si="22"/>
        <v>0</v>
      </c>
      <c r="AR37" s="106">
        <f t="shared" si="10"/>
        <v>0</v>
      </c>
      <c r="AS37" s="58"/>
      <c r="AT37" s="54">
        <f t="shared" si="23"/>
        <v>0</v>
      </c>
      <c r="AU37" s="109">
        <f t="shared" si="11"/>
        <v>0</v>
      </c>
      <c r="AV37" s="156" t="s">
        <v>222</v>
      </c>
      <c r="AW37" s="164">
        <f t="shared" si="12"/>
        <v>100</v>
      </c>
      <c r="AX37" s="174">
        <f t="shared" si="24"/>
        <v>5.8823529411764712E-2</v>
      </c>
      <c r="AY37" s="174">
        <f t="shared" si="25"/>
        <v>0</v>
      </c>
    </row>
    <row r="38" spans="1:51" ht="43.5" x14ac:dyDescent="0.35">
      <c r="A38" s="50" t="s">
        <v>109</v>
      </c>
      <c r="B38" s="23"/>
      <c r="C38" s="57"/>
      <c r="D38" s="18">
        <v>100</v>
      </c>
      <c r="E38" s="18" t="s">
        <v>41</v>
      </c>
      <c r="F38" s="27"/>
      <c r="G38" s="56"/>
      <c r="H38" s="20">
        <v>45719</v>
      </c>
      <c r="I38" s="20">
        <v>45900</v>
      </c>
      <c r="J38" s="17" t="s">
        <v>42</v>
      </c>
      <c r="K38" s="35" t="s">
        <v>110</v>
      </c>
      <c r="L38" s="18"/>
      <c r="M38" s="54">
        <f t="shared" si="13"/>
        <v>0</v>
      </c>
      <c r="N38" s="106">
        <f>IF(ISERROR(M38*$G38),"",M38*$G38)</f>
        <v>0</v>
      </c>
      <c r="O38" s="133"/>
      <c r="P38" s="54">
        <f t="shared" si="26"/>
        <v>0</v>
      </c>
      <c r="Q38" s="106">
        <f t="shared" si="1"/>
        <v>0</v>
      </c>
      <c r="R38" s="169"/>
      <c r="S38" s="54">
        <f t="shared" si="14"/>
        <v>0</v>
      </c>
      <c r="T38" s="106">
        <f t="shared" si="2"/>
        <v>0</v>
      </c>
      <c r="U38" s="58"/>
      <c r="V38" s="54">
        <f t="shared" si="15"/>
        <v>0</v>
      </c>
      <c r="W38" s="106">
        <f t="shared" si="3"/>
        <v>0</v>
      </c>
      <c r="X38" s="58"/>
      <c r="Y38" s="54">
        <f t="shared" si="16"/>
        <v>0</v>
      </c>
      <c r="Z38" s="106">
        <f t="shared" si="4"/>
        <v>0</v>
      </c>
      <c r="AA38" s="58"/>
      <c r="AB38" s="54">
        <f t="shared" si="17"/>
        <v>0</v>
      </c>
      <c r="AC38" s="106">
        <f t="shared" si="5"/>
        <v>0</v>
      </c>
      <c r="AD38" s="58"/>
      <c r="AE38" s="54">
        <f t="shared" si="18"/>
        <v>0</v>
      </c>
      <c r="AF38" s="106">
        <f t="shared" si="6"/>
        <v>0</v>
      </c>
      <c r="AG38" s="58"/>
      <c r="AH38" s="54">
        <f t="shared" si="19"/>
        <v>0</v>
      </c>
      <c r="AI38" s="106">
        <f t="shared" si="7"/>
        <v>0</v>
      </c>
      <c r="AJ38" s="58"/>
      <c r="AK38" s="54">
        <f t="shared" si="20"/>
        <v>0</v>
      </c>
      <c r="AL38" s="106">
        <f t="shared" si="8"/>
        <v>0</v>
      </c>
      <c r="AM38" s="58"/>
      <c r="AN38" s="54">
        <f t="shared" si="21"/>
        <v>0</v>
      </c>
      <c r="AO38" s="106">
        <f t="shared" si="9"/>
        <v>0</v>
      </c>
      <c r="AP38" s="58"/>
      <c r="AQ38" s="54">
        <f t="shared" si="22"/>
        <v>0</v>
      </c>
      <c r="AR38" s="106">
        <f t="shared" si="10"/>
        <v>0</v>
      </c>
      <c r="AS38" s="58"/>
      <c r="AT38" s="54">
        <f t="shared" si="23"/>
        <v>0</v>
      </c>
      <c r="AU38" s="109">
        <f t="shared" si="11"/>
        <v>0</v>
      </c>
      <c r="AV38" s="165"/>
      <c r="AW38" s="164">
        <f t="shared" si="12"/>
        <v>0</v>
      </c>
      <c r="AX38" s="174">
        <f t="shared" si="24"/>
        <v>0</v>
      </c>
      <c r="AY38" s="174">
        <f t="shared" si="25"/>
        <v>0</v>
      </c>
    </row>
    <row r="39" spans="1:51" ht="58" x14ac:dyDescent="0.35">
      <c r="A39" s="50"/>
      <c r="B39" s="23" t="s">
        <v>111</v>
      </c>
      <c r="C39" s="121" t="s">
        <v>112</v>
      </c>
      <c r="D39" s="18">
        <v>1</v>
      </c>
      <c r="E39" s="18"/>
      <c r="F39" s="27">
        <v>0.3</v>
      </c>
      <c r="G39" s="56">
        <f>+F39/$F$110</f>
        <v>2.2058823529411766E-2</v>
      </c>
      <c r="H39" s="20">
        <v>45719</v>
      </c>
      <c r="I39" s="20">
        <v>45747</v>
      </c>
      <c r="J39" s="66"/>
      <c r="K39" s="60"/>
      <c r="L39" s="113">
        <v>1</v>
      </c>
      <c r="M39" s="54">
        <f t="shared" si="13"/>
        <v>1</v>
      </c>
      <c r="N39" s="106">
        <f t="shared" si="0"/>
        <v>2.2058823529411766E-2</v>
      </c>
      <c r="O39" s="113"/>
      <c r="P39" s="54">
        <f t="shared" si="26"/>
        <v>0</v>
      </c>
      <c r="Q39" s="106">
        <f t="shared" si="1"/>
        <v>0</v>
      </c>
      <c r="R39" s="158"/>
      <c r="S39" s="54">
        <f t="shared" si="14"/>
        <v>0</v>
      </c>
      <c r="T39" s="106">
        <f t="shared" si="2"/>
        <v>0</v>
      </c>
      <c r="U39" s="58"/>
      <c r="V39" s="54">
        <f t="shared" si="15"/>
        <v>0</v>
      </c>
      <c r="W39" s="106">
        <f t="shared" si="3"/>
        <v>0</v>
      </c>
      <c r="X39" s="58"/>
      <c r="Y39" s="54">
        <f t="shared" si="16"/>
        <v>0</v>
      </c>
      <c r="Z39" s="106">
        <f t="shared" si="4"/>
        <v>0</v>
      </c>
      <c r="AA39" s="58"/>
      <c r="AB39" s="54">
        <f t="shared" si="17"/>
        <v>0</v>
      </c>
      <c r="AC39" s="106">
        <f t="shared" si="5"/>
        <v>0</v>
      </c>
      <c r="AD39" s="58"/>
      <c r="AE39" s="54">
        <f t="shared" si="18"/>
        <v>0</v>
      </c>
      <c r="AF39" s="106">
        <f t="shared" si="6"/>
        <v>0</v>
      </c>
      <c r="AG39" s="58"/>
      <c r="AH39" s="54">
        <f t="shared" si="19"/>
        <v>0</v>
      </c>
      <c r="AI39" s="106">
        <f t="shared" si="7"/>
        <v>0</v>
      </c>
      <c r="AJ39" s="58"/>
      <c r="AK39" s="54">
        <f t="shared" si="20"/>
        <v>0</v>
      </c>
      <c r="AL39" s="106">
        <f t="shared" si="8"/>
        <v>0</v>
      </c>
      <c r="AM39" s="58"/>
      <c r="AN39" s="54">
        <f t="shared" si="21"/>
        <v>0</v>
      </c>
      <c r="AO39" s="106">
        <f t="shared" si="9"/>
        <v>0</v>
      </c>
      <c r="AP39" s="58"/>
      <c r="AQ39" s="54">
        <f t="shared" si="22"/>
        <v>0</v>
      </c>
      <c r="AR39" s="106">
        <f t="shared" si="10"/>
        <v>0</v>
      </c>
      <c r="AS39" s="58"/>
      <c r="AT39" s="54">
        <f t="shared" si="23"/>
        <v>0</v>
      </c>
      <c r="AU39" s="109">
        <f t="shared" si="11"/>
        <v>0</v>
      </c>
      <c r="AV39" s="152" t="s">
        <v>113</v>
      </c>
      <c r="AW39" s="164">
        <f t="shared" si="12"/>
        <v>1</v>
      </c>
      <c r="AX39" s="174">
        <f t="shared" si="24"/>
        <v>2.2058823529411766E-2</v>
      </c>
      <c r="AY39" s="174">
        <f t="shared" si="25"/>
        <v>0</v>
      </c>
    </row>
    <row r="40" spans="1:51" ht="116.5" customHeight="1" x14ac:dyDescent="0.35">
      <c r="A40" s="50"/>
      <c r="B40" s="23" t="s">
        <v>114</v>
      </c>
      <c r="C40" s="121" t="s">
        <v>115</v>
      </c>
      <c r="D40" s="18">
        <v>1</v>
      </c>
      <c r="E40" s="18"/>
      <c r="F40" s="27">
        <v>0.7</v>
      </c>
      <c r="G40" s="56">
        <f>+F40/$F$110</f>
        <v>5.1470588235294115E-2</v>
      </c>
      <c r="H40" s="20">
        <v>45748</v>
      </c>
      <c r="I40" s="20">
        <v>45900</v>
      </c>
      <c r="J40" s="66"/>
      <c r="K40" s="60"/>
      <c r="L40" s="127">
        <v>0</v>
      </c>
      <c r="M40" s="54">
        <f t="shared" si="13"/>
        <v>0</v>
      </c>
      <c r="N40" s="106">
        <f t="shared" si="0"/>
        <v>0</v>
      </c>
      <c r="O40" s="113">
        <v>0.3</v>
      </c>
      <c r="P40" s="54">
        <f t="shared" si="26"/>
        <v>0.3</v>
      </c>
      <c r="Q40" s="106">
        <f t="shared" si="1"/>
        <v>1.5441176470588234E-2</v>
      </c>
      <c r="R40" s="158">
        <v>0.7</v>
      </c>
      <c r="S40" s="54">
        <f t="shared" si="14"/>
        <v>0.7</v>
      </c>
      <c r="T40" s="106">
        <f t="shared" si="2"/>
        <v>3.6029411764705879E-2</v>
      </c>
      <c r="U40" s="58"/>
      <c r="V40" s="54">
        <f t="shared" si="15"/>
        <v>0</v>
      </c>
      <c r="W40" s="106">
        <f t="shared" si="3"/>
        <v>0</v>
      </c>
      <c r="X40" s="58"/>
      <c r="Y40" s="54">
        <f t="shared" si="16"/>
        <v>0</v>
      </c>
      <c r="Z40" s="106">
        <f t="shared" si="4"/>
        <v>0</v>
      </c>
      <c r="AA40" s="58"/>
      <c r="AB40" s="54">
        <f t="shared" si="17"/>
        <v>0</v>
      </c>
      <c r="AC40" s="106">
        <f t="shared" si="5"/>
        <v>0</v>
      </c>
      <c r="AD40" s="58"/>
      <c r="AE40" s="54">
        <f t="shared" si="18"/>
        <v>0</v>
      </c>
      <c r="AF40" s="106">
        <f t="shared" si="6"/>
        <v>0</v>
      </c>
      <c r="AG40" s="58"/>
      <c r="AH40" s="54">
        <f t="shared" si="19"/>
        <v>0</v>
      </c>
      <c r="AI40" s="106">
        <f t="shared" si="7"/>
        <v>0</v>
      </c>
      <c r="AJ40" s="58"/>
      <c r="AK40" s="54">
        <f t="shared" si="20"/>
        <v>0</v>
      </c>
      <c r="AL40" s="106">
        <f t="shared" si="8"/>
        <v>0</v>
      </c>
      <c r="AM40" s="58"/>
      <c r="AN40" s="54">
        <f t="shared" si="21"/>
        <v>0</v>
      </c>
      <c r="AO40" s="106">
        <f t="shared" si="9"/>
        <v>0</v>
      </c>
      <c r="AP40" s="58"/>
      <c r="AQ40" s="54">
        <f t="shared" si="22"/>
        <v>0</v>
      </c>
      <c r="AR40" s="106">
        <f t="shared" si="10"/>
        <v>0</v>
      </c>
      <c r="AS40" s="58"/>
      <c r="AT40" s="54">
        <f t="shared" si="23"/>
        <v>0</v>
      </c>
      <c r="AU40" s="109">
        <f t="shared" si="11"/>
        <v>0</v>
      </c>
      <c r="AV40" s="152" t="s">
        <v>116</v>
      </c>
      <c r="AW40" s="164">
        <f t="shared" si="12"/>
        <v>1</v>
      </c>
      <c r="AX40" s="174">
        <f t="shared" si="24"/>
        <v>5.1470588235294115E-2</v>
      </c>
      <c r="AY40" s="174">
        <f t="shared" si="25"/>
        <v>0</v>
      </c>
    </row>
    <row r="41" spans="1:51" ht="43.5" x14ac:dyDescent="0.35">
      <c r="A41" s="50" t="s">
        <v>117</v>
      </c>
      <c r="B41" s="23"/>
      <c r="C41" s="57"/>
      <c r="D41" s="18">
        <v>1</v>
      </c>
      <c r="E41" s="18" t="s">
        <v>50</v>
      </c>
      <c r="F41" s="27"/>
      <c r="G41" s="56"/>
      <c r="H41" s="20">
        <v>45719</v>
      </c>
      <c r="I41" s="20">
        <v>45989</v>
      </c>
      <c r="J41" s="28" t="s">
        <v>42</v>
      </c>
      <c r="K41" s="35" t="s">
        <v>118</v>
      </c>
      <c r="L41" s="18"/>
      <c r="M41" s="54">
        <f t="shared" si="13"/>
        <v>0</v>
      </c>
      <c r="N41" s="106">
        <f t="shared" si="0"/>
        <v>0</v>
      </c>
      <c r="O41" s="108"/>
      <c r="P41" s="54">
        <f t="shared" si="26"/>
        <v>0</v>
      </c>
      <c r="Q41" s="106">
        <f t="shared" si="1"/>
        <v>0</v>
      </c>
      <c r="R41" s="169"/>
      <c r="S41" s="54">
        <f t="shared" si="14"/>
        <v>0</v>
      </c>
      <c r="T41" s="106">
        <f t="shared" si="2"/>
        <v>0</v>
      </c>
      <c r="U41" s="58"/>
      <c r="V41" s="54">
        <f t="shared" si="15"/>
        <v>0</v>
      </c>
      <c r="W41" s="106">
        <f t="shared" si="3"/>
        <v>0</v>
      </c>
      <c r="X41" s="58"/>
      <c r="Y41" s="54">
        <f t="shared" si="16"/>
        <v>0</v>
      </c>
      <c r="Z41" s="106">
        <f t="shared" si="4"/>
        <v>0</v>
      </c>
      <c r="AA41" s="58"/>
      <c r="AB41" s="54">
        <f t="shared" si="17"/>
        <v>0</v>
      </c>
      <c r="AC41" s="106">
        <f t="shared" si="5"/>
        <v>0</v>
      </c>
      <c r="AD41" s="58"/>
      <c r="AE41" s="54">
        <f t="shared" si="18"/>
        <v>0</v>
      </c>
      <c r="AF41" s="106">
        <f t="shared" si="6"/>
        <v>0</v>
      </c>
      <c r="AG41" s="58"/>
      <c r="AH41" s="54">
        <f t="shared" si="19"/>
        <v>0</v>
      </c>
      <c r="AI41" s="106">
        <f t="shared" si="7"/>
        <v>0</v>
      </c>
      <c r="AJ41" s="58"/>
      <c r="AK41" s="54">
        <f t="shared" si="20"/>
        <v>0</v>
      </c>
      <c r="AL41" s="106">
        <f t="shared" si="8"/>
        <v>0</v>
      </c>
      <c r="AM41" s="58"/>
      <c r="AN41" s="54">
        <f t="shared" si="21"/>
        <v>0</v>
      </c>
      <c r="AO41" s="106">
        <f t="shared" si="9"/>
        <v>0</v>
      </c>
      <c r="AP41" s="58"/>
      <c r="AQ41" s="54">
        <f t="shared" si="22"/>
        <v>0</v>
      </c>
      <c r="AR41" s="106">
        <f t="shared" si="10"/>
        <v>0</v>
      </c>
      <c r="AS41" s="58"/>
      <c r="AT41" s="54">
        <f t="shared" si="23"/>
        <v>0</v>
      </c>
      <c r="AU41" s="109">
        <f t="shared" si="11"/>
        <v>0</v>
      </c>
      <c r="AV41" s="165"/>
      <c r="AW41" s="164">
        <f t="shared" si="12"/>
        <v>0</v>
      </c>
      <c r="AX41" s="174">
        <f t="shared" si="24"/>
        <v>0</v>
      </c>
      <c r="AY41" s="174">
        <f t="shared" si="25"/>
        <v>0</v>
      </c>
    </row>
    <row r="42" spans="1:51" ht="270" customHeight="1" x14ac:dyDescent="0.35">
      <c r="A42" s="50"/>
      <c r="B42" s="16" t="s">
        <v>119</v>
      </c>
      <c r="C42" s="121" t="s">
        <v>120</v>
      </c>
      <c r="D42" s="18">
        <v>1</v>
      </c>
      <c r="E42" s="18"/>
      <c r="F42" s="27">
        <v>0.7</v>
      </c>
      <c r="G42" s="56">
        <f>+F42/$F$110</f>
        <v>5.1470588235294115E-2</v>
      </c>
      <c r="H42" s="20">
        <v>45719</v>
      </c>
      <c r="I42" s="20">
        <v>45989</v>
      </c>
      <c r="J42" s="66"/>
      <c r="K42" s="60"/>
      <c r="L42" s="113">
        <v>0</v>
      </c>
      <c r="M42" s="54">
        <f t="shared" ref="M42" si="32">IF(ISERROR(L42/$D42),"",L42/$D42)</f>
        <v>0</v>
      </c>
      <c r="N42" s="106">
        <f t="shared" ref="N42" si="33">IF(ISERROR(M42*$G42),"",M42*$G42)</f>
        <v>0</v>
      </c>
      <c r="O42" s="113">
        <v>0.7</v>
      </c>
      <c r="P42" s="54">
        <f t="shared" si="26"/>
        <v>0.7</v>
      </c>
      <c r="Q42" s="106">
        <f t="shared" si="1"/>
        <v>3.6029411764705879E-2</v>
      </c>
      <c r="R42" s="158">
        <v>0.05</v>
      </c>
      <c r="S42" s="54">
        <f t="shared" si="14"/>
        <v>0.05</v>
      </c>
      <c r="T42" s="106">
        <f t="shared" si="2"/>
        <v>2.5735294117647058E-3</v>
      </c>
      <c r="U42" s="58">
        <v>0.25</v>
      </c>
      <c r="V42" s="54">
        <f t="shared" si="15"/>
        <v>0.25</v>
      </c>
      <c r="W42" s="106">
        <f t="shared" si="3"/>
        <v>1.2867647058823529E-2</v>
      </c>
      <c r="X42" s="58"/>
      <c r="Y42" s="54">
        <f t="shared" si="16"/>
        <v>0</v>
      </c>
      <c r="Z42" s="106">
        <f t="shared" si="4"/>
        <v>0</v>
      </c>
      <c r="AA42" s="58"/>
      <c r="AB42" s="54">
        <f t="shared" si="17"/>
        <v>0</v>
      </c>
      <c r="AC42" s="106">
        <f t="shared" si="5"/>
        <v>0</v>
      </c>
      <c r="AD42" s="58"/>
      <c r="AE42" s="54">
        <f t="shared" si="18"/>
        <v>0</v>
      </c>
      <c r="AF42" s="106">
        <f t="shared" si="6"/>
        <v>0</v>
      </c>
      <c r="AG42" s="58"/>
      <c r="AH42" s="54">
        <f t="shared" si="19"/>
        <v>0</v>
      </c>
      <c r="AI42" s="106">
        <f t="shared" si="7"/>
        <v>0</v>
      </c>
      <c r="AJ42" s="58"/>
      <c r="AK42" s="54">
        <f t="shared" si="20"/>
        <v>0</v>
      </c>
      <c r="AL42" s="106">
        <f t="shared" si="8"/>
        <v>0</v>
      </c>
      <c r="AM42" s="58"/>
      <c r="AN42" s="54">
        <f t="shared" si="21"/>
        <v>0</v>
      </c>
      <c r="AO42" s="106">
        <f t="shared" si="9"/>
        <v>0</v>
      </c>
      <c r="AP42" s="58"/>
      <c r="AQ42" s="54">
        <f t="shared" si="22"/>
        <v>0</v>
      </c>
      <c r="AR42" s="106">
        <f t="shared" si="10"/>
        <v>0</v>
      </c>
      <c r="AS42" s="58"/>
      <c r="AT42" s="54">
        <f t="shared" si="23"/>
        <v>0</v>
      </c>
      <c r="AU42" s="109">
        <f t="shared" si="11"/>
        <v>0</v>
      </c>
      <c r="AV42" s="173" t="s">
        <v>220</v>
      </c>
      <c r="AW42" s="164">
        <f t="shared" si="12"/>
        <v>1</v>
      </c>
      <c r="AX42" s="174">
        <f t="shared" si="24"/>
        <v>5.1470588235294115E-2</v>
      </c>
      <c r="AY42" s="174">
        <f t="shared" si="25"/>
        <v>0</v>
      </c>
    </row>
    <row r="43" spans="1:51" ht="120.5" customHeight="1" x14ac:dyDescent="0.35">
      <c r="A43" s="50"/>
      <c r="B43" s="16" t="s">
        <v>121</v>
      </c>
      <c r="C43" s="121" t="s">
        <v>122</v>
      </c>
      <c r="D43" s="18">
        <v>1</v>
      </c>
      <c r="E43" s="18"/>
      <c r="F43" s="27">
        <v>0.3</v>
      </c>
      <c r="G43" s="56">
        <f>+F43/$F$110</f>
        <v>2.2058823529411766E-2</v>
      </c>
      <c r="H43" s="20">
        <v>45870</v>
      </c>
      <c r="I43" s="20">
        <v>45989</v>
      </c>
      <c r="J43" s="66"/>
      <c r="K43" s="60"/>
      <c r="L43" s="113">
        <v>0</v>
      </c>
      <c r="M43" s="54">
        <f t="shared" si="13"/>
        <v>0</v>
      </c>
      <c r="N43" s="106">
        <f t="shared" si="0"/>
        <v>0</v>
      </c>
      <c r="O43" s="113">
        <v>0</v>
      </c>
      <c r="P43" s="54">
        <f t="shared" si="26"/>
        <v>0</v>
      </c>
      <c r="Q43" s="106">
        <f t="shared" si="1"/>
        <v>0</v>
      </c>
      <c r="R43" s="158">
        <v>0</v>
      </c>
      <c r="S43" s="54">
        <f t="shared" si="14"/>
        <v>0</v>
      </c>
      <c r="T43" s="106">
        <f t="shared" si="2"/>
        <v>0</v>
      </c>
      <c r="U43" s="58">
        <v>1</v>
      </c>
      <c r="V43" s="54">
        <f t="shared" si="15"/>
        <v>1</v>
      </c>
      <c r="W43" s="106">
        <f t="shared" si="3"/>
        <v>2.2058823529411766E-2</v>
      </c>
      <c r="X43" s="58"/>
      <c r="Y43" s="54">
        <f t="shared" si="16"/>
        <v>0</v>
      </c>
      <c r="Z43" s="106">
        <f t="shared" si="4"/>
        <v>0</v>
      </c>
      <c r="AA43" s="58"/>
      <c r="AB43" s="54">
        <f t="shared" si="17"/>
        <v>0</v>
      </c>
      <c r="AC43" s="106">
        <f t="shared" si="5"/>
        <v>0</v>
      </c>
      <c r="AD43" s="58"/>
      <c r="AE43" s="54">
        <f t="shared" si="18"/>
        <v>0</v>
      </c>
      <c r="AF43" s="106">
        <f t="shared" si="6"/>
        <v>0</v>
      </c>
      <c r="AG43" s="58"/>
      <c r="AH43" s="54">
        <f t="shared" si="19"/>
        <v>0</v>
      </c>
      <c r="AI43" s="106">
        <f t="shared" si="7"/>
        <v>0</v>
      </c>
      <c r="AJ43" s="58"/>
      <c r="AK43" s="54">
        <f t="shared" si="20"/>
        <v>0</v>
      </c>
      <c r="AL43" s="106">
        <f t="shared" si="8"/>
        <v>0</v>
      </c>
      <c r="AM43" s="58"/>
      <c r="AN43" s="54">
        <f t="shared" si="21"/>
        <v>0</v>
      </c>
      <c r="AO43" s="106">
        <f t="shared" si="9"/>
        <v>0</v>
      </c>
      <c r="AP43" s="58"/>
      <c r="AQ43" s="54">
        <f t="shared" si="22"/>
        <v>0</v>
      </c>
      <c r="AR43" s="106">
        <f t="shared" si="10"/>
        <v>0</v>
      </c>
      <c r="AS43" s="58"/>
      <c r="AT43" s="54">
        <f t="shared" si="23"/>
        <v>0</v>
      </c>
      <c r="AU43" s="109">
        <f t="shared" si="11"/>
        <v>0</v>
      </c>
      <c r="AV43" s="173" t="s">
        <v>221</v>
      </c>
      <c r="AW43" s="164">
        <f t="shared" si="12"/>
        <v>1</v>
      </c>
      <c r="AX43" s="174">
        <f t="shared" si="24"/>
        <v>2.2058823529411766E-2</v>
      </c>
      <c r="AY43" s="174">
        <f t="shared" si="25"/>
        <v>0</v>
      </c>
    </row>
    <row r="44" spans="1:51" ht="68.25" customHeight="1" x14ac:dyDescent="0.35">
      <c r="A44" s="50" t="s">
        <v>123</v>
      </c>
      <c r="B44" s="16"/>
      <c r="C44" s="21"/>
      <c r="D44" s="18">
        <v>1</v>
      </c>
      <c r="E44" s="18" t="s">
        <v>50</v>
      </c>
      <c r="F44" s="27"/>
      <c r="G44" s="56"/>
      <c r="H44" s="20">
        <v>45691</v>
      </c>
      <c r="I44" s="20">
        <v>46003</v>
      </c>
      <c r="J44" s="110" t="s">
        <v>124</v>
      </c>
      <c r="K44" s="35" t="s">
        <v>118</v>
      </c>
      <c r="L44" s="18"/>
      <c r="M44" s="54">
        <f t="shared" si="13"/>
        <v>0</v>
      </c>
      <c r="N44" s="106">
        <f t="shared" si="0"/>
        <v>0</v>
      </c>
      <c r="O44" s="133"/>
      <c r="P44" s="54">
        <f t="shared" si="26"/>
        <v>0</v>
      </c>
      <c r="Q44" s="106">
        <f t="shared" si="1"/>
        <v>0</v>
      </c>
      <c r="R44" s="169"/>
      <c r="S44" s="54">
        <f t="shared" si="14"/>
        <v>0</v>
      </c>
      <c r="T44" s="106">
        <f t="shared" si="2"/>
        <v>0</v>
      </c>
      <c r="U44" s="58"/>
      <c r="V44" s="54">
        <f t="shared" si="15"/>
        <v>0</v>
      </c>
      <c r="W44" s="106">
        <f t="shared" si="3"/>
        <v>0</v>
      </c>
      <c r="X44" s="58"/>
      <c r="Y44" s="54">
        <f t="shared" si="16"/>
        <v>0</v>
      </c>
      <c r="Z44" s="106">
        <f t="shared" si="4"/>
        <v>0</v>
      </c>
      <c r="AA44" s="58"/>
      <c r="AB44" s="54">
        <f t="shared" si="17"/>
        <v>0</v>
      </c>
      <c r="AC44" s="106">
        <f t="shared" si="5"/>
        <v>0</v>
      </c>
      <c r="AD44" s="58"/>
      <c r="AE44" s="54">
        <f t="shared" si="18"/>
        <v>0</v>
      </c>
      <c r="AF44" s="106">
        <f t="shared" si="6"/>
        <v>0</v>
      </c>
      <c r="AG44" s="58"/>
      <c r="AH44" s="54">
        <f t="shared" si="19"/>
        <v>0</v>
      </c>
      <c r="AI44" s="106">
        <f t="shared" si="7"/>
        <v>0</v>
      </c>
      <c r="AJ44" s="58"/>
      <c r="AK44" s="54">
        <f t="shared" si="20"/>
        <v>0</v>
      </c>
      <c r="AL44" s="106">
        <f t="shared" si="8"/>
        <v>0</v>
      </c>
      <c r="AM44" s="58"/>
      <c r="AN44" s="54">
        <f t="shared" si="21"/>
        <v>0</v>
      </c>
      <c r="AO44" s="106">
        <f t="shared" si="9"/>
        <v>0</v>
      </c>
      <c r="AP44" s="58"/>
      <c r="AQ44" s="54">
        <f t="shared" si="22"/>
        <v>0</v>
      </c>
      <c r="AR44" s="106">
        <f t="shared" si="10"/>
        <v>0</v>
      </c>
      <c r="AS44" s="58"/>
      <c r="AT44" s="54">
        <f t="shared" si="23"/>
        <v>0</v>
      </c>
      <c r="AU44" s="109">
        <f t="shared" si="11"/>
        <v>0</v>
      </c>
      <c r="AV44" s="165"/>
      <c r="AW44" s="164">
        <f t="shared" si="12"/>
        <v>0</v>
      </c>
      <c r="AX44" s="174">
        <f t="shared" si="24"/>
        <v>0</v>
      </c>
      <c r="AY44" s="174">
        <f t="shared" si="25"/>
        <v>0</v>
      </c>
    </row>
    <row r="45" spans="1:51" ht="174" customHeight="1" x14ac:dyDescent="0.35">
      <c r="A45" s="50"/>
      <c r="B45" s="16" t="s">
        <v>125</v>
      </c>
      <c r="C45" s="122" t="s">
        <v>126</v>
      </c>
      <c r="D45" s="18">
        <v>100</v>
      </c>
      <c r="E45" s="18"/>
      <c r="F45" s="27">
        <v>0.4</v>
      </c>
      <c r="G45" s="56">
        <f>+F45/$F$110</f>
        <v>2.9411764705882356E-2</v>
      </c>
      <c r="H45" s="20">
        <v>45691</v>
      </c>
      <c r="I45" s="20">
        <v>45835</v>
      </c>
      <c r="J45" s="66"/>
      <c r="K45" s="60"/>
      <c r="L45" s="113">
        <v>40</v>
      </c>
      <c r="M45" s="54">
        <f t="shared" si="13"/>
        <v>0.4</v>
      </c>
      <c r="N45" s="106">
        <f t="shared" si="0"/>
        <v>1.1764705882352943E-2</v>
      </c>
      <c r="O45" s="113">
        <v>60</v>
      </c>
      <c r="P45" s="54">
        <f t="shared" si="26"/>
        <v>0.6</v>
      </c>
      <c r="Q45" s="106">
        <f t="shared" si="1"/>
        <v>1.7647058823529412E-2</v>
      </c>
      <c r="R45" s="158"/>
      <c r="S45" s="54">
        <f t="shared" si="14"/>
        <v>0</v>
      </c>
      <c r="T45" s="106">
        <f t="shared" si="2"/>
        <v>0</v>
      </c>
      <c r="U45" s="58"/>
      <c r="V45" s="54">
        <f t="shared" si="15"/>
        <v>0</v>
      </c>
      <c r="W45" s="106">
        <f t="shared" si="3"/>
        <v>0</v>
      </c>
      <c r="X45" s="58"/>
      <c r="Y45" s="54">
        <f t="shared" si="16"/>
        <v>0</v>
      </c>
      <c r="Z45" s="106">
        <f t="shared" si="4"/>
        <v>0</v>
      </c>
      <c r="AA45" s="58"/>
      <c r="AB45" s="54">
        <f t="shared" si="17"/>
        <v>0</v>
      </c>
      <c r="AC45" s="106">
        <f t="shared" si="5"/>
        <v>0</v>
      </c>
      <c r="AD45" s="58"/>
      <c r="AE45" s="54">
        <f t="shared" si="18"/>
        <v>0</v>
      </c>
      <c r="AF45" s="106">
        <f t="shared" si="6"/>
        <v>0</v>
      </c>
      <c r="AG45" s="58"/>
      <c r="AH45" s="54">
        <f t="shared" si="19"/>
        <v>0</v>
      </c>
      <c r="AI45" s="106">
        <f t="shared" si="7"/>
        <v>0</v>
      </c>
      <c r="AJ45" s="58"/>
      <c r="AK45" s="54">
        <f t="shared" si="20"/>
        <v>0</v>
      </c>
      <c r="AL45" s="106">
        <f t="shared" si="8"/>
        <v>0</v>
      </c>
      <c r="AM45" s="58"/>
      <c r="AN45" s="54">
        <f t="shared" si="21"/>
        <v>0</v>
      </c>
      <c r="AO45" s="106">
        <f t="shared" si="9"/>
        <v>0</v>
      </c>
      <c r="AP45" s="58"/>
      <c r="AQ45" s="54">
        <f t="shared" si="22"/>
        <v>0</v>
      </c>
      <c r="AR45" s="106">
        <f t="shared" si="10"/>
        <v>0</v>
      </c>
      <c r="AS45" s="58"/>
      <c r="AT45" s="54">
        <f t="shared" si="23"/>
        <v>0</v>
      </c>
      <c r="AU45" s="109">
        <f t="shared" si="11"/>
        <v>0</v>
      </c>
      <c r="AV45" s="153" t="s">
        <v>127</v>
      </c>
      <c r="AW45" s="164">
        <f t="shared" si="12"/>
        <v>100</v>
      </c>
      <c r="AX45" s="174">
        <f t="shared" si="24"/>
        <v>2.9411764705882353E-2</v>
      </c>
      <c r="AY45" s="174">
        <f t="shared" si="25"/>
        <v>0</v>
      </c>
    </row>
    <row r="46" spans="1:51" ht="72.5" x14ac:dyDescent="0.35">
      <c r="A46" s="50"/>
      <c r="B46" s="16" t="s">
        <v>128</v>
      </c>
      <c r="C46" s="122" t="s">
        <v>129</v>
      </c>
      <c r="D46" s="18">
        <v>1</v>
      </c>
      <c r="E46" s="18"/>
      <c r="F46" s="27">
        <v>0.4</v>
      </c>
      <c r="G46" s="56">
        <f>+F46/$F$110</f>
        <v>2.9411764705882356E-2</v>
      </c>
      <c r="H46" s="20">
        <v>45748</v>
      </c>
      <c r="I46" s="20">
        <v>45898</v>
      </c>
      <c r="J46" s="66"/>
      <c r="K46" s="60"/>
      <c r="L46" s="113"/>
      <c r="M46" s="54">
        <f t="shared" si="13"/>
        <v>0</v>
      </c>
      <c r="N46" s="106">
        <f t="shared" si="0"/>
        <v>0</v>
      </c>
      <c r="O46" s="113">
        <v>0.05</v>
      </c>
      <c r="P46" s="54">
        <f t="shared" si="26"/>
        <v>0.05</v>
      </c>
      <c r="Q46" s="106">
        <f t="shared" si="1"/>
        <v>1.4705882352941178E-3</v>
      </c>
      <c r="R46" s="158">
        <v>0.95</v>
      </c>
      <c r="S46" s="54">
        <f t="shared" si="14"/>
        <v>0.95</v>
      </c>
      <c r="T46" s="106">
        <f t="shared" si="2"/>
        <v>2.7941176470588237E-2</v>
      </c>
      <c r="U46" s="58"/>
      <c r="V46" s="54">
        <f t="shared" si="15"/>
        <v>0</v>
      </c>
      <c r="W46" s="106">
        <f t="shared" si="3"/>
        <v>0</v>
      </c>
      <c r="X46" s="58"/>
      <c r="Y46" s="54">
        <f t="shared" si="16"/>
        <v>0</v>
      </c>
      <c r="Z46" s="106">
        <f t="shared" si="4"/>
        <v>0</v>
      </c>
      <c r="AA46" s="58"/>
      <c r="AB46" s="54">
        <f t="shared" si="17"/>
        <v>0</v>
      </c>
      <c r="AC46" s="106">
        <f t="shared" si="5"/>
        <v>0</v>
      </c>
      <c r="AD46" s="58"/>
      <c r="AE46" s="54">
        <f t="shared" si="18"/>
        <v>0</v>
      </c>
      <c r="AF46" s="106">
        <f t="shared" si="6"/>
        <v>0</v>
      </c>
      <c r="AG46" s="58"/>
      <c r="AH46" s="54">
        <f t="shared" si="19"/>
        <v>0</v>
      </c>
      <c r="AI46" s="106">
        <f t="shared" si="7"/>
        <v>0</v>
      </c>
      <c r="AJ46" s="58"/>
      <c r="AK46" s="54">
        <f t="shared" si="20"/>
        <v>0</v>
      </c>
      <c r="AL46" s="106">
        <f t="shared" si="8"/>
        <v>0</v>
      </c>
      <c r="AM46" s="58"/>
      <c r="AN46" s="54">
        <f t="shared" si="21"/>
        <v>0</v>
      </c>
      <c r="AO46" s="106">
        <f t="shared" si="9"/>
        <v>0</v>
      </c>
      <c r="AP46" s="58"/>
      <c r="AQ46" s="54">
        <f t="shared" si="22"/>
        <v>0</v>
      </c>
      <c r="AR46" s="106">
        <f t="shared" si="10"/>
        <v>0</v>
      </c>
      <c r="AS46" s="58"/>
      <c r="AT46" s="54">
        <f t="shared" si="23"/>
        <v>0</v>
      </c>
      <c r="AU46" s="109">
        <f t="shared" si="11"/>
        <v>0</v>
      </c>
      <c r="AV46" s="156" t="s">
        <v>130</v>
      </c>
      <c r="AW46" s="164">
        <f t="shared" si="12"/>
        <v>1</v>
      </c>
      <c r="AX46" s="174">
        <f t="shared" si="24"/>
        <v>2.9411764705882356E-2</v>
      </c>
      <c r="AY46" s="174">
        <f t="shared" si="25"/>
        <v>0</v>
      </c>
    </row>
    <row r="47" spans="1:51" ht="122.5" customHeight="1" x14ac:dyDescent="0.35">
      <c r="A47" s="50"/>
      <c r="B47" s="16" t="s">
        <v>131</v>
      </c>
      <c r="C47" s="122" t="s">
        <v>132</v>
      </c>
      <c r="D47" s="18">
        <v>1</v>
      </c>
      <c r="E47" s="18"/>
      <c r="F47" s="27">
        <v>0.2</v>
      </c>
      <c r="G47" s="56">
        <f>+F47/$F$110</f>
        <v>1.4705882352941178E-2</v>
      </c>
      <c r="H47" s="20">
        <v>45901</v>
      </c>
      <c r="I47" s="20">
        <v>46003</v>
      </c>
      <c r="J47" s="66"/>
      <c r="K47" s="60"/>
      <c r="L47" s="113"/>
      <c r="M47" s="54">
        <f t="shared" si="13"/>
        <v>0</v>
      </c>
      <c r="N47" s="106">
        <f t="shared" ref="N47:N78" si="34">IF(ISERROR(M47*$G47),"",M47*$G47)</f>
        <v>0</v>
      </c>
      <c r="O47" s="113"/>
      <c r="P47" s="54">
        <f t="shared" si="26"/>
        <v>0</v>
      </c>
      <c r="Q47" s="106">
        <f t="shared" ref="Q47:Q78" si="35">IF(ISERROR(P47*$G47),"",P47*$G47)</f>
        <v>0</v>
      </c>
      <c r="R47" s="158"/>
      <c r="S47" s="54">
        <f t="shared" si="14"/>
        <v>0</v>
      </c>
      <c r="T47" s="106">
        <f t="shared" ref="T47:T78" si="36">IF(ISERROR(S47*$G47),"",S47*$G47)</f>
        <v>0</v>
      </c>
      <c r="U47" s="58">
        <v>1</v>
      </c>
      <c r="V47" s="54">
        <f t="shared" si="15"/>
        <v>1</v>
      </c>
      <c r="W47" s="106">
        <f t="shared" si="3"/>
        <v>1.4705882352941178E-2</v>
      </c>
      <c r="X47" s="58"/>
      <c r="Y47" s="54">
        <f t="shared" si="16"/>
        <v>0</v>
      </c>
      <c r="Z47" s="106">
        <f t="shared" ref="Z47:Z78" si="37">IF(ISERROR(Y47*$G47),"",Y47*$G47)</f>
        <v>0</v>
      </c>
      <c r="AA47" s="58"/>
      <c r="AB47" s="54">
        <f t="shared" si="17"/>
        <v>0</v>
      </c>
      <c r="AC47" s="106">
        <f t="shared" ref="AC47:AC78" si="38">IF(ISERROR(AB47*$G47),"",AB47*$G47)</f>
        <v>0</v>
      </c>
      <c r="AD47" s="58"/>
      <c r="AE47" s="54">
        <f t="shared" si="18"/>
        <v>0</v>
      </c>
      <c r="AF47" s="106">
        <f t="shared" ref="AF47:AF78" si="39">IF(ISERROR(AE47*$G47),"",AE47*$G47)</f>
        <v>0</v>
      </c>
      <c r="AG47" s="58"/>
      <c r="AH47" s="54">
        <f t="shared" si="19"/>
        <v>0</v>
      </c>
      <c r="AI47" s="106">
        <f t="shared" ref="AI47:AI78" si="40">IF(ISERROR(AH47*$G47),"",AH47*$G47)</f>
        <v>0</v>
      </c>
      <c r="AJ47" s="58"/>
      <c r="AK47" s="54">
        <f t="shared" si="20"/>
        <v>0</v>
      </c>
      <c r="AL47" s="106">
        <f t="shared" ref="AL47:AL78" si="41">IF(ISERROR(AK47*$G47),"",AK47*$G47)</f>
        <v>0</v>
      </c>
      <c r="AM47" s="58"/>
      <c r="AN47" s="54">
        <f t="shared" si="21"/>
        <v>0</v>
      </c>
      <c r="AO47" s="106">
        <f t="shared" ref="AO47:AO78" si="42">IF(ISERROR(AN47*$G47),"",AN47*$G47)</f>
        <v>0</v>
      </c>
      <c r="AP47" s="58"/>
      <c r="AQ47" s="54">
        <f t="shared" si="22"/>
        <v>0</v>
      </c>
      <c r="AR47" s="106">
        <f t="shared" ref="AR47:AR78" si="43">IF(ISERROR(AQ47*$G47),"",AQ47*$G47)</f>
        <v>0</v>
      </c>
      <c r="AS47" s="58"/>
      <c r="AT47" s="54">
        <f t="shared" si="23"/>
        <v>0</v>
      </c>
      <c r="AU47" s="109">
        <f t="shared" ref="AU47:AU78" si="44">IF(ISERROR(AT47*$G47),"",AT47*$G47)</f>
        <v>0</v>
      </c>
      <c r="AV47" s="153" t="s">
        <v>133</v>
      </c>
      <c r="AW47" s="164">
        <f t="shared" si="12"/>
        <v>1</v>
      </c>
      <c r="AX47" s="174">
        <f t="shared" si="24"/>
        <v>1.4705882352941178E-2</v>
      </c>
      <c r="AY47" s="174">
        <f t="shared" si="25"/>
        <v>0</v>
      </c>
    </row>
    <row r="48" spans="1:51" ht="43.5" x14ac:dyDescent="0.35">
      <c r="A48" s="50" t="s">
        <v>134</v>
      </c>
      <c r="B48" s="16"/>
      <c r="C48" s="57"/>
      <c r="D48" s="18">
        <v>1</v>
      </c>
      <c r="E48" s="18" t="s">
        <v>50</v>
      </c>
      <c r="F48" s="27"/>
      <c r="G48" s="56"/>
      <c r="H48" s="20">
        <v>45719</v>
      </c>
      <c r="I48" s="20">
        <v>45961</v>
      </c>
      <c r="J48" s="66"/>
      <c r="K48" s="35" t="s">
        <v>135</v>
      </c>
      <c r="L48" s="18"/>
      <c r="M48" s="54">
        <f t="shared" si="13"/>
        <v>0</v>
      </c>
      <c r="N48" s="106">
        <f t="shared" si="34"/>
        <v>0</v>
      </c>
      <c r="O48" s="133"/>
      <c r="P48" s="54">
        <f t="shared" si="26"/>
        <v>0</v>
      </c>
      <c r="Q48" s="106">
        <f t="shared" si="35"/>
        <v>0</v>
      </c>
      <c r="R48" s="169"/>
      <c r="S48" s="54">
        <f t="shared" si="14"/>
        <v>0</v>
      </c>
      <c r="T48" s="106">
        <f t="shared" si="36"/>
        <v>0</v>
      </c>
      <c r="U48" s="58"/>
      <c r="V48" s="54">
        <f t="shared" si="15"/>
        <v>0</v>
      </c>
      <c r="W48" s="106">
        <f t="shared" si="3"/>
        <v>0</v>
      </c>
      <c r="X48" s="58"/>
      <c r="Y48" s="54">
        <f t="shared" si="16"/>
        <v>0</v>
      </c>
      <c r="Z48" s="106">
        <f t="shared" si="37"/>
        <v>0</v>
      </c>
      <c r="AA48" s="58"/>
      <c r="AB48" s="54">
        <f t="shared" si="17"/>
        <v>0</v>
      </c>
      <c r="AC48" s="106">
        <f t="shared" si="38"/>
        <v>0</v>
      </c>
      <c r="AD48" s="58"/>
      <c r="AE48" s="54">
        <f t="shared" si="18"/>
        <v>0</v>
      </c>
      <c r="AF48" s="106">
        <f t="shared" si="39"/>
        <v>0</v>
      </c>
      <c r="AG48" s="58"/>
      <c r="AH48" s="54">
        <f t="shared" si="19"/>
        <v>0</v>
      </c>
      <c r="AI48" s="106">
        <f t="shared" si="40"/>
        <v>0</v>
      </c>
      <c r="AJ48" s="58"/>
      <c r="AK48" s="54">
        <f t="shared" si="20"/>
        <v>0</v>
      </c>
      <c r="AL48" s="106">
        <f t="shared" si="41"/>
        <v>0</v>
      </c>
      <c r="AM48" s="58"/>
      <c r="AN48" s="54">
        <f t="shared" si="21"/>
        <v>0</v>
      </c>
      <c r="AO48" s="106">
        <f t="shared" si="42"/>
        <v>0</v>
      </c>
      <c r="AP48" s="58"/>
      <c r="AQ48" s="54">
        <f t="shared" si="22"/>
        <v>0</v>
      </c>
      <c r="AR48" s="106">
        <f t="shared" si="43"/>
        <v>0</v>
      </c>
      <c r="AS48" s="58"/>
      <c r="AT48" s="54">
        <f t="shared" si="23"/>
        <v>0</v>
      </c>
      <c r="AU48" s="109">
        <f t="shared" si="44"/>
        <v>0</v>
      </c>
      <c r="AV48" s="152"/>
      <c r="AW48" s="164">
        <f t="shared" si="12"/>
        <v>0</v>
      </c>
      <c r="AX48" s="174">
        <f t="shared" si="24"/>
        <v>0</v>
      </c>
      <c r="AY48" s="174">
        <f t="shared" si="25"/>
        <v>0</v>
      </c>
    </row>
    <row r="49" spans="1:51" ht="58" x14ac:dyDescent="0.35">
      <c r="A49" s="50"/>
      <c r="B49" s="21" t="s">
        <v>136</v>
      </c>
      <c r="C49" s="123" t="s">
        <v>137</v>
      </c>
      <c r="D49" s="18">
        <v>1</v>
      </c>
      <c r="E49" s="18"/>
      <c r="F49" s="22">
        <v>0.3</v>
      </c>
      <c r="G49" s="56">
        <f>+F49/$F$110</f>
        <v>2.2058823529411766E-2</v>
      </c>
      <c r="H49" s="20">
        <v>45719</v>
      </c>
      <c r="I49" s="20">
        <v>45747</v>
      </c>
      <c r="J49" s="67" t="s">
        <v>42</v>
      </c>
      <c r="K49" s="68"/>
      <c r="L49" s="128">
        <v>1</v>
      </c>
      <c r="M49" s="54">
        <f t="shared" si="13"/>
        <v>1</v>
      </c>
      <c r="N49" s="106">
        <f t="shared" si="34"/>
        <v>2.2058823529411766E-2</v>
      </c>
      <c r="O49" s="131"/>
      <c r="P49" s="54">
        <f t="shared" si="26"/>
        <v>0</v>
      </c>
      <c r="Q49" s="106">
        <f t="shared" si="35"/>
        <v>0</v>
      </c>
      <c r="R49" s="158"/>
      <c r="S49" s="54">
        <f t="shared" si="14"/>
        <v>0</v>
      </c>
      <c r="T49" s="106">
        <f t="shared" si="36"/>
        <v>0</v>
      </c>
      <c r="U49" s="58"/>
      <c r="V49" s="54">
        <f t="shared" si="15"/>
        <v>0</v>
      </c>
      <c r="W49" s="106">
        <f t="shared" si="3"/>
        <v>0</v>
      </c>
      <c r="X49" s="58"/>
      <c r="Y49" s="54">
        <f t="shared" si="16"/>
        <v>0</v>
      </c>
      <c r="Z49" s="106">
        <f t="shared" si="37"/>
        <v>0</v>
      </c>
      <c r="AA49" s="58"/>
      <c r="AB49" s="54">
        <f t="shared" si="17"/>
        <v>0</v>
      </c>
      <c r="AC49" s="106">
        <f t="shared" si="38"/>
        <v>0</v>
      </c>
      <c r="AD49" s="58"/>
      <c r="AE49" s="54">
        <f t="shared" si="18"/>
        <v>0</v>
      </c>
      <c r="AF49" s="106">
        <f t="shared" si="39"/>
        <v>0</v>
      </c>
      <c r="AG49" s="58"/>
      <c r="AH49" s="54">
        <f t="shared" si="19"/>
        <v>0</v>
      </c>
      <c r="AI49" s="106">
        <f t="shared" si="40"/>
        <v>0</v>
      </c>
      <c r="AJ49" s="58"/>
      <c r="AK49" s="54">
        <f t="shared" si="20"/>
        <v>0</v>
      </c>
      <c r="AL49" s="106">
        <f t="shared" si="41"/>
        <v>0</v>
      </c>
      <c r="AM49" s="58"/>
      <c r="AN49" s="54">
        <f t="shared" si="21"/>
        <v>0</v>
      </c>
      <c r="AO49" s="106">
        <f t="shared" si="42"/>
        <v>0</v>
      </c>
      <c r="AP49" s="58"/>
      <c r="AQ49" s="54">
        <f t="shared" si="22"/>
        <v>0</v>
      </c>
      <c r="AR49" s="106">
        <f t="shared" si="43"/>
        <v>0</v>
      </c>
      <c r="AS49" s="58"/>
      <c r="AT49" s="54">
        <f t="shared" si="23"/>
        <v>0</v>
      </c>
      <c r="AU49" s="109">
        <f t="shared" si="44"/>
        <v>0</v>
      </c>
      <c r="AV49" s="152" t="s">
        <v>138</v>
      </c>
      <c r="AW49" s="164">
        <f t="shared" si="12"/>
        <v>1</v>
      </c>
      <c r="AX49" s="174">
        <f t="shared" si="24"/>
        <v>2.2058823529411766E-2</v>
      </c>
      <c r="AY49" s="174">
        <f t="shared" si="25"/>
        <v>0</v>
      </c>
    </row>
    <row r="50" spans="1:51" ht="75" customHeight="1" x14ac:dyDescent="0.35">
      <c r="A50" s="50"/>
      <c r="B50" s="21" t="s">
        <v>139</v>
      </c>
      <c r="C50" s="123" t="s">
        <v>140</v>
      </c>
      <c r="D50" s="18">
        <v>1</v>
      </c>
      <c r="E50" s="18"/>
      <c r="F50" s="22">
        <v>0.3</v>
      </c>
      <c r="G50" s="56">
        <f>+F50/$F$110</f>
        <v>2.2058823529411766E-2</v>
      </c>
      <c r="H50" s="20">
        <v>45748</v>
      </c>
      <c r="I50" s="20">
        <v>45869</v>
      </c>
      <c r="J50" s="67" t="s">
        <v>42</v>
      </c>
      <c r="K50" s="68"/>
      <c r="L50" s="113"/>
      <c r="M50" s="54">
        <f t="shared" si="13"/>
        <v>0</v>
      </c>
      <c r="N50" s="106">
        <f t="shared" si="34"/>
        <v>0</v>
      </c>
      <c r="O50" s="131">
        <v>0.75</v>
      </c>
      <c r="P50" s="54">
        <f t="shared" si="26"/>
        <v>0.75</v>
      </c>
      <c r="Q50" s="106">
        <f t="shared" si="35"/>
        <v>1.6544117647058824E-2</v>
      </c>
      <c r="R50" s="158">
        <v>0.25</v>
      </c>
      <c r="S50" s="54">
        <f t="shared" si="14"/>
        <v>0.25</v>
      </c>
      <c r="T50" s="106">
        <f t="shared" si="36"/>
        <v>5.5147058823529415E-3</v>
      </c>
      <c r="U50" s="58"/>
      <c r="V50" s="54">
        <f t="shared" si="15"/>
        <v>0</v>
      </c>
      <c r="W50" s="106">
        <f t="shared" si="3"/>
        <v>0</v>
      </c>
      <c r="X50" s="58"/>
      <c r="Y50" s="54">
        <f t="shared" si="16"/>
        <v>0</v>
      </c>
      <c r="Z50" s="106">
        <f t="shared" si="37"/>
        <v>0</v>
      </c>
      <c r="AA50" s="58"/>
      <c r="AB50" s="54">
        <f t="shared" si="17"/>
        <v>0</v>
      </c>
      <c r="AC50" s="106">
        <f t="shared" si="38"/>
        <v>0</v>
      </c>
      <c r="AD50" s="58"/>
      <c r="AE50" s="54">
        <f t="shared" si="18"/>
        <v>0</v>
      </c>
      <c r="AF50" s="106">
        <f t="shared" si="39"/>
        <v>0</v>
      </c>
      <c r="AG50" s="58"/>
      <c r="AH50" s="54">
        <f t="shared" si="19"/>
        <v>0</v>
      </c>
      <c r="AI50" s="106">
        <f t="shared" si="40"/>
        <v>0</v>
      </c>
      <c r="AJ50" s="58"/>
      <c r="AK50" s="54">
        <f t="shared" si="20"/>
        <v>0</v>
      </c>
      <c r="AL50" s="106">
        <f t="shared" si="41"/>
        <v>0</v>
      </c>
      <c r="AM50" s="58"/>
      <c r="AN50" s="54">
        <f t="shared" si="21"/>
        <v>0</v>
      </c>
      <c r="AO50" s="106">
        <f t="shared" si="42"/>
        <v>0</v>
      </c>
      <c r="AP50" s="58"/>
      <c r="AQ50" s="54">
        <f t="shared" si="22"/>
        <v>0</v>
      </c>
      <c r="AR50" s="106">
        <f t="shared" si="43"/>
        <v>0</v>
      </c>
      <c r="AS50" s="58"/>
      <c r="AT50" s="54">
        <f t="shared" si="23"/>
        <v>0</v>
      </c>
      <c r="AU50" s="109">
        <f t="shared" si="44"/>
        <v>0</v>
      </c>
      <c r="AV50" s="152" t="s">
        <v>141</v>
      </c>
      <c r="AW50" s="164">
        <f t="shared" si="12"/>
        <v>1</v>
      </c>
      <c r="AX50" s="174">
        <f t="shared" si="24"/>
        <v>2.2058823529411766E-2</v>
      </c>
      <c r="AY50" s="174">
        <f t="shared" si="25"/>
        <v>0</v>
      </c>
    </row>
    <row r="51" spans="1:51" ht="76" customHeight="1" x14ac:dyDescent="0.35">
      <c r="A51" s="50"/>
      <c r="B51" s="21" t="s">
        <v>142</v>
      </c>
      <c r="C51" s="123" t="s">
        <v>143</v>
      </c>
      <c r="D51" s="18">
        <v>1</v>
      </c>
      <c r="E51" s="18"/>
      <c r="F51" s="22">
        <v>0.3</v>
      </c>
      <c r="G51" s="56">
        <f>+F51/$F$110</f>
        <v>2.2058823529411766E-2</v>
      </c>
      <c r="H51" s="20">
        <v>45870</v>
      </c>
      <c r="I51" s="20">
        <v>45961</v>
      </c>
      <c r="J51" s="67" t="s">
        <v>42</v>
      </c>
      <c r="K51" s="68"/>
      <c r="L51" s="113"/>
      <c r="M51" s="54">
        <f t="shared" si="13"/>
        <v>0</v>
      </c>
      <c r="N51" s="106">
        <f t="shared" si="34"/>
        <v>0</v>
      </c>
      <c r="O51" s="140"/>
      <c r="P51" s="54">
        <f t="shared" si="26"/>
        <v>0</v>
      </c>
      <c r="Q51" s="106">
        <f t="shared" si="35"/>
        <v>0</v>
      </c>
      <c r="R51" s="158">
        <v>0.6</v>
      </c>
      <c r="S51" s="54">
        <f t="shared" si="14"/>
        <v>0.6</v>
      </c>
      <c r="T51" s="106">
        <f t="shared" si="36"/>
        <v>1.3235294117647059E-2</v>
      </c>
      <c r="U51" s="58">
        <v>0.4</v>
      </c>
      <c r="V51" s="54">
        <f t="shared" si="15"/>
        <v>0.4</v>
      </c>
      <c r="W51" s="106">
        <f t="shared" si="3"/>
        <v>8.8235294117647075E-3</v>
      </c>
      <c r="X51" s="58"/>
      <c r="Y51" s="54">
        <f t="shared" si="16"/>
        <v>0</v>
      </c>
      <c r="Z51" s="106">
        <f t="shared" si="37"/>
        <v>0</v>
      </c>
      <c r="AA51" s="58"/>
      <c r="AB51" s="54">
        <f t="shared" si="17"/>
        <v>0</v>
      </c>
      <c r="AC51" s="106">
        <f t="shared" si="38"/>
        <v>0</v>
      </c>
      <c r="AD51" s="58"/>
      <c r="AE51" s="54">
        <f t="shared" si="18"/>
        <v>0</v>
      </c>
      <c r="AF51" s="106">
        <f t="shared" si="39"/>
        <v>0</v>
      </c>
      <c r="AG51" s="58"/>
      <c r="AH51" s="54">
        <f t="shared" si="19"/>
        <v>0</v>
      </c>
      <c r="AI51" s="106">
        <f t="shared" si="40"/>
        <v>0</v>
      </c>
      <c r="AJ51" s="58"/>
      <c r="AK51" s="54">
        <f t="shared" si="20"/>
        <v>0</v>
      </c>
      <c r="AL51" s="106">
        <f t="shared" si="41"/>
        <v>0</v>
      </c>
      <c r="AM51" s="58"/>
      <c r="AN51" s="54">
        <f t="shared" si="21"/>
        <v>0</v>
      </c>
      <c r="AO51" s="106">
        <f t="shared" si="42"/>
        <v>0</v>
      </c>
      <c r="AP51" s="58"/>
      <c r="AQ51" s="54">
        <f t="shared" si="22"/>
        <v>0</v>
      </c>
      <c r="AR51" s="106">
        <f t="shared" si="43"/>
        <v>0</v>
      </c>
      <c r="AS51" s="58"/>
      <c r="AT51" s="54">
        <f t="shared" si="23"/>
        <v>0</v>
      </c>
      <c r="AU51" s="109">
        <f t="shared" si="44"/>
        <v>0</v>
      </c>
      <c r="AV51" s="152" t="s">
        <v>144</v>
      </c>
      <c r="AW51" s="164">
        <f t="shared" si="12"/>
        <v>1</v>
      </c>
      <c r="AX51" s="174">
        <f t="shared" si="24"/>
        <v>2.2058823529411766E-2</v>
      </c>
      <c r="AY51" s="174">
        <f t="shared" si="25"/>
        <v>0</v>
      </c>
    </row>
    <row r="52" spans="1:51" ht="76" customHeight="1" x14ac:dyDescent="0.35">
      <c r="A52" s="50"/>
      <c r="B52" s="21" t="s">
        <v>145</v>
      </c>
      <c r="C52" s="123" t="s">
        <v>146</v>
      </c>
      <c r="D52" s="18">
        <v>1</v>
      </c>
      <c r="E52" s="18"/>
      <c r="F52" s="36">
        <v>0.1</v>
      </c>
      <c r="G52" s="56">
        <f>+F52/$F$110</f>
        <v>7.352941176470589E-3</v>
      </c>
      <c r="H52" s="20">
        <v>45931</v>
      </c>
      <c r="I52" s="20">
        <v>45961</v>
      </c>
      <c r="J52" s="67" t="s">
        <v>42</v>
      </c>
      <c r="K52" s="68"/>
      <c r="L52" s="113"/>
      <c r="M52" s="54">
        <f t="shared" si="13"/>
        <v>0</v>
      </c>
      <c r="N52" s="106">
        <f t="shared" si="34"/>
        <v>0</v>
      </c>
      <c r="O52" s="140"/>
      <c r="P52" s="54">
        <f t="shared" si="26"/>
        <v>0</v>
      </c>
      <c r="Q52" s="106">
        <f t="shared" si="35"/>
        <v>0</v>
      </c>
      <c r="R52" s="158"/>
      <c r="S52" s="54">
        <f t="shared" si="14"/>
        <v>0</v>
      </c>
      <c r="T52" s="106">
        <f t="shared" si="36"/>
        <v>0</v>
      </c>
      <c r="U52" s="58">
        <v>1</v>
      </c>
      <c r="V52" s="54">
        <f t="shared" si="15"/>
        <v>1</v>
      </c>
      <c r="W52" s="106">
        <f t="shared" si="3"/>
        <v>7.352941176470589E-3</v>
      </c>
      <c r="X52" s="58"/>
      <c r="Y52" s="54">
        <f t="shared" si="16"/>
        <v>0</v>
      </c>
      <c r="Z52" s="106">
        <f t="shared" si="37"/>
        <v>0</v>
      </c>
      <c r="AA52" s="58"/>
      <c r="AB52" s="54">
        <f t="shared" si="17"/>
        <v>0</v>
      </c>
      <c r="AC52" s="106">
        <f t="shared" si="38"/>
        <v>0</v>
      </c>
      <c r="AD52" s="58"/>
      <c r="AE52" s="54">
        <f t="shared" si="18"/>
        <v>0</v>
      </c>
      <c r="AF52" s="106">
        <f t="shared" si="39"/>
        <v>0</v>
      </c>
      <c r="AG52" s="58"/>
      <c r="AH52" s="54">
        <f t="shared" si="19"/>
        <v>0</v>
      </c>
      <c r="AI52" s="106">
        <f t="shared" si="40"/>
        <v>0</v>
      </c>
      <c r="AJ52" s="58"/>
      <c r="AK52" s="54">
        <f t="shared" si="20"/>
        <v>0</v>
      </c>
      <c r="AL52" s="106">
        <f t="shared" si="41"/>
        <v>0</v>
      </c>
      <c r="AM52" s="58"/>
      <c r="AN52" s="54">
        <f t="shared" si="21"/>
        <v>0</v>
      </c>
      <c r="AO52" s="106">
        <f t="shared" si="42"/>
        <v>0</v>
      </c>
      <c r="AP52" s="58"/>
      <c r="AQ52" s="54">
        <f t="shared" si="22"/>
        <v>0</v>
      </c>
      <c r="AR52" s="106">
        <f t="shared" si="43"/>
        <v>0</v>
      </c>
      <c r="AS52" s="58"/>
      <c r="AT52" s="54">
        <f t="shared" si="23"/>
        <v>0</v>
      </c>
      <c r="AU52" s="109">
        <f t="shared" si="44"/>
        <v>0</v>
      </c>
      <c r="AV52" s="152" t="s">
        <v>219</v>
      </c>
      <c r="AW52" s="164">
        <f t="shared" si="12"/>
        <v>1</v>
      </c>
      <c r="AX52" s="174">
        <f t="shared" si="24"/>
        <v>7.352941176470589E-3</v>
      </c>
      <c r="AY52" s="174">
        <f t="shared" si="25"/>
        <v>0</v>
      </c>
    </row>
    <row r="53" spans="1:51" ht="58" x14ac:dyDescent="0.35">
      <c r="A53" s="50" t="s">
        <v>147</v>
      </c>
      <c r="B53" s="16"/>
      <c r="C53" s="16"/>
      <c r="D53" s="18">
        <v>1</v>
      </c>
      <c r="E53" s="18" t="s">
        <v>41</v>
      </c>
      <c r="F53" s="36"/>
      <c r="G53" s="56"/>
      <c r="H53" s="20">
        <v>45691</v>
      </c>
      <c r="I53" s="20">
        <v>45869</v>
      </c>
      <c r="J53" s="69"/>
      <c r="K53" s="35" t="s">
        <v>148</v>
      </c>
      <c r="L53" s="108"/>
      <c r="M53" s="54">
        <f t="shared" si="13"/>
        <v>0</v>
      </c>
      <c r="N53" s="106">
        <f t="shared" si="34"/>
        <v>0</v>
      </c>
      <c r="O53" s="133"/>
      <c r="P53" s="54">
        <f t="shared" si="26"/>
        <v>0</v>
      </c>
      <c r="Q53" s="106">
        <f t="shared" si="35"/>
        <v>0</v>
      </c>
      <c r="R53" s="169"/>
      <c r="S53" s="54">
        <f t="shared" si="14"/>
        <v>0</v>
      </c>
      <c r="T53" s="106">
        <f t="shared" si="36"/>
        <v>0</v>
      </c>
      <c r="U53" s="58"/>
      <c r="V53" s="54">
        <f t="shared" si="15"/>
        <v>0</v>
      </c>
      <c r="W53" s="106">
        <f t="shared" si="3"/>
        <v>0</v>
      </c>
      <c r="X53" s="58"/>
      <c r="Y53" s="54">
        <f t="shared" si="16"/>
        <v>0</v>
      </c>
      <c r="Z53" s="106">
        <f t="shared" si="37"/>
        <v>0</v>
      </c>
      <c r="AA53" s="58"/>
      <c r="AB53" s="54">
        <f t="shared" si="17"/>
        <v>0</v>
      </c>
      <c r="AC53" s="106">
        <f t="shared" si="38"/>
        <v>0</v>
      </c>
      <c r="AD53" s="58"/>
      <c r="AE53" s="54">
        <f t="shared" si="18"/>
        <v>0</v>
      </c>
      <c r="AF53" s="106">
        <f t="shared" si="39"/>
        <v>0</v>
      </c>
      <c r="AG53" s="58"/>
      <c r="AH53" s="54">
        <f t="shared" si="19"/>
        <v>0</v>
      </c>
      <c r="AI53" s="106">
        <f t="shared" si="40"/>
        <v>0</v>
      </c>
      <c r="AJ53" s="58"/>
      <c r="AK53" s="54">
        <f t="shared" si="20"/>
        <v>0</v>
      </c>
      <c r="AL53" s="106">
        <f t="shared" si="41"/>
        <v>0</v>
      </c>
      <c r="AM53" s="58"/>
      <c r="AN53" s="54">
        <f t="shared" si="21"/>
        <v>0</v>
      </c>
      <c r="AO53" s="106">
        <f t="shared" si="42"/>
        <v>0</v>
      </c>
      <c r="AP53" s="58"/>
      <c r="AQ53" s="54">
        <f t="shared" si="22"/>
        <v>0</v>
      </c>
      <c r="AR53" s="106">
        <f t="shared" si="43"/>
        <v>0</v>
      </c>
      <c r="AS53" s="58"/>
      <c r="AT53" s="54">
        <f t="shared" si="23"/>
        <v>0</v>
      </c>
      <c r="AU53" s="109">
        <f t="shared" si="44"/>
        <v>0</v>
      </c>
      <c r="AV53" s="165"/>
      <c r="AW53" s="164">
        <f t="shared" si="12"/>
        <v>0</v>
      </c>
      <c r="AX53" s="174">
        <f t="shared" si="24"/>
        <v>0</v>
      </c>
      <c r="AY53" s="174">
        <f t="shared" si="25"/>
        <v>0</v>
      </c>
    </row>
    <row r="54" spans="1:51" ht="58" x14ac:dyDescent="0.35">
      <c r="A54" s="50"/>
      <c r="B54" s="16" t="s">
        <v>149</v>
      </c>
      <c r="C54" s="124" t="s">
        <v>150</v>
      </c>
      <c r="D54" s="18">
        <v>1</v>
      </c>
      <c r="E54" s="18" t="s">
        <v>41</v>
      </c>
      <c r="F54" s="36">
        <v>0.25</v>
      </c>
      <c r="G54" s="56">
        <f>+F54/$F$110</f>
        <v>1.8382352941176471E-2</v>
      </c>
      <c r="H54" s="20">
        <v>45691</v>
      </c>
      <c r="I54" s="20">
        <v>45747</v>
      </c>
      <c r="J54" s="67" t="s">
        <v>42</v>
      </c>
      <c r="K54" s="60"/>
      <c r="L54" s="128">
        <v>1</v>
      </c>
      <c r="M54" s="54">
        <f t="shared" ref="M54" si="45">IF(ISERROR(L54/$D54),"",L54/$D54)</f>
        <v>1</v>
      </c>
      <c r="N54" s="106">
        <f t="shared" ref="N54" si="46">IF(ISERROR(M54*$G54),"",M54*$G54)</f>
        <v>1.8382352941176471E-2</v>
      </c>
      <c r="O54" s="131"/>
      <c r="P54" s="54">
        <f t="shared" si="26"/>
        <v>0</v>
      </c>
      <c r="Q54" s="106">
        <f t="shared" si="35"/>
        <v>0</v>
      </c>
      <c r="R54" s="158"/>
      <c r="S54" s="54">
        <f t="shared" si="14"/>
        <v>0</v>
      </c>
      <c r="T54" s="106">
        <f t="shared" si="36"/>
        <v>0</v>
      </c>
      <c r="U54" s="58"/>
      <c r="V54" s="54">
        <f t="shared" si="15"/>
        <v>0</v>
      </c>
      <c r="W54" s="106">
        <f t="shared" si="3"/>
        <v>0</v>
      </c>
      <c r="X54" s="58"/>
      <c r="Y54" s="54">
        <f t="shared" si="16"/>
        <v>0</v>
      </c>
      <c r="Z54" s="106">
        <f t="shared" si="37"/>
        <v>0</v>
      </c>
      <c r="AA54" s="58"/>
      <c r="AB54" s="54">
        <f t="shared" si="17"/>
        <v>0</v>
      </c>
      <c r="AC54" s="106">
        <f t="shared" si="38"/>
        <v>0</v>
      </c>
      <c r="AD54" s="58"/>
      <c r="AE54" s="54">
        <f t="shared" si="18"/>
        <v>0</v>
      </c>
      <c r="AF54" s="106">
        <f t="shared" si="39"/>
        <v>0</v>
      </c>
      <c r="AG54" s="58"/>
      <c r="AH54" s="54">
        <f t="shared" si="19"/>
        <v>0</v>
      </c>
      <c r="AI54" s="106">
        <f t="shared" si="40"/>
        <v>0</v>
      </c>
      <c r="AJ54" s="58"/>
      <c r="AK54" s="54">
        <f t="shared" si="20"/>
        <v>0</v>
      </c>
      <c r="AL54" s="106">
        <f t="shared" si="41"/>
        <v>0</v>
      </c>
      <c r="AM54" s="58"/>
      <c r="AN54" s="54">
        <f t="shared" si="21"/>
        <v>0</v>
      </c>
      <c r="AO54" s="106">
        <f t="shared" si="42"/>
        <v>0</v>
      </c>
      <c r="AP54" s="58"/>
      <c r="AQ54" s="54">
        <f t="shared" si="22"/>
        <v>0</v>
      </c>
      <c r="AR54" s="106">
        <f t="shared" si="43"/>
        <v>0</v>
      </c>
      <c r="AS54" s="58"/>
      <c r="AT54" s="54">
        <f t="shared" si="23"/>
        <v>0</v>
      </c>
      <c r="AU54" s="109">
        <f t="shared" si="44"/>
        <v>0</v>
      </c>
      <c r="AV54" s="152" t="s">
        <v>151</v>
      </c>
      <c r="AW54" s="164">
        <f t="shared" si="12"/>
        <v>1</v>
      </c>
      <c r="AX54" s="174">
        <f t="shared" si="24"/>
        <v>1.8382352941176471E-2</v>
      </c>
      <c r="AY54" s="174">
        <f t="shared" si="25"/>
        <v>0</v>
      </c>
    </row>
    <row r="55" spans="1:51" ht="43.5" x14ac:dyDescent="0.35">
      <c r="A55" s="50"/>
      <c r="B55" s="16" t="s">
        <v>152</v>
      </c>
      <c r="C55" s="124" t="s">
        <v>153</v>
      </c>
      <c r="D55" s="18">
        <v>1</v>
      </c>
      <c r="E55" s="18" t="s">
        <v>41</v>
      </c>
      <c r="F55" s="36">
        <v>0.2</v>
      </c>
      <c r="G55" s="56">
        <f>+F55/$F$110</f>
        <v>1.4705882352941178E-2</v>
      </c>
      <c r="H55" s="20">
        <v>45748</v>
      </c>
      <c r="I55" s="20">
        <v>45838</v>
      </c>
      <c r="J55" s="67" t="s">
        <v>42</v>
      </c>
      <c r="K55" s="60"/>
      <c r="L55" s="113"/>
      <c r="M55" s="54">
        <f t="shared" si="13"/>
        <v>0</v>
      </c>
      <c r="N55" s="106">
        <f t="shared" si="34"/>
        <v>0</v>
      </c>
      <c r="O55" s="131">
        <v>1</v>
      </c>
      <c r="P55" s="54">
        <f t="shared" si="26"/>
        <v>1</v>
      </c>
      <c r="Q55" s="106">
        <f t="shared" si="35"/>
        <v>1.4705882352941178E-2</v>
      </c>
      <c r="R55" s="158"/>
      <c r="S55" s="54">
        <f t="shared" si="14"/>
        <v>0</v>
      </c>
      <c r="T55" s="106">
        <f t="shared" si="36"/>
        <v>0</v>
      </c>
      <c r="U55" s="58"/>
      <c r="V55" s="54">
        <f t="shared" si="15"/>
        <v>0</v>
      </c>
      <c r="W55" s="106">
        <f t="shared" si="3"/>
        <v>0</v>
      </c>
      <c r="X55" s="58"/>
      <c r="Y55" s="54">
        <f t="shared" si="16"/>
        <v>0</v>
      </c>
      <c r="Z55" s="106">
        <f t="shared" si="37"/>
        <v>0</v>
      </c>
      <c r="AA55" s="58"/>
      <c r="AB55" s="54">
        <f t="shared" si="17"/>
        <v>0</v>
      </c>
      <c r="AC55" s="106">
        <f t="shared" si="38"/>
        <v>0</v>
      </c>
      <c r="AD55" s="58"/>
      <c r="AE55" s="54">
        <f t="shared" si="18"/>
        <v>0</v>
      </c>
      <c r="AF55" s="106">
        <f t="shared" si="39"/>
        <v>0</v>
      </c>
      <c r="AG55" s="58"/>
      <c r="AH55" s="54">
        <f t="shared" si="19"/>
        <v>0</v>
      </c>
      <c r="AI55" s="106">
        <f t="shared" si="40"/>
        <v>0</v>
      </c>
      <c r="AJ55" s="58"/>
      <c r="AK55" s="54">
        <f t="shared" si="20"/>
        <v>0</v>
      </c>
      <c r="AL55" s="106">
        <f t="shared" si="41"/>
        <v>0</v>
      </c>
      <c r="AM55" s="58"/>
      <c r="AN55" s="54">
        <f t="shared" si="21"/>
        <v>0</v>
      </c>
      <c r="AO55" s="106">
        <f t="shared" si="42"/>
        <v>0</v>
      </c>
      <c r="AP55" s="58"/>
      <c r="AQ55" s="54">
        <f t="shared" si="22"/>
        <v>0</v>
      </c>
      <c r="AR55" s="106">
        <f t="shared" si="43"/>
        <v>0</v>
      </c>
      <c r="AS55" s="58"/>
      <c r="AT55" s="54">
        <f t="shared" si="23"/>
        <v>0</v>
      </c>
      <c r="AU55" s="109">
        <f t="shared" si="44"/>
        <v>0</v>
      </c>
      <c r="AV55" s="152" t="s">
        <v>154</v>
      </c>
      <c r="AW55" s="164">
        <f t="shared" si="12"/>
        <v>1</v>
      </c>
      <c r="AX55" s="174">
        <f t="shared" si="24"/>
        <v>1.4705882352941178E-2</v>
      </c>
      <c r="AY55" s="174">
        <f t="shared" si="25"/>
        <v>0</v>
      </c>
    </row>
    <row r="56" spans="1:51" ht="58" x14ac:dyDescent="0.35">
      <c r="A56" s="50"/>
      <c r="B56" s="16" t="s">
        <v>155</v>
      </c>
      <c r="C56" s="124" t="s">
        <v>156</v>
      </c>
      <c r="D56" s="18">
        <v>1</v>
      </c>
      <c r="E56" s="18" t="s">
        <v>41</v>
      </c>
      <c r="F56" s="36">
        <v>0.15</v>
      </c>
      <c r="G56" s="56">
        <f>+F56/$F$110</f>
        <v>1.1029411764705883E-2</v>
      </c>
      <c r="H56" s="20">
        <v>45839</v>
      </c>
      <c r="I56" s="20">
        <v>45869</v>
      </c>
      <c r="J56" s="67" t="s">
        <v>42</v>
      </c>
      <c r="K56" s="60"/>
      <c r="L56" s="113"/>
      <c r="M56" s="54">
        <f t="shared" si="13"/>
        <v>0</v>
      </c>
      <c r="N56" s="106">
        <f t="shared" si="34"/>
        <v>0</v>
      </c>
      <c r="O56" s="140"/>
      <c r="P56" s="54">
        <f t="shared" si="26"/>
        <v>0</v>
      </c>
      <c r="Q56" s="106">
        <f t="shared" si="35"/>
        <v>0</v>
      </c>
      <c r="R56" s="158">
        <v>1</v>
      </c>
      <c r="S56" s="54">
        <f>IF(ISERROR(R56/$D56),"",R56/$D56)</f>
        <v>1</v>
      </c>
      <c r="T56" s="106">
        <f t="shared" si="36"/>
        <v>1.1029411764705883E-2</v>
      </c>
      <c r="U56" s="58"/>
      <c r="V56" s="54">
        <f t="shared" si="15"/>
        <v>0</v>
      </c>
      <c r="W56" s="106">
        <f t="shared" si="3"/>
        <v>0</v>
      </c>
      <c r="X56" s="58"/>
      <c r="Y56" s="54">
        <f t="shared" si="16"/>
        <v>0</v>
      </c>
      <c r="Z56" s="106">
        <f t="shared" si="37"/>
        <v>0</v>
      </c>
      <c r="AA56" s="58"/>
      <c r="AB56" s="54">
        <f t="shared" si="17"/>
        <v>0</v>
      </c>
      <c r="AC56" s="106">
        <f t="shared" si="38"/>
        <v>0</v>
      </c>
      <c r="AD56" s="58"/>
      <c r="AE56" s="54">
        <f t="shared" si="18"/>
        <v>0</v>
      </c>
      <c r="AF56" s="106">
        <f t="shared" si="39"/>
        <v>0</v>
      </c>
      <c r="AG56" s="58"/>
      <c r="AH56" s="54">
        <f t="shared" si="19"/>
        <v>0</v>
      </c>
      <c r="AI56" s="106">
        <f t="shared" si="40"/>
        <v>0</v>
      </c>
      <c r="AJ56" s="58"/>
      <c r="AK56" s="54">
        <f t="shared" si="20"/>
        <v>0</v>
      </c>
      <c r="AL56" s="106">
        <f t="shared" si="41"/>
        <v>0</v>
      </c>
      <c r="AM56" s="58"/>
      <c r="AN56" s="54">
        <f t="shared" si="21"/>
        <v>0</v>
      </c>
      <c r="AO56" s="106">
        <f t="shared" si="42"/>
        <v>0</v>
      </c>
      <c r="AP56" s="58"/>
      <c r="AQ56" s="54">
        <f t="shared" si="22"/>
        <v>0</v>
      </c>
      <c r="AR56" s="106">
        <f t="shared" si="43"/>
        <v>0</v>
      </c>
      <c r="AS56" s="58"/>
      <c r="AT56" s="54">
        <f t="shared" si="23"/>
        <v>0</v>
      </c>
      <c r="AU56" s="109">
        <f t="shared" si="44"/>
        <v>0</v>
      </c>
      <c r="AV56" s="152" t="s">
        <v>157</v>
      </c>
      <c r="AW56" s="164">
        <f t="shared" si="12"/>
        <v>1</v>
      </c>
      <c r="AX56" s="174">
        <f t="shared" si="24"/>
        <v>1.1029411764705883E-2</v>
      </c>
      <c r="AY56" s="174">
        <f t="shared" si="25"/>
        <v>0</v>
      </c>
    </row>
    <row r="57" spans="1:51" ht="43.5" x14ac:dyDescent="0.35">
      <c r="A57" s="50" t="s">
        <v>158</v>
      </c>
      <c r="B57" s="16"/>
      <c r="C57" s="57"/>
      <c r="D57" s="18">
        <v>1</v>
      </c>
      <c r="E57" s="18" t="s">
        <v>50</v>
      </c>
      <c r="F57" s="27"/>
      <c r="G57" s="56"/>
      <c r="H57" s="20">
        <v>45691</v>
      </c>
      <c r="I57" s="20">
        <v>46003</v>
      </c>
      <c r="J57" s="66"/>
      <c r="K57" s="35" t="s">
        <v>148</v>
      </c>
      <c r="L57" s="18"/>
      <c r="M57" s="54">
        <f t="shared" si="13"/>
        <v>0</v>
      </c>
      <c r="N57" s="106">
        <f t="shared" si="34"/>
        <v>0</v>
      </c>
      <c r="O57" s="133"/>
      <c r="P57" s="54">
        <f t="shared" si="26"/>
        <v>0</v>
      </c>
      <c r="Q57" s="106">
        <f t="shared" si="35"/>
        <v>0</v>
      </c>
      <c r="R57" s="169"/>
      <c r="S57" s="54">
        <f t="shared" si="14"/>
        <v>0</v>
      </c>
      <c r="T57" s="106">
        <f t="shared" si="36"/>
        <v>0</v>
      </c>
      <c r="U57" s="58"/>
      <c r="V57" s="54">
        <f t="shared" si="15"/>
        <v>0</v>
      </c>
      <c r="W57" s="106">
        <f t="shared" si="3"/>
        <v>0</v>
      </c>
      <c r="X57" s="58"/>
      <c r="Y57" s="54">
        <f t="shared" si="16"/>
        <v>0</v>
      </c>
      <c r="Z57" s="106">
        <f t="shared" si="37"/>
        <v>0</v>
      </c>
      <c r="AA57" s="58"/>
      <c r="AB57" s="54">
        <f t="shared" si="17"/>
        <v>0</v>
      </c>
      <c r="AC57" s="106">
        <f t="shared" si="38"/>
        <v>0</v>
      </c>
      <c r="AD57" s="58"/>
      <c r="AE57" s="54">
        <f t="shared" si="18"/>
        <v>0</v>
      </c>
      <c r="AF57" s="106">
        <f t="shared" si="39"/>
        <v>0</v>
      </c>
      <c r="AG57" s="58"/>
      <c r="AH57" s="54">
        <f t="shared" si="19"/>
        <v>0</v>
      </c>
      <c r="AI57" s="106">
        <f t="shared" si="40"/>
        <v>0</v>
      </c>
      <c r="AJ57" s="58"/>
      <c r="AK57" s="54">
        <f t="shared" si="20"/>
        <v>0</v>
      </c>
      <c r="AL57" s="106">
        <f t="shared" si="41"/>
        <v>0</v>
      </c>
      <c r="AM57" s="58"/>
      <c r="AN57" s="54">
        <f t="shared" si="21"/>
        <v>0</v>
      </c>
      <c r="AO57" s="106">
        <f t="shared" si="42"/>
        <v>0</v>
      </c>
      <c r="AP57" s="58"/>
      <c r="AQ57" s="54">
        <f t="shared" si="22"/>
        <v>0</v>
      </c>
      <c r="AR57" s="106">
        <f t="shared" si="43"/>
        <v>0</v>
      </c>
      <c r="AS57" s="58"/>
      <c r="AT57" s="54">
        <f t="shared" si="23"/>
        <v>0</v>
      </c>
      <c r="AU57" s="109">
        <f t="shared" si="44"/>
        <v>0</v>
      </c>
      <c r="AV57" s="165"/>
      <c r="AW57" s="164">
        <f t="shared" si="12"/>
        <v>0</v>
      </c>
      <c r="AX57" s="174">
        <f t="shared" si="24"/>
        <v>0</v>
      </c>
      <c r="AY57" s="174">
        <f t="shared" si="25"/>
        <v>0</v>
      </c>
    </row>
    <row r="58" spans="1:51" ht="72.5" x14ac:dyDescent="0.35">
      <c r="A58" s="50"/>
      <c r="B58" s="16" t="s">
        <v>159</v>
      </c>
      <c r="C58" s="117" t="s">
        <v>160</v>
      </c>
      <c r="D58" s="18">
        <v>1</v>
      </c>
      <c r="E58" s="18"/>
      <c r="F58" s="19">
        <v>0.2</v>
      </c>
      <c r="G58" s="56">
        <f>+F58/$F$110</f>
        <v>1.4705882352941178E-2</v>
      </c>
      <c r="H58" s="20">
        <v>45691</v>
      </c>
      <c r="I58" s="20">
        <v>45747</v>
      </c>
      <c r="J58" s="17" t="s">
        <v>161</v>
      </c>
      <c r="K58" s="33"/>
      <c r="L58" s="113">
        <v>1</v>
      </c>
      <c r="M58" s="54">
        <f t="shared" si="13"/>
        <v>1</v>
      </c>
      <c r="N58" s="106">
        <f t="shared" si="34"/>
        <v>1.4705882352941178E-2</v>
      </c>
      <c r="O58" s="129"/>
      <c r="P58" s="54">
        <f t="shared" si="26"/>
        <v>0</v>
      </c>
      <c r="Q58" s="106">
        <f t="shared" si="35"/>
        <v>0</v>
      </c>
      <c r="R58" s="158"/>
      <c r="S58" s="54">
        <f t="shared" si="14"/>
        <v>0</v>
      </c>
      <c r="T58" s="106">
        <f t="shared" si="36"/>
        <v>0</v>
      </c>
      <c r="U58" s="58"/>
      <c r="V58" s="54">
        <f t="shared" si="15"/>
        <v>0</v>
      </c>
      <c r="W58" s="106">
        <f t="shared" si="3"/>
        <v>0</v>
      </c>
      <c r="X58" s="58"/>
      <c r="Y58" s="54">
        <f t="shared" si="16"/>
        <v>0</v>
      </c>
      <c r="Z58" s="106">
        <f t="shared" si="37"/>
        <v>0</v>
      </c>
      <c r="AA58" s="58"/>
      <c r="AB58" s="54">
        <f t="shared" si="17"/>
        <v>0</v>
      </c>
      <c r="AC58" s="106">
        <f t="shared" si="38"/>
        <v>0</v>
      </c>
      <c r="AD58" s="58"/>
      <c r="AE58" s="54">
        <f t="shared" si="18"/>
        <v>0</v>
      </c>
      <c r="AF58" s="106">
        <f t="shared" si="39"/>
        <v>0</v>
      </c>
      <c r="AG58" s="58"/>
      <c r="AH58" s="54">
        <f t="shared" si="19"/>
        <v>0</v>
      </c>
      <c r="AI58" s="106">
        <f t="shared" si="40"/>
        <v>0</v>
      </c>
      <c r="AJ58" s="58"/>
      <c r="AK58" s="54">
        <f t="shared" si="20"/>
        <v>0</v>
      </c>
      <c r="AL58" s="106">
        <f t="shared" si="41"/>
        <v>0</v>
      </c>
      <c r="AM58" s="58"/>
      <c r="AN58" s="54">
        <f t="shared" si="21"/>
        <v>0</v>
      </c>
      <c r="AO58" s="106">
        <f t="shared" si="42"/>
        <v>0</v>
      </c>
      <c r="AP58" s="58"/>
      <c r="AQ58" s="54">
        <f t="shared" si="22"/>
        <v>0</v>
      </c>
      <c r="AR58" s="106">
        <f t="shared" si="43"/>
        <v>0</v>
      </c>
      <c r="AS58" s="58"/>
      <c r="AT58" s="54">
        <f t="shared" si="23"/>
        <v>0</v>
      </c>
      <c r="AU58" s="109">
        <f t="shared" si="44"/>
        <v>0</v>
      </c>
      <c r="AV58" s="152" t="s">
        <v>162</v>
      </c>
      <c r="AW58" s="164">
        <f t="shared" si="12"/>
        <v>1</v>
      </c>
      <c r="AX58" s="174">
        <f t="shared" si="24"/>
        <v>1.4705882352941178E-2</v>
      </c>
      <c r="AY58" s="174">
        <f t="shared" si="25"/>
        <v>0</v>
      </c>
    </row>
    <row r="59" spans="1:51" ht="43.5" x14ac:dyDescent="0.35">
      <c r="A59" s="50"/>
      <c r="B59" s="16" t="s">
        <v>163</v>
      </c>
      <c r="C59" s="125" t="s">
        <v>164</v>
      </c>
      <c r="D59" s="18">
        <v>1</v>
      </c>
      <c r="E59" s="18"/>
      <c r="F59" s="19">
        <v>0.2</v>
      </c>
      <c r="G59" s="56">
        <f>+F59/$F$110</f>
        <v>1.4705882352941178E-2</v>
      </c>
      <c r="H59" s="20">
        <v>45748</v>
      </c>
      <c r="I59" s="20">
        <v>45777</v>
      </c>
      <c r="J59" s="66" t="s">
        <v>165</v>
      </c>
      <c r="K59" s="60"/>
      <c r="L59" s="113">
        <v>0</v>
      </c>
      <c r="M59" s="54">
        <f t="shared" si="13"/>
        <v>0</v>
      </c>
      <c r="N59" s="106">
        <f t="shared" si="34"/>
        <v>0</v>
      </c>
      <c r="O59" s="129">
        <v>1</v>
      </c>
      <c r="P59" s="54">
        <f t="shared" si="26"/>
        <v>1</v>
      </c>
      <c r="Q59" s="106">
        <f t="shared" si="35"/>
        <v>1.4705882352941178E-2</v>
      </c>
      <c r="R59" s="158"/>
      <c r="S59" s="54">
        <f t="shared" si="14"/>
        <v>0</v>
      </c>
      <c r="T59" s="106">
        <f t="shared" si="36"/>
        <v>0</v>
      </c>
      <c r="U59" s="58"/>
      <c r="V59" s="54">
        <f t="shared" si="15"/>
        <v>0</v>
      </c>
      <c r="W59" s="106">
        <f t="shared" si="3"/>
        <v>0</v>
      </c>
      <c r="X59" s="58"/>
      <c r="Y59" s="54">
        <f t="shared" si="16"/>
        <v>0</v>
      </c>
      <c r="Z59" s="106">
        <f t="shared" si="37"/>
        <v>0</v>
      </c>
      <c r="AA59" s="58"/>
      <c r="AB59" s="54">
        <f t="shared" si="17"/>
        <v>0</v>
      </c>
      <c r="AC59" s="106">
        <f t="shared" si="38"/>
        <v>0</v>
      </c>
      <c r="AD59" s="58"/>
      <c r="AE59" s="54">
        <f t="shared" si="18"/>
        <v>0</v>
      </c>
      <c r="AF59" s="106">
        <f t="shared" si="39"/>
        <v>0</v>
      </c>
      <c r="AG59" s="58"/>
      <c r="AH59" s="54">
        <f t="shared" si="19"/>
        <v>0</v>
      </c>
      <c r="AI59" s="106">
        <f t="shared" si="40"/>
        <v>0</v>
      </c>
      <c r="AJ59" s="58"/>
      <c r="AK59" s="54">
        <f t="shared" si="20"/>
        <v>0</v>
      </c>
      <c r="AL59" s="106">
        <f t="shared" si="41"/>
        <v>0</v>
      </c>
      <c r="AM59" s="58"/>
      <c r="AN59" s="54">
        <f t="shared" si="21"/>
        <v>0</v>
      </c>
      <c r="AO59" s="106">
        <f t="shared" si="42"/>
        <v>0</v>
      </c>
      <c r="AP59" s="58"/>
      <c r="AQ59" s="54">
        <f t="shared" si="22"/>
        <v>0</v>
      </c>
      <c r="AR59" s="106">
        <f t="shared" si="43"/>
        <v>0</v>
      </c>
      <c r="AS59" s="58"/>
      <c r="AT59" s="54">
        <f t="shared" si="23"/>
        <v>0</v>
      </c>
      <c r="AU59" s="109">
        <f t="shared" si="44"/>
        <v>0</v>
      </c>
      <c r="AV59" s="165" t="s">
        <v>166</v>
      </c>
      <c r="AW59" s="164">
        <f t="shared" si="12"/>
        <v>1</v>
      </c>
      <c r="AX59" s="174">
        <f t="shared" si="24"/>
        <v>1.4705882352941178E-2</v>
      </c>
      <c r="AY59" s="174">
        <f t="shared" si="25"/>
        <v>0</v>
      </c>
    </row>
    <row r="60" spans="1:51" ht="58" x14ac:dyDescent="0.35">
      <c r="A60" s="50"/>
      <c r="B60" s="16" t="s">
        <v>167</v>
      </c>
      <c r="C60" s="125" t="s">
        <v>168</v>
      </c>
      <c r="D60" s="18">
        <v>1</v>
      </c>
      <c r="E60" s="18"/>
      <c r="F60" s="19">
        <v>0.2</v>
      </c>
      <c r="G60" s="56">
        <f>+F60/$F$110</f>
        <v>1.4705882352941178E-2</v>
      </c>
      <c r="H60" s="20">
        <v>45782</v>
      </c>
      <c r="I60" s="20">
        <v>45807</v>
      </c>
      <c r="J60" s="66" t="s">
        <v>165</v>
      </c>
      <c r="K60" s="60"/>
      <c r="L60" s="113">
        <v>0</v>
      </c>
      <c r="M60" s="54">
        <f t="shared" si="13"/>
        <v>0</v>
      </c>
      <c r="N60" s="106">
        <f t="shared" si="34"/>
        <v>0</v>
      </c>
      <c r="O60" s="129">
        <v>1</v>
      </c>
      <c r="P60" s="54">
        <f t="shared" si="26"/>
        <v>1</v>
      </c>
      <c r="Q60" s="106">
        <f t="shared" si="35"/>
        <v>1.4705882352941178E-2</v>
      </c>
      <c r="R60" s="158"/>
      <c r="S60" s="54">
        <f t="shared" si="14"/>
        <v>0</v>
      </c>
      <c r="T60" s="106">
        <f t="shared" si="36"/>
        <v>0</v>
      </c>
      <c r="U60" s="58"/>
      <c r="V60" s="54">
        <f t="shared" si="15"/>
        <v>0</v>
      </c>
      <c r="W60" s="106">
        <f t="shared" si="3"/>
        <v>0</v>
      </c>
      <c r="X60" s="58"/>
      <c r="Y60" s="54">
        <f t="shared" si="16"/>
        <v>0</v>
      </c>
      <c r="Z60" s="106">
        <f t="shared" si="37"/>
        <v>0</v>
      </c>
      <c r="AA60" s="58"/>
      <c r="AB60" s="54">
        <f t="shared" si="17"/>
        <v>0</v>
      </c>
      <c r="AC60" s="106">
        <f t="shared" si="38"/>
        <v>0</v>
      </c>
      <c r="AD60" s="58"/>
      <c r="AE60" s="54">
        <f t="shared" si="18"/>
        <v>0</v>
      </c>
      <c r="AF60" s="106">
        <f t="shared" si="39"/>
        <v>0</v>
      </c>
      <c r="AG60" s="58"/>
      <c r="AH60" s="54">
        <f t="shared" si="19"/>
        <v>0</v>
      </c>
      <c r="AI60" s="106">
        <f t="shared" si="40"/>
        <v>0</v>
      </c>
      <c r="AJ60" s="58"/>
      <c r="AK60" s="54">
        <f t="shared" si="20"/>
        <v>0</v>
      </c>
      <c r="AL60" s="106">
        <f t="shared" si="41"/>
        <v>0</v>
      </c>
      <c r="AM60" s="58"/>
      <c r="AN60" s="54">
        <f t="shared" si="21"/>
        <v>0</v>
      </c>
      <c r="AO60" s="106">
        <f t="shared" si="42"/>
        <v>0</v>
      </c>
      <c r="AP60" s="58"/>
      <c r="AQ60" s="54">
        <f t="shared" si="22"/>
        <v>0</v>
      </c>
      <c r="AR60" s="106">
        <f t="shared" si="43"/>
        <v>0</v>
      </c>
      <c r="AS60" s="58"/>
      <c r="AT60" s="54">
        <f t="shared" si="23"/>
        <v>0</v>
      </c>
      <c r="AU60" s="109">
        <f t="shared" si="44"/>
        <v>0</v>
      </c>
      <c r="AV60" s="165" t="s">
        <v>169</v>
      </c>
      <c r="AW60" s="164">
        <f t="shared" si="12"/>
        <v>1</v>
      </c>
      <c r="AX60" s="174">
        <f t="shared" si="24"/>
        <v>1.4705882352941178E-2</v>
      </c>
      <c r="AY60" s="174">
        <f t="shared" si="25"/>
        <v>0</v>
      </c>
    </row>
    <row r="61" spans="1:51" ht="72.5" x14ac:dyDescent="0.35">
      <c r="A61" s="50"/>
      <c r="B61" s="16" t="s">
        <v>170</v>
      </c>
      <c r="C61" s="125" t="s">
        <v>171</v>
      </c>
      <c r="D61" s="18">
        <v>1</v>
      </c>
      <c r="E61" s="18"/>
      <c r="F61" s="19">
        <v>0.4</v>
      </c>
      <c r="G61" s="56">
        <f>+F61/$F$110</f>
        <v>2.9411764705882356E-2</v>
      </c>
      <c r="H61" s="20">
        <v>45811</v>
      </c>
      <c r="I61" s="20">
        <v>46003</v>
      </c>
      <c r="J61" s="66" t="s">
        <v>165</v>
      </c>
      <c r="K61" s="60"/>
      <c r="L61" s="113">
        <v>0</v>
      </c>
      <c r="M61" s="54">
        <f t="shared" si="13"/>
        <v>0</v>
      </c>
      <c r="N61" s="106">
        <f t="shared" si="34"/>
        <v>0</v>
      </c>
      <c r="O61" s="140">
        <v>0</v>
      </c>
      <c r="P61" s="54">
        <f t="shared" si="26"/>
        <v>0</v>
      </c>
      <c r="Q61" s="106">
        <f t="shared" si="35"/>
        <v>0</v>
      </c>
      <c r="R61" s="158">
        <v>0.3</v>
      </c>
      <c r="S61" s="54">
        <f>IF(ISERROR(R61/$D61),"",R61/$D61)</f>
        <v>0.3</v>
      </c>
      <c r="T61" s="106">
        <f t="shared" si="36"/>
        <v>8.8235294117647058E-3</v>
      </c>
      <c r="U61" s="58">
        <v>0.7</v>
      </c>
      <c r="V61" s="54">
        <f>IF(ISERROR(U61/$D61),"",U61/$D61)</f>
        <v>0.7</v>
      </c>
      <c r="W61" s="106">
        <f t="shared" si="3"/>
        <v>2.0588235294117647E-2</v>
      </c>
      <c r="X61" s="58"/>
      <c r="Y61" s="54">
        <f t="shared" si="16"/>
        <v>0</v>
      </c>
      <c r="Z61" s="106">
        <f t="shared" si="37"/>
        <v>0</v>
      </c>
      <c r="AA61" s="58"/>
      <c r="AB61" s="54">
        <f t="shared" si="17"/>
        <v>0</v>
      </c>
      <c r="AC61" s="106">
        <f t="shared" si="38"/>
        <v>0</v>
      </c>
      <c r="AD61" s="58"/>
      <c r="AE61" s="54">
        <f t="shared" si="18"/>
        <v>0</v>
      </c>
      <c r="AF61" s="106">
        <f t="shared" si="39"/>
        <v>0</v>
      </c>
      <c r="AG61" s="58"/>
      <c r="AH61" s="54">
        <f t="shared" si="19"/>
        <v>0</v>
      </c>
      <c r="AI61" s="106">
        <f t="shared" si="40"/>
        <v>0</v>
      </c>
      <c r="AJ61" s="58"/>
      <c r="AK61" s="54">
        <f t="shared" si="20"/>
        <v>0</v>
      </c>
      <c r="AL61" s="106">
        <f t="shared" si="41"/>
        <v>0</v>
      </c>
      <c r="AM61" s="58"/>
      <c r="AN61" s="54">
        <f t="shared" si="21"/>
        <v>0</v>
      </c>
      <c r="AO61" s="106">
        <f t="shared" si="42"/>
        <v>0</v>
      </c>
      <c r="AP61" s="58"/>
      <c r="AQ61" s="54">
        <f t="shared" si="22"/>
        <v>0</v>
      </c>
      <c r="AR61" s="106">
        <f t="shared" si="43"/>
        <v>0</v>
      </c>
      <c r="AS61" s="58"/>
      <c r="AT61" s="54">
        <f t="shared" si="23"/>
        <v>0</v>
      </c>
      <c r="AU61" s="109">
        <f t="shared" si="44"/>
        <v>0</v>
      </c>
      <c r="AV61" s="152" t="s">
        <v>218</v>
      </c>
      <c r="AW61" s="164">
        <f t="shared" si="12"/>
        <v>1</v>
      </c>
      <c r="AX61" s="174">
        <f t="shared" si="24"/>
        <v>2.9411764705882353E-2</v>
      </c>
      <c r="AY61" s="174">
        <f t="shared" si="25"/>
        <v>0</v>
      </c>
    </row>
    <row r="62" spans="1:51" ht="132.75" customHeight="1" x14ac:dyDescent="0.35">
      <c r="A62" s="50" t="s">
        <v>172</v>
      </c>
      <c r="B62" s="16"/>
      <c r="C62" s="57"/>
      <c r="D62" s="18">
        <v>1</v>
      </c>
      <c r="E62" s="18" t="s">
        <v>50</v>
      </c>
      <c r="F62" s="27"/>
      <c r="G62" s="56"/>
      <c r="H62" s="20">
        <v>45691</v>
      </c>
      <c r="I62" s="20">
        <v>45960</v>
      </c>
      <c r="J62" s="66"/>
      <c r="K62" s="35" t="s">
        <v>148</v>
      </c>
      <c r="L62" s="18"/>
      <c r="M62" s="54">
        <f t="shared" si="13"/>
        <v>0</v>
      </c>
      <c r="N62" s="106">
        <f t="shared" si="34"/>
        <v>0</v>
      </c>
      <c r="O62" s="133"/>
      <c r="P62" s="54">
        <f t="shared" si="26"/>
        <v>0</v>
      </c>
      <c r="Q62" s="106">
        <f t="shared" si="35"/>
        <v>0</v>
      </c>
      <c r="R62" s="169"/>
      <c r="S62" s="54">
        <f t="shared" si="14"/>
        <v>0</v>
      </c>
      <c r="T62" s="106">
        <f t="shared" si="36"/>
        <v>0</v>
      </c>
      <c r="U62" s="58"/>
      <c r="V62" s="54">
        <f t="shared" si="15"/>
        <v>0</v>
      </c>
      <c r="W62" s="106">
        <f t="shared" si="3"/>
        <v>0</v>
      </c>
      <c r="X62" s="58"/>
      <c r="Y62" s="54">
        <f t="shared" si="16"/>
        <v>0</v>
      </c>
      <c r="Z62" s="106">
        <f t="shared" si="37"/>
        <v>0</v>
      </c>
      <c r="AA62" s="58"/>
      <c r="AB62" s="54">
        <f t="shared" si="17"/>
        <v>0</v>
      </c>
      <c r="AC62" s="106">
        <f t="shared" si="38"/>
        <v>0</v>
      </c>
      <c r="AD62" s="58"/>
      <c r="AE62" s="54">
        <f t="shared" si="18"/>
        <v>0</v>
      </c>
      <c r="AF62" s="106">
        <f t="shared" si="39"/>
        <v>0</v>
      </c>
      <c r="AG62" s="58"/>
      <c r="AH62" s="54">
        <f t="shared" si="19"/>
        <v>0</v>
      </c>
      <c r="AI62" s="106">
        <f t="shared" si="40"/>
        <v>0</v>
      </c>
      <c r="AJ62" s="58"/>
      <c r="AK62" s="54">
        <f t="shared" si="20"/>
        <v>0</v>
      </c>
      <c r="AL62" s="106">
        <f t="shared" si="41"/>
        <v>0</v>
      </c>
      <c r="AM62" s="58"/>
      <c r="AN62" s="54">
        <f t="shared" si="21"/>
        <v>0</v>
      </c>
      <c r="AO62" s="106">
        <f t="shared" si="42"/>
        <v>0</v>
      </c>
      <c r="AP62" s="58"/>
      <c r="AQ62" s="54">
        <f t="shared" si="22"/>
        <v>0</v>
      </c>
      <c r="AR62" s="106">
        <f t="shared" si="43"/>
        <v>0</v>
      </c>
      <c r="AS62" s="58"/>
      <c r="AT62" s="54">
        <f t="shared" si="23"/>
        <v>0</v>
      </c>
      <c r="AU62" s="109">
        <f t="shared" si="44"/>
        <v>0</v>
      </c>
      <c r="AV62" s="165"/>
      <c r="AW62" s="164">
        <f t="shared" si="12"/>
        <v>0</v>
      </c>
      <c r="AX62" s="174">
        <f t="shared" si="24"/>
        <v>0</v>
      </c>
      <c r="AY62" s="174">
        <f t="shared" si="25"/>
        <v>0</v>
      </c>
    </row>
    <row r="63" spans="1:51" ht="72.5" x14ac:dyDescent="0.35">
      <c r="A63" s="50"/>
      <c r="B63" s="16" t="s">
        <v>173</v>
      </c>
      <c r="C63" s="117" t="s">
        <v>160</v>
      </c>
      <c r="D63" s="18">
        <v>1</v>
      </c>
      <c r="E63" s="18" t="s">
        <v>50</v>
      </c>
      <c r="F63" s="19">
        <v>0.25</v>
      </c>
      <c r="G63" s="56">
        <f>+F63/$F$110</f>
        <v>1.8382352941176471E-2</v>
      </c>
      <c r="H63" s="20">
        <v>45691</v>
      </c>
      <c r="I63" s="20">
        <v>45777</v>
      </c>
      <c r="J63" s="59" t="s">
        <v>174</v>
      </c>
      <c r="K63" s="70"/>
      <c r="L63" s="113">
        <v>0.5</v>
      </c>
      <c r="M63" s="54">
        <f t="shared" si="13"/>
        <v>0.5</v>
      </c>
      <c r="N63" s="106">
        <f t="shared" si="34"/>
        <v>9.1911764705882356E-3</v>
      </c>
      <c r="O63" s="140">
        <f>1-L63</f>
        <v>0.5</v>
      </c>
      <c r="P63" s="54">
        <f t="shared" si="26"/>
        <v>0.5</v>
      </c>
      <c r="Q63" s="106">
        <f t="shared" si="35"/>
        <v>9.1911764705882356E-3</v>
      </c>
      <c r="R63" s="158"/>
      <c r="S63" s="54">
        <f t="shared" si="14"/>
        <v>0</v>
      </c>
      <c r="T63" s="106">
        <f t="shared" si="36"/>
        <v>0</v>
      </c>
      <c r="U63" s="58"/>
      <c r="V63" s="54">
        <f t="shared" si="15"/>
        <v>0</v>
      </c>
      <c r="W63" s="106">
        <f t="shared" si="3"/>
        <v>0</v>
      </c>
      <c r="X63" s="58"/>
      <c r="Y63" s="54">
        <f t="shared" si="16"/>
        <v>0</v>
      </c>
      <c r="Z63" s="106">
        <f t="shared" si="37"/>
        <v>0</v>
      </c>
      <c r="AA63" s="58"/>
      <c r="AB63" s="54">
        <f t="shared" si="17"/>
        <v>0</v>
      </c>
      <c r="AC63" s="106">
        <f t="shared" si="38"/>
        <v>0</v>
      </c>
      <c r="AD63" s="58"/>
      <c r="AE63" s="54">
        <f t="shared" si="18"/>
        <v>0</v>
      </c>
      <c r="AF63" s="106">
        <f t="shared" si="39"/>
        <v>0</v>
      </c>
      <c r="AG63" s="58"/>
      <c r="AH63" s="54">
        <f t="shared" si="19"/>
        <v>0</v>
      </c>
      <c r="AI63" s="106">
        <f t="shared" si="40"/>
        <v>0</v>
      </c>
      <c r="AJ63" s="58"/>
      <c r="AK63" s="54">
        <f t="shared" si="20"/>
        <v>0</v>
      </c>
      <c r="AL63" s="106">
        <f t="shared" si="41"/>
        <v>0</v>
      </c>
      <c r="AM63" s="58"/>
      <c r="AN63" s="54">
        <f t="shared" si="21"/>
        <v>0</v>
      </c>
      <c r="AO63" s="106">
        <f t="shared" si="42"/>
        <v>0</v>
      </c>
      <c r="AP63" s="58"/>
      <c r="AQ63" s="54">
        <f t="shared" si="22"/>
        <v>0</v>
      </c>
      <c r="AR63" s="106">
        <f t="shared" si="43"/>
        <v>0</v>
      </c>
      <c r="AS63" s="58"/>
      <c r="AT63" s="54">
        <f t="shared" si="23"/>
        <v>0</v>
      </c>
      <c r="AU63" s="109">
        <f t="shared" si="44"/>
        <v>0</v>
      </c>
      <c r="AV63" s="152" t="s">
        <v>175</v>
      </c>
      <c r="AW63" s="164">
        <f t="shared" si="12"/>
        <v>1</v>
      </c>
      <c r="AX63" s="174">
        <f t="shared" si="24"/>
        <v>1.8382352941176471E-2</v>
      </c>
      <c r="AY63" s="174">
        <f t="shared" si="25"/>
        <v>0</v>
      </c>
    </row>
    <row r="64" spans="1:51" ht="43.5" x14ac:dyDescent="0.35">
      <c r="A64" s="50"/>
      <c r="B64" s="16" t="s">
        <v>176</v>
      </c>
      <c r="C64" s="125" t="s">
        <v>164</v>
      </c>
      <c r="D64" s="18">
        <v>1</v>
      </c>
      <c r="E64" s="18" t="s">
        <v>50</v>
      </c>
      <c r="F64" s="19">
        <v>0.25</v>
      </c>
      <c r="G64" s="56">
        <f>+F64/$F$110</f>
        <v>1.8382352941176471E-2</v>
      </c>
      <c r="H64" s="20">
        <v>45779</v>
      </c>
      <c r="I64" s="20">
        <v>45838</v>
      </c>
      <c r="J64" s="59" t="s">
        <v>42</v>
      </c>
      <c r="K64" s="70"/>
      <c r="L64" s="113"/>
      <c r="M64" s="54">
        <f t="shared" si="13"/>
        <v>0</v>
      </c>
      <c r="N64" s="106">
        <f t="shared" si="34"/>
        <v>0</v>
      </c>
      <c r="O64" s="140">
        <v>1</v>
      </c>
      <c r="P64" s="54">
        <f t="shared" si="26"/>
        <v>1</v>
      </c>
      <c r="Q64" s="106">
        <f t="shared" si="35"/>
        <v>1.8382352941176471E-2</v>
      </c>
      <c r="R64" s="158"/>
      <c r="S64" s="54">
        <f t="shared" si="14"/>
        <v>0</v>
      </c>
      <c r="T64" s="106">
        <f t="shared" si="36"/>
        <v>0</v>
      </c>
      <c r="U64" s="58"/>
      <c r="V64" s="54">
        <f t="shared" si="15"/>
        <v>0</v>
      </c>
      <c r="W64" s="106">
        <f t="shared" si="3"/>
        <v>0</v>
      </c>
      <c r="X64" s="58"/>
      <c r="Y64" s="54">
        <f t="shared" si="16"/>
        <v>0</v>
      </c>
      <c r="Z64" s="106">
        <f t="shared" si="37"/>
        <v>0</v>
      </c>
      <c r="AA64" s="58"/>
      <c r="AB64" s="54">
        <f t="shared" si="17"/>
        <v>0</v>
      </c>
      <c r="AC64" s="106">
        <f t="shared" si="38"/>
        <v>0</v>
      </c>
      <c r="AD64" s="58"/>
      <c r="AE64" s="54">
        <f t="shared" si="18"/>
        <v>0</v>
      </c>
      <c r="AF64" s="106">
        <f t="shared" si="39"/>
        <v>0</v>
      </c>
      <c r="AG64" s="58"/>
      <c r="AH64" s="54">
        <f t="shared" si="19"/>
        <v>0</v>
      </c>
      <c r="AI64" s="106">
        <f t="shared" si="40"/>
        <v>0</v>
      </c>
      <c r="AJ64" s="58"/>
      <c r="AK64" s="54">
        <f t="shared" si="20"/>
        <v>0</v>
      </c>
      <c r="AL64" s="106">
        <f t="shared" si="41"/>
        <v>0</v>
      </c>
      <c r="AM64" s="58"/>
      <c r="AN64" s="54">
        <f t="shared" si="21"/>
        <v>0</v>
      </c>
      <c r="AO64" s="106">
        <f t="shared" si="42"/>
        <v>0</v>
      </c>
      <c r="AP64" s="58"/>
      <c r="AQ64" s="54">
        <f t="shared" si="22"/>
        <v>0</v>
      </c>
      <c r="AR64" s="106">
        <f t="shared" si="43"/>
        <v>0</v>
      </c>
      <c r="AS64" s="58"/>
      <c r="AT64" s="54">
        <f t="shared" si="23"/>
        <v>0</v>
      </c>
      <c r="AU64" s="109">
        <f t="shared" si="44"/>
        <v>0</v>
      </c>
      <c r="AV64" s="152" t="s">
        <v>166</v>
      </c>
      <c r="AW64" s="164">
        <f t="shared" si="12"/>
        <v>1</v>
      </c>
      <c r="AX64" s="174">
        <f t="shared" si="24"/>
        <v>1.8382352941176471E-2</v>
      </c>
      <c r="AY64" s="174">
        <f t="shared" si="25"/>
        <v>0</v>
      </c>
    </row>
    <row r="65" spans="1:51" ht="58" x14ac:dyDescent="0.35">
      <c r="A65" s="50"/>
      <c r="B65" s="16" t="s">
        <v>177</v>
      </c>
      <c r="C65" s="125" t="s">
        <v>168</v>
      </c>
      <c r="D65" s="18">
        <v>1</v>
      </c>
      <c r="E65" s="18" t="s">
        <v>50</v>
      </c>
      <c r="F65" s="19">
        <v>0.2</v>
      </c>
      <c r="G65" s="56">
        <f>+F65/$F$110</f>
        <v>1.4705882352941178E-2</v>
      </c>
      <c r="H65" s="20">
        <v>45839</v>
      </c>
      <c r="I65" s="20">
        <v>45869</v>
      </c>
      <c r="J65" s="59" t="s">
        <v>42</v>
      </c>
      <c r="K65" s="70"/>
      <c r="L65" s="113"/>
      <c r="M65" s="54">
        <f t="shared" si="13"/>
        <v>0</v>
      </c>
      <c r="N65" s="106">
        <f t="shared" si="34"/>
        <v>0</v>
      </c>
      <c r="O65" s="140"/>
      <c r="P65" s="54">
        <f t="shared" si="26"/>
        <v>0</v>
      </c>
      <c r="Q65" s="106">
        <f t="shared" si="35"/>
        <v>0</v>
      </c>
      <c r="R65" s="158">
        <v>1</v>
      </c>
      <c r="S65" s="54">
        <f t="shared" si="14"/>
        <v>1</v>
      </c>
      <c r="T65" s="106">
        <f t="shared" si="36"/>
        <v>1.4705882352941178E-2</v>
      </c>
      <c r="U65" s="58"/>
      <c r="V65" s="54">
        <f t="shared" si="15"/>
        <v>0</v>
      </c>
      <c r="W65" s="106">
        <f t="shared" si="3"/>
        <v>0</v>
      </c>
      <c r="X65" s="58"/>
      <c r="Y65" s="54">
        <f t="shared" si="16"/>
        <v>0</v>
      </c>
      <c r="Z65" s="106">
        <f t="shared" si="37"/>
        <v>0</v>
      </c>
      <c r="AA65" s="58"/>
      <c r="AB65" s="54">
        <f t="shared" si="17"/>
        <v>0</v>
      </c>
      <c r="AC65" s="106">
        <f t="shared" si="38"/>
        <v>0</v>
      </c>
      <c r="AD65" s="58"/>
      <c r="AE65" s="54">
        <f t="shared" si="18"/>
        <v>0</v>
      </c>
      <c r="AF65" s="106">
        <f t="shared" si="39"/>
        <v>0</v>
      </c>
      <c r="AG65" s="58"/>
      <c r="AH65" s="54">
        <f t="shared" si="19"/>
        <v>0</v>
      </c>
      <c r="AI65" s="106">
        <f t="shared" si="40"/>
        <v>0</v>
      </c>
      <c r="AJ65" s="58"/>
      <c r="AK65" s="54">
        <f t="shared" si="20"/>
        <v>0</v>
      </c>
      <c r="AL65" s="106">
        <f t="shared" si="41"/>
        <v>0</v>
      </c>
      <c r="AM65" s="58"/>
      <c r="AN65" s="54">
        <f t="shared" si="21"/>
        <v>0</v>
      </c>
      <c r="AO65" s="106">
        <f t="shared" si="42"/>
        <v>0</v>
      </c>
      <c r="AP65" s="58"/>
      <c r="AQ65" s="54">
        <f t="shared" si="22"/>
        <v>0</v>
      </c>
      <c r="AR65" s="106">
        <f t="shared" si="43"/>
        <v>0</v>
      </c>
      <c r="AS65" s="58"/>
      <c r="AT65" s="54">
        <f t="shared" si="23"/>
        <v>0</v>
      </c>
      <c r="AU65" s="109">
        <f t="shared" si="44"/>
        <v>0</v>
      </c>
      <c r="AV65" s="165" t="s">
        <v>178</v>
      </c>
      <c r="AW65" s="164">
        <f t="shared" si="12"/>
        <v>1</v>
      </c>
      <c r="AX65" s="174">
        <f t="shared" si="24"/>
        <v>1.4705882352941178E-2</v>
      </c>
      <c r="AY65" s="174">
        <f t="shared" si="25"/>
        <v>0</v>
      </c>
    </row>
    <row r="66" spans="1:51" ht="159.5" x14ac:dyDescent="0.35">
      <c r="A66" s="50"/>
      <c r="B66" s="16" t="s">
        <v>179</v>
      </c>
      <c r="C66" s="125" t="s">
        <v>171</v>
      </c>
      <c r="D66" s="18">
        <v>1</v>
      </c>
      <c r="E66" s="18" t="s">
        <v>50</v>
      </c>
      <c r="F66" s="19">
        <v>0.3</v>
      </c>
      <c r="G66" s="56">
        <f>+F66/$F$110</f>
        <v>2.2058823529411766E-2</v>
      </c>
      <c r="H66" s="20">
        <v>45870</v>
      </c>
      <c r="I66" s="20">
        <v>45960</v>
      </c>
      <c r="J66" s="59" t="s">
        <v>42</v>
      </c>
      <c r="K66" s="70"/>
      <c r="L66" s="113"/>
      <c r="M66" s="54">
        <f t="shared" si="13"/>
        <v>0</v>
      </c>
      <c r="N66" s="106">
        <f t="shared" si="34"/>
        <v>0</v>
      </c>
      <c r="O66" s="140"/>
      <c r="P66" s="54">
        <f t="shared" si="26"/>
        <v>0</v>
      </c>
      <c r="Q66" s="106">
        <f t="shared" si="35"/>
        <v>0</v>
      </c>
      <c r="R66" s="158">
        <v>0.55000000000000004</v>
      </c>
      <c r="S66" s="54">
        <f t="shared" si="14"/>
        <v>0.55000000000000004</v>
      </c>
      <c r="T66" s="106">
        <f t="shared" si="36"/>
        <v>1.2132352941176473E-2</v>
      </c>
      <c r="U66" s="58">
        <v>0.45</v>
      </c>
      <c r="V66" s="54">
        <f t="shared" si="15"/>
        <v>0.45</v>
      </c>
      <c r="W66" s="106">
        <f t="shared" si="3"/>
        <v>9.9264705882352953E-3</v>
      </c>
      <c r="X66" s="58"/>
      <c r="Y66" s="54">
        <f t="shared" si="16"/>
        <v>0</v>
      </c>
      <c r="Z66" s="106">
        <f t="shared" si="37"/>
        <v>0</v>
      </c>
      <c r="AA66" s="58"/>
      <c r="AB66" s="54">
        <f t="shared" si="17"/>
        <v>0</v>
      </c>
      <c r="AC66" s="106">
        <f t="shared" si="38"/>
        <v>0</v>
      </c>
      <c r="AD66" s="58"/>
      <c r="AE66" s="54">
        <f t="shared" si="18"/>
        <v>0</v>
      </c>
      <c r="AF66" s="106">
        <f t="shared" si="39"/>
        <v>0</v>
      </c>
      <c r="AG66" s="58"/>
      <c r="AH66" s="54">
        <f t="shared" si="19"/>
        <v>0</v>
      </c>
      <c r="AI66" s="106">
        <f t="shared" si="40"/>
        <v>0</v>
      </c>
      <c r="AJ66" s="58"/>
      <c r="AK66" s="54">
        <f t="shared" si="20"/>
        <v>0</v>
      </c>
      <c r="AL66" s="106">
        <f t="shared" si="41"/>
        <v>0</v>
      </c>
      <c r="AM66" s="58"/>
      <c r="AN66" s="54">
        <f t="shared" si="21"/>
        <v>0</v>
      </c>
      <c r="AO66" s="106">
        <f t="shared" si="42"/>
        <v>0</v>
      </c>
      <c r="AP66" s="58"/>
      <c r="AQ66" s="54">
        <f t="shared" si="22"/>
        <v>0</v>
      </c>
      <c r="AR66" s="106">
        <f t="shared" si="43"/>
        <v>0</v>
      </c>
      <c r="AS66" s="58"/>
      <c r="AT66" s="54">
        <f t="shared" si="23"/>
        <v>0</v>
      </c>
      <c r="AU66" s="109">
        <f t="shared" si="44"/>
        <v>0</v>
      </c>
      <c r="AV66" s="152" t="s">
        <v>217</v>
      </c>
      <c r="AW66" s="164">
        <f t="shared" si="12"/>
        <v>1</v>
      </c>
      <c r="AX66" s="174">
        <f t="shared" si="24"/>
        <v>2.205882352941177E-2</v>
      </c>
      <c r="AY66" s="174">
        <f t="shared" si="25"/>
        <v>0</v>
      </c>
    </row>
    <row r="67" spans="1:51" ht="43.5" x14ac:dyDescent="0.35">
      <c r="A67" s="50" t="s">
        <v>180</v>
      </c>
      <c r="B67" s="16"/>
      <c r="C67" s="57"/>
      <c r="D67" s="18">
        <v>1</v>
      </c>
      <c r="E67" s="18" t="s">
        <v>50</v>
      </c>
      <c r="F67" s="27"/>
      <c r="G67" s="56"/>
      <c r="H67" s="20">
        <v>45691</v>
      </c>
      <c r="I67" s="20">
        <v>45961</v>
      </c>
      <c r="J67" s="59" t="s">
        <v>181</v>
      </c>
      <c r="K67" s="35" t="s">
        <v>182</v>
      </c>
      <c r="L67" s="18"/>
      <c r="M67" s="54">
        <f t="shared" si="13"/>
        <v>0</v>
      </c>
      <c r="N67" s="106">
        <f t="shared" si="34"/>
        <v>0</v>
      </c>
      <c r="O67" s="133"/>
      <c r="P67" s="54">
        <f t="shared" si="26"/>
        <v>0</v>
      </c>
      <c r="Q67" s="106">
        <f t="shared" si="35"/>
        <v>0</v>
      </c>
      <c r="R67" s="169"/>
      <c r="S67" s="54">
        <f t="shared" si="14"/>
        <v>0</v>
      </c>
      <c r="T67" s="106">
        <f t="shared" si="36"/>
        <v>0</v>
      </c>
      <c r="U67" s="58"/>
      <c r="V67" s="54">
        <f t="shared" si="15"/>
        <v>0</v>
      </c>
      <c r="W67" s="106">
        <f t="shared" si="3"/>
        <v>0</v>
      </c>
      <c r="X67" s="58"/>
      <c r="Y67" s="54">
        <f t="shared" si="16"/>
        <v>0</v>
      </c>
      <c r="Z67" s="106">
        <f t="shared" si="37"/>
        <v>0</v>
      </c>
      <c r="AA67" s="58"/>
      <c r="AB67" s="54">
        <f t="shared" si="17"/>
        <v>0</v>
      </c>
      <c r="AC67" s="106">
        <f t="shared" si="38"/>
        <v>0</v>
      </c>
      <c r="AD67" s="58"/>
      <c r="AE67" s="54">
        <f t="shared" si="18"/>
        <v>0</v>
      </c>
      <c r="AF67" s="106">
        <f t="shared" si="39"/>
        <v>0</v>
      </c>
      <c r="AG67" s="58"/>
      <c r="AH67" s="54">
        <f t="shared" si="19"/>
        <v>0</v>
      </c>
      <c r="AI67" s="106">
        <f t="shared" si="40"/>
        <v>0</v>
      </c>
      <c r="AJ67" s="58"/>
      <c r="AK67" s="54">
        <f t="shared" si="20"/>
        <v>0</v>
      </c>
      <c r="AL67" s="106">
        <f t="shared" si="41"/>
        <v>0</v>
      </c>
      <c r="AM67" s="58"/>
      <c r="AN67" s="54">
        <f t="shared" si="21"/>
        <v>0</v>
      </c>
      <c r="AO67" s="106">
        <f t="shared" si="42"/>
        <v>0</v>
      </c>
      <c r="AP67" s="58"/>
      <c r="AQ67" s="54">
        <f t="shared" si="22"/>
        <v>0</v>
      </c>
      <c r="AR67" s="106">
        <f t="shared" si="43"/>
        <v>0</v>
      </c>
      <c r="AS67" s="58"/>
      <c r="AT67" s="54">
        <f t="shared" si="23"/>
        <v>0</v>
      </c>
      <c r="AU67" s="109">
        <f t="shared" si="44"/>
        <v>0</v>
      </c>
      <c r="AV67" s="165"/>
      <c r="AW67" s="164">
        <f t="shared" si="12"/>
        <v>0</v>
      </c>
      <c r="AX67" s="174">
        <f t="shared" si="24"/>
        <v>0</v>
      </c>
      <c r="AY67" s="174">
        <f t="shared" si="25"/>
        <v>0</v>
      </c>
    </row>
    <row r="68" spans="1:51" ht="58" x14ac:dyDescent="0.35">
      <c r="A68" s="50"/>
      <c r="B68" s="16" t="s">
        <v>183</v>
      </c>
      <c r="C68" s="117" t="s">
        <v>184</v>
      </c>
      <c r="D68" s="18">
        <v>1</v>
      </c>
      <c r="E68" s="18"/>
      <c r="F68" s="19">
        <v>0.1</v>
      </c>
      <c r="G68" s="56">
        <f>+F68/$F$110</f>
        <v>7.352941176470589E-3</v>
      </c>
      <c r="H68" s="20">
        <v>45691</v>
      </c>
      <c r="I68" s="20">
        <v>45747</v>
      </c>
      <c r="J68" s="66"/>
      <c r="K68" s="60"/>
      <c r="L68" s="113">
        <v>1</v>
      </c>
      <c r="M68" s="54">
        <f t="shared" si="13"/>
        <v>1</v>
      </c>
      <c r="N68" s="106">
        <f t="shared" si="34"/>
        <v>7.352941176470589E-3</v>
      </c>
      <c r="O68" s="140"/>
      <c r="P68" s="54">
        <f t="shared" si="26"/>
        <v>0</v>
      </c>
      <c r="Q68" s="106">
        <f t="shared" si="35"/>
        <v>0</v>
      </c>
      <c r="R68" s="158"/>
      <c r="S68" s="54">
        <f t="shared" si="14"/>
        <v>0</v>
      </c>
      <c r="T68" s="106">
        <f t="shared" si="36"/>
        <v>0</v>
      </c>
      <c r="U68" s="58"/>
      <c r="V68" s="54">
        <f t="shared" si="15"/>
        <v>0</v>
      </c>
      <c r="W68" s="106">
        <f t="shared" si="3"/>
        <v>0</v>
      </c>
      <c r="X68" s="58"/>
      <c r="Y68" s="54">
        <f t="shared" si="16"/>
        <v>0</v>
      </c>
      <c r="Z68" s="106">
        <f t="shared" si="37"/>
        <v>0</v>
      </c>
      <c r="AA68" s="58"/>
      <c r="AB68" s="54">
        <f t="shared" si="17"/>
        <v>0</v>
      </c>
      <c r="AC68" s="106">
        <f t="shared" si="38"/>
        <v>0</v>
      </c>
      <c r="AD68" s="58"/>
      <c r="AE68" s="54">
        <f t="shared" si="18"/>
        <v>0</v>
      </c>
      <c r="AF68" s="106">
        <f t="shared" si="39"/>
        <v>0</v>
      </c>
      <c r="AG68" s="58"/>
      <c r="AH68" s="54">
        <f t="shared" si="19"/>
        <v>0</v>
      </c>
      <c r="AI68" s="106">
        <f t="shared" si="40"/>
        <v>0</v>
      </c>
      <c r="AJ68" s="58"/>
      <c r="AK68" s="54">
        <f t="shared" si="20"/>
        <v>0</v>
      </c>
      <c r="AL68" s="106">
        <f t="shared" si="41"/>
        <v>0</v>
      </c>
      <c r="AM68" s="58"/>
      <c r="AN68" s="54">
        <f t="shared" si="21"/>
        <v>0</v>
      </c>
      <c r="AO68" s="106">
        <f t="shared" si="42"/>
        <v>0</v>
      </c>
      <c r="AP68" s="58"/>
      <c r="AQ68" s="54">
        <f t="shared" si="22"/>
        <v>0</v>
      </c>
      <c r="AR68" s="106">
        <f t="shared" si="43"/>
        <v>0</v>
      </c>
      <c r="AS68" s="58"/>
      <c r="AT68" s="54">
        <f t="shared" si="23"/>
        <v>0</v>
      </c>
      <c r="AU68" s="109">
        <f t="shared" si="44"/>
        <v>0</v>
      </c>
      <c r="AV68" s="152" t="s">
        <v>185</v>
      </c>
      <c r="AW68" s="164">
        <f t="shared" si="12"/>
        <v>1</v>
      </c>
      <c r="AX68" s="174">
        <f t="shared" si="24"/>
        <v>7.352941176470589E-3</v>
      </c>
      <c r="AY68" s="174">
        <f t="shared" si="25"/>
        <v>0</v>
      </c>
    </row>
    <row r="69" spans="1:51" ht="58" x14ac:dyDescent="0.35">
      <c r="A69" s="50"/>
      <c r="B69" s="16" t="s">
        <v>186</v>
      </c>
      <c r="C69" s="117" t="s">
        <v>187</v>
      </c>
      <c r="D69" s="18">
        <v>1</v>
      </c>
      <c r="E69" s="18"/>
      <c r="F69" s="19">
        <v>0.2</v>
      </c>
      <c r="G69" s="56">
        <f>+F69/$F$110</f>
        <v>1.4705882352941178E-2</v>
      </c>
      <c r="H69" s="20">
        <v>45748</v>
      </c>
      <c r="I69" s="20">
        <v>45807</v>
      </c>
      <c r="J69" s="66"/>
      <c r="K69" s="60"/>
      <c r="L69" s="113"/>
      <c r="M69" s="54">
        <f t="shared" si="13"/>
        <v>0</v>
      </c>
      <c r="N69" s="106">
        <f t="shared" si="34"/>
        <v>0</v>
      </c>
      <c r="O69" s="140">
        <v>1</v>
      </c>
      <c r="P69" s="54">
        <f t="shared" si="26"/>
        <v>1</v>
      </c>
      <c r="Q69" s="106">
        <f t="shared" si="35"/>
        <v>1.4705882352941178E-2</v>
      </c>
      <c r="R69" s="158"/>
      <c r="S69" s="54">
        <f t="shared" si="14"/>
        <v>0</v>
      </c>
      <c r="T69" s="106">
        <f t="shared" si="36"/>
        <v>0</v>
      </c>
      <c r="U69" s="58"/>
      <c r="V69" s="54">
        <f t="shared" si="15"/>
        <v>0</v>
      </c>
      <c r="W69" s="106">
        <f t="shared" si="3"/>
        <v>0</v>
      </c>
      <c r="X69" s="58"/>
      <c r="Y69" s="54">
        <f t="shared" si="16"/>
        <v>0</v>
      </c>
      <c r="Z69" s="106">
        <f t="shared" si="37"/>
        <v>0</v>
      </c>
      <c r="AA69" s="58"/>
      <c r="AB69" s="54">
        <f t="shared" si="17"/>
        <v>0</v>
      </c>
      <c r="AC69" s="106">
        <f t="shared" si="38"/>
        <v>0</v>
      </c>
      <c r="AD69" s="58"/>
      <c r="AE69" s="54">
        <f t="shared" si="18"/>
        <v>0</v>
      </c>
      <c r="AF69" s="106">
        <f t="shared" si="39"/>
        <v>0</v>
      </c>
      <c r="AG69" s="58"/>
      <c r="AH69" s="54">
        <f t="shared" si="19"/>
        <v>0</v>
      </c>
      <c r="AI69" s="106">
        <f t="shared" si="40"/>
        <v>0</v>
      </c>
      <c r="AJ69" s="58"/>
      <c r="AK69" s="54">
        <f t="shared" si="20"/>
        <v>0</v>
      </c>
      <c r="AL69" s="106">
        <f t="shared" si="41"/>
        <v>0</v>
      </c>
      <c r="AM69" s="58"/>
      <c r="AN69" s="54">
        <f t="shared" si="21"/>
        <v>0</v>
      </c>
      <c r="AO69" s="106">
        <f t="shared" si="42"/>
        <v>0</v>
      </c>
      <c r="AP69" s="58"/>
      <c r="AQ69" s="54">
        <f t="shared" si="22"/>
        <v>0</v>
      </c>
      <c r="AR69" s="106">
        <f t="shared" si="43"/>
        <v>0</v>
      </c>
      <c r="AS69" s="58"/>
      <c r="AT69" s="54">
        <f t="shared" si="23"/>
        <v>0</v>
      </c>
      <c r="AU69" s="109">
        <f t="shared" si="44"/>
        <v>0</v>
      </c>
      <c r="AV69" s="152" t="s">
        <v>188</v>
      </c>
      <c r="AW69" s="164">
        <f t="shared" si="12"/>
        <v>1</v>
      </c>
      <c r="AX69" s="174">
        <f t="shared" si="24"/>
        <v>1.4705882352941178E-2</v>
      </c>
      <c r="AY69" s="174">
        <f t="shared" si="25"/>
        <v>0</v>
      </c>
    </row>
    <row r="70" spans="1:51" ht="43.5" x14ac:dyDescent="0.35">
      <c r="A70" s="50"/>
      <c r="B70" s="16" t="s">
        <v>189</v>
      </c>
      <c r="C70" s="117" t="s">
        <v>190</v>
      </c>
      <c r="D70" s="18">
        <v>1</v>
      </c>
      <c r="E70" s="18"/>
      <c r="F70" s="19">
        <v>0.25</v>
      </c>
      <c r="G70" s="56">
        <f>+F70/$F$110</f>
        <v>1.8382352941176471E-2</v>
      </c>
      <c r="H70" s="20">
        <v>45811</v>
      </c>
      <c r="I70" s="20">
        <v>45884</v>
      </c>
      <c r="J70" s="66"/>
      <c r="K70" s="60"/>
      <c r="L70" s="113"/>
      <c r="M70" s="54">
        <f t="shared" si="13"/>
        <v>0</v>
      </c>
      <c r="N70" s="106">
        <f t="shared" si="34"/>
        <v>0</v>
      </c>
      <c r="O70" s="140">
        <v>0.25</v>
      </c>
      <c r="P70" s="54">
        <f t="shared" si="26"/>
        <v>0.25</v>
      </c>
      <c r="Q70" s="106">
        <f t="shared" si="35"/>
        <v>4.5955882352941178E-3</v>
      </c>
      <c r="R70" s="172">
        <v>0.75</v>
      </c>
      <c r="S70" s="54">
        <f t="shared" si="14"/>
        <v>0.75</v>
      </c>
      <c r="T70" s="106">
        <f t="shared" si="36"/>
        <v>1.3786764705882353E-2</v>
      </c>
      <c r="U70" s="58"/>
      <c r="V70" s="54">
        <f t="shared" si="15"/>
        <v>0</v>
      </c>
      <c r="W70" s="106">
        <f t="shared" si="3"/>
        <v>0</v>
      </c>
      <c r="X70" s="58"/>
      <c r="Y70" s="54">
        <f t="shared" si="16"/>
        <v>0</v>
      </c>
      <c r="Z70" s="106">
        <f t="shared" si="37"/>
        <v>0</v>
      </c>
      <c r="AA70" s="58"/>
      <c r="AB70" s="54">
        <f t="shared" si="17"/>
        <v>0</v>
      </c>
      <c r="AC70" s="106">
        <f t="shared" si="38"/>
        <v>0</v>
      </c>
      <c r="AD70" s="58"/>
      <c r="AE70" s="54">
        <f t="shared" si="18"/>
        <v>0</v>
      </c>
      <c r="AF70" s="106">
        <f t="shared" si="39"/>
        <v>0</v>
      </c>
      <c r="AG70" s="58"/>
      <c r="AH70" s="54">
        <f t="shared" si="19"/>
        <v>0</v>
      </c>
      <c r="AI70" s="106">
        <f t="shared" si="40"/>
        <v>0</v>
      </c>
      <c r="AJ70" s="58"/>
      <c r="AK70" s="54">
        <f t="shared" si="20"/>
        <v>0</v>
      </c>
      <c r="AL70" s="106">
        <f t="shared" si="41"/>
        <v>0</v>
      </c>
      <c r="AM70" s="58"/>
      <c r="AN70" s="54">
        <f t="shared" si="21"/>
        <v>0</v>
      </c>
      <c r="AO70" s="106">
        <f t="shared" si="42"/>
        <v>0</v>
      </c>
      <c r="AP70" s="58"/>
      <c r="AQ70" s="54">
        <f t="shared" si="22"/>
        <v>0</v>
      </c>
      <c r="AR70" s="106">
        <f t="shared" si="43"/>
        <v>0</v>
      </c>
      <c r="AS70" s="58"/>
      <c r="AT70" s="54">
        <f t="shared" si="23"/>
        <v>0</v>
      </c>
      <c r="AU70" s="109">
        <f t="shared" si="44"/>
        <v>0</v>
      </c>
      <c r="AV70" s="165" t="s">
        <v>191</v>
      </c>
      <c r="AW70" s="164">
        <f t="shared" si="12"/>
        <v>1</v>
      </c>
      <c r="AX70" s="174">
        <f t="shared" si="24"/>
        <v>1.8382352941176471E-2</v>
      </c>
      <c r="AY70" s="174">
        <f t="shared" si="25"/>
        <v>0</v>
      </c>
    </row>
    <row r="71" spans="1:51" ht="72.5" x14ac:dyDescent="0.35">
      <c r="A71" s="50"/>
      <c r="B71" s="16" t="s">
        <v>192</v>
      </c>
      <c r="C71" s="121" t="s">
        <v>193</v>
      </c>
      <c r="D71" s="18">
        <v>1</v>
      </c>
      <c r="E71" s="18"/>
      <c r="F71" s="37">
        <v>0.25</v>
      </c>
      <c r="G71" s="56">
        <f>+F71/$F$110</f>
        <v>1.8382352941176471E-2</v>
      </c>
      <c r="H71" s="20">
        <v>45888</v>
      </c>
      <c r="I71" s="20">
        <v>45940</v>
      </c>
      <c r="J71" s="66"/>
      <c r="K71" s="60"/>
      <c r="L71" s="113"/>
      <c r="M71" s="54">
        <f t="shared" si="13"/>
        <v>0</v>
      </c>
      <c r="N71" s="106">
        <f t="shared" si="34"/>
        <v>0</v>
      </c>
      <c r="O71" s="140"/>
      <c r="P71" s="54">
        <f t="shared" si="26"/>
        <v>0</v>
      </c>
      <c r="Q71" s="106">
        <f t="shared" si="35"/>
        <v>0</v>
      </c>
      <c r="R71" s="158">
        <v>0.8</v>
      </c>
      <c r="S71" s="54">
        <f t="shared" si="14"/>
        <v>0.8</v>
      </c>
      <c r="T71" s="106">
        <f t="shared" si="36"/>
        <v>1.4705882352941178E-2</v>
      </c>
      <c r="U71" s="58">
        <v>0.2</v>
      </c>
      <c r="V71" s="54">
        <f t="shared" si="15"/>
        <v>0.2</v>
      </c>
      <c r="W71" s="106">
        <f t="shared" si="3"/>
        <v>3.6764705882352945E-3</v>
      </c>
      <c r="X71" s="58"/>
      <c r="Y71" s="54">
        <f t="shared" si="16"/>
        <v>0</v>
      </c>
      <c r="Z71" s="106">
        <f t="shared" si="37"/>
        <v>0</v>
      </c>
      <c r="AA71" s="58"/>
      <c r="AB71" s="54">
        <f t="shared" si="17"/>
        <v>0</v>
      </c>
      <c r="AC71" s="106">
        <f t="shared" si="38"/>
        <v>0</v>
      </c>
      <c r="AD71" s="58"/>
      <c r="AE71" s="54">
        <f t="shared" si="18"/>
        <v>0</v>
      </c>
      <c r="AF71" s="106">
        <f t="shared" si="39"/>
        <v>0</v>
      </c>
      <c r="AG71" s="58"/>
      <c r="AH71" s="54">
        <f t="shared" si="19"/>
        <v>0</v>
      </c>
      <c r="AI71" s="106">
        <f t="shared" si="40"/>
        <v>0</v>
      </c>
      <c r="AJ71" s="58"/>
      <c r="AK71" s="54">
        <f t="shared" si="20"/>
        <v>0</v>
      </c>
      <c r="AL71" s="106">
        <f t="shared" si="41"/>
        <v>0</v>
      </c>
      <c r="AM71" s="58"/>
      <c r="AN71" s="54">
        <f t="shared" si="21"/>
        <v>0</v>
      </c>
      <c r="AO71" s="106">
        <f t="shared" si="42"/>
        <v>0</v>
      </c>
      <c r="AP71" s="58"/>
      <c r="AQ71" s="54">
        <f t="shared" si="22"/>
        <v>0</v>
      </c>
      <c r="AR71" s="106">
        <f t="shared" si="43"/>
        <v>0</v>
      </c>
      <c r="AS71" s="58"/>
      <c r="AT71" s="54">
        <f t="shared" si="23"/>
        <v>0</v>
      </c>
      <c r="AU71" s="109">
        <f t="shared" si="44"/>
        <v>0</v>
      </c>
      <c r="AV71" s="152" t="s">
        <v>194</v>
      </c>
      <c r="AW71" s="164">
        <f t="shared" si="12"/>
        <v>1</v>
      </c>
      <c r="AX71" s="174">
        <f t="shared" si="24"/>
        <v>1.8382352941176471E-2</v>
      </c>
      <c r="AY71" s="174">
        <f t="shared" si="25"/>
        <v>0</v>
      </c>
    </row>
    <row r="72" spans="1:51" ht="74.5" customHeight="1" x14ac:dyDescent="0.35">
      <c r="A72" s="50"/>
      <c r="B72" s="16" t="s">
        <v>195</v>
      </c>
      <c r="C72" s="121" t="s">
        <v>196</v>
      </c>
      <c r="D72" s="18">
        <v>1</v>
      </c>
      <c r="E72" s="18"/>
      <c r="F72" s="37">
        <v>0.2</v>
      </c>
      <c r="G72" s="56">
        <f>+F72/$F$110</f>
        <v>1.4705882352941178E-2</v>
      </c>
      <c r="H72" s="20">
        <v>45931</v>
      </c>
      <c r="I72" s="20">
        <v>45961</v>
      </c>
      <c r="J72" s="66"/>
      <c r="K72" s="60"/>
      <c r="L72" s="113"/>
      <c r="M72" s="54">
        <f t="shared" si="13"/>
        <v>0</v>
      </c>
      <c r="N72" s="106">
        <f t="shared" si="34"/>
        <v>0</v>
      </c>
      <c r="O72" s="140"/>
      <c r="P72" s="54">
        <f t="shared" si="26"/>
        <v>0</v>
      </c>
      <c r="Q72" s="106">
        <f t="shared" si="35"/>
        <v>0</v>
      </c>
      <c r="R72" s="158"/>
      <c r="S72" s="54">
        <f t="shared" si="14"/>
        <v>0</v>
      </c>
      <c r="T72" s="106">
        <f t="shared" si="36"/>
        <v>0</v>
      </c>
      <c r="U72" s="58">
        <v>1</v>
      </c>
      <c r="V72" s="54">
        <f t="shared" si="15"/>
        <v>1</v>
      </c>
      <c r="W72" s="106">
        <f t="shared" si="3"/>
        <v>1.4705882352941178E-2</v>
      </c>
      <c r="X72" s="58"/>
      <c r="Y72" s="54">
        <f t="shared" si="16"/>
        <v>0</v>
      </c>
      <c r="Z72" s="106">
        <f t="shared" si="37"/>
        <v>0</v>
      </c>
      <c r="AA72" s="58"/>
      <c r="AB72" s="54">
        <f t="shared" si="17"/>
        <v>0</v>
      </c>
      <c r="AC72" s="106">
        <f t="shared" si="38"/>
        <v>0</v>
      </c>
      <c r="AD72" s="58"/>
      <c r="AE72" s="54">
        <f t="shared" si="18"/>
        <v>0</v>
      </c>
      <c r="AF72" s="106">
        <f t="shared" si="39"/>
        <v>0</v>
      </c>
      <c r="AG72" s="58"/>
      <c r="AH72" s="54">
        <f t="shared" si="19"/>
        <v>0</v>
      </c>
      <c r="AI72" s="106">
        <f t="shared" si="40"/>
        <v>0</v>
      </c>
      <c r="AJ72" s="58"/>
      <c r="AK72" s="54">
        <f t="shared" si="20"/>
        <v>0</v>
      </c>
      <c r="AL72" s="106">
        <f t="shared" si="41"/>
        <v>0</v>
      </c>
      <c r="AM72" s="58"/>
      <c r="AN72" s="54">
        <f t="shared" si="21"/>
        <v>0</v>
      </c>
      <c r="AO72" s="106">
        <f t="shared" si="42"/>
        <v>0</v>
      </c>
      <c r="AP72" s="58"/>
      <c r="AQ72" s="54">
        <f t="shared" si="22"/>
        <v>0</v>
      </c>
      <c r="AR72" s="106">
        <f t="shared" si="43"/>
        <v>0</v>
      </c>
      <c r="AS72" s="58"/>
      <c r="AT72" s="54">
        <f t="shared" si="23"/>
        <v>0</v>
      </c>
      <c r="AU72" s="109">
        <f t="shared" si="44"/>
        <v>0</v>
      </c>
      <c r="AV72" s="152" t="s">
        <v>216</v>
      </c>
      <c r="AW72" s="164">
        <f t="shared" si="12"/>
        <v>1</v>
      </c>
      <c r="AX72" s="174">
        <f t="shared" si="24"/>
        <v>1.4705882352941178E-2</v>
      </c>
      <c r="AY72" s="174">
        <f t="shared" si="25"/>
        <v>0</v>
      </c>
    </row>
    <row r="73" spans="1:51" ht="98.25" customHeight="1" x14ac:dyDescent="0.35">
      <c r="A73" s="50" t="s">
        <v>197</v>
      </c>
      <c r="B73" s="16"/>
      <c r="C73" s="57"/>
      <c r="D73" s="18">
        <v>100</v>
      </c>
      <c r="E73" s="18" t="s">
        <v>41</v>
      </c>
      <c r="F73" s="27"/>
      <c r="G73" s="56"/>
      <c r="H73" s="20">
        <v>45691</v>
      </c>
      <c r="I73" s="20">
        <v>45960</v>
      </c>
      <c r="J73" s="66" t="s">
        <v>165</v>
      </c>
      <c r="K73" s="35" t="s">
        <v>198</v>
      </c>
      <c r="L73" s="18"/>
      <c r="M73" s="54">
        <f t="shared" si="13"/>
        <v>0</v>
      </c>
      <c r="N73" s="106">
        <f t="shared" si="34"/>
        <v>0</v>
      </c>
      <c r="O73" s="133"/>
      <c r="P73" s="54">
        <f t="shared" si="26"/>
        <v>0</v>
      </c>
      <c r="Q73" s="106">
        <f t="shared" si="35"/>
        <v>0</v>
      </c>
      <c r="R73" s="169"/>
      <c r="S73" s="54">
        <f t="shared" si="14"/>
        <v>0</v>
      </c>
      <c r="T73" s="106">
        <f t="shared" si="36"/>
        <v>0</v>
      </c>
      <c r="U73" s="58"/>
      <c r="V73" s="54">
        <f t="shared" si="15"/>
        <v>0</v>
      </c>
      <c r="W73" s="106">
        <f t="shared" si="3"/>
        <v>0</v>
      </c>
      <c r="X73" s="58"/>
      <c r="Y73" s="54">
        <f t="shared" si="16"/>
        <v>0</v>
      </c>
      <c r="Z73" s="106">
        <f t="shared" si="37"/>
        <v>0</v>
      </c>
      <c r="AA73" s="58"/>
      <c r="AB73" s="54">
        <f t="shared" si="17"/>
        <v>0</v>
      </c>
      <c r="AC73" s="106">
        <f t="shared" si="38"/>
        <v>0</v>
      </c>
      <c r="AD73" s="58"/>
      <c r="AE73" s="54">
        <f t="shared" si="18"/>
        <v>0</v>
      </c>
      <c r="AF73" s="106">
        <f t="shared" si="39"/>
        <v>0</v>
      </c>
      <c r="AG73" s="58"/>
      <c r="AH73" s="54">
        <f t="shared" si="19"/>
        <v>0</v>
      </c>
      <c r="AI73" s="106">
        <f t="shared" si="40"/>
        <v>0</v>
      </c>
      <c r="AJ73" s="58"/>
      <c r="AK73" s="54">
        <f t="shared" si="20"/>
        <v>0</v>
      </c>
      <c r="AL73" s="106">
        <f t="shared" si="41"/>
        <v>0</v>
      </c>
      <c r="AM73" s="58"/>
      <c r="AN73" s="54">
        <f t="shared" si="21"/>
        <v>0</v>
      </c>
      <c r="AO73" s="106">
        <f t="shared" si="42"/>
        <v>0</v>
      </c>
      <c r="AP73" s="58"/>
      <c r="AQ73" s="54">
        <f t="shared" si="22"/>
        <v>0</v>
      </c>
      <c r="AR73" s="106">
        <f t="shared" si="43"/>
        <v>0</v>
      </c>
      <c r="AS73" s="58"/>
      <c r="AT73" s="54">
        <f t="shared" si="23"/>
        <v>0</v>
      </c>
      <c r="AU73" s="109">
        <f t="shared" si="44"/>
        <v>0</v>
      </c>
      <c r="AV73" s="165"/>
      <c r="AW73" s="164">
        <f t="shared" si="12"/>
        <v>0</v>
      </c>
      <c r="AX73" s="174">
        <f t="shared" si="24"/>
        <v>0</v>
      </c>
      <c r="AY73" s="174">
        <f t="shared" si="25"/>
        <v>0</v>
      </c>
    </row>
    <row r="74" spans="1:51" ht="72.5" x14ac:dyDescent="0.35">
      <c r="A74" s="71"/>
      <c r="B74" s="16" t="s">
        <v>199</v>
      </c>
      <c r="C74" s="117" t="s">
        <v>200</v>
      </c>
      <c r="D74" s="18">
        <v>1</v>
      </c>
      <c r="E74" s="18" t="s">
        <v>50</v>
      </c>
      <c r="F74" s="27">
        <v>0.3</v>
      </c>
      <c r="G74" s="56">
        <f>+F74/$F$110</f>
        <v>2.2058823529411766E-2</v>
      </c>
      <c r="H74" s="20">
        <v>45698</v>
      </c>
      <c r="I74" s="20">
        <v>45777</v>
      </c>
      <c r="J74" s="66"/>
      <c r="K74" s="60"/>
      <c r="L74" s="113"/>
      <c r="M74" s="54">
        <f t="shared" si="13"/>
        <v>0</v>
      </c>
      <c r="N74" s="106">
        <f t="shared" si="34"/>
        <v>0</v>
      </c>
      <c r="O74" s="129">
        <v>1</v>
      </c>
      <c r="P74" s="54">
        <v>1</v>
      </c>
      <c r="Q74" s="106">
        <f t="shared" si="35"/>
        <v>2.2058823529411766E-2</v>
      </c>
      <c r="R74" s="158"/>
      <c r="S74" s="54">
        <f t="shared" si="14"/>
        <v>0</v>
      </c>
      <c r="T74" s="106">
        <f t="shared" si="36"/>
        <v>0</v>
      </c>
      <c r="U74" s="58"/>
      <c r="V74" s="54">
        <f t="shared" si="15"/>
        <v>0</v>
      </c>
      <c r="W74" s="106">
        <f t="shared" si="3"/>
        <v>0</v>
      </c>
      <c r="X74" s="58"/>
      <c r="Y74" s="54">
        <f t="shared" si="16"/>
        <v>0</v>
      </c>
      <c r="Z74" s="106">
        <f t="shared" si="37"/>
        <v>0</v>
      </c>
      <c r="AA74" s="58"/>
      <c r="AB74" s="54">
        <f t="shared" si="17"/>
        <v>0</v>
      </c>
      <c r="AC74" s="106">
        <f t="shared" si="38"/>
        <v>0</v>
      </c>
      <c r="AD74" s="58"/>
      <c r="AE74" s="54">
        <f t="shared" si="18"/>
        <v>0</v>
      </c>
      <c r="AF74" s="106">
        <f t="shared" si="39"/>
        <v>0</v>
      </c>
      <c r="AG74" s="58"/>
      <c r="AH74" s="54">
        <f t="shared" si="19"/>
        <v>0</v>
      </c>
      <c r="AI74" s="106">
        <f t="shared" si="40"/>
        <v>0</v>
      </c>
      <c r="AJ74" s="58"/>
      <c r="AK74" s="54">
        <f t="shared" si="20"/>
        <v>0</v>
      </c>
      <c r="AL74" s="106">
        <f t="shared" si="41"/>
        <v>0</v>
      </c>
      <c r="AM74" s="58"/>
      <c r="AN74" s="54">
        <f t="shared" si="21"/>
        <v>0</v>
      </c>
      <c r="AO74" s="106">
        <f t="shared" si="42"/>
        <v>0</v>
      </c>
      <c r="AP74" s="58"/>
      <c r="AQ74" s="54">
        <f t="shared" si="22"/>
        <v>0</v>
      </c>
      <c r="AR74" s="106">
        <f t="shared" si="43"/>
        <v>0</v>
      </c>
      <c r="AS74" s="58"/>
      <c r="AT74" s="54">
        <f t="shared" si="23"/>
        <v>0</v>
      </c>
      <c r="AU74" s="109">
        <f t="shared" si="44"/>
        <v>0</v>
      </c>
      <c r="AV74" s="152" t="s">
        <v>201</v>
      </c>
      <c r="AW74" s="164">
        <f t="shared" si="12"/>
        <v>1</v>
      </c>
      <c r="AX74" s="174">
        <f t="shared" si="24"/>
        <v>2.2058823529411766E-2</v>
      </c>
      <c r="AY74" s="174">
        <f t="shared" si="25"/>
        <v>0</v>
      </c>
    </row>
    <row r="75" spans="1:51" ht="87" x14ac:dyDescent="0.35">
      <c r="A75" s="71"/>
      <c r="B75" s="16" t="s">
        <v>202</v>
      </c>
      <c r="C75" s="117" t="s">
        <v>203</v>
      </c>
      <c r="D75" s="18">
        <v>1</v>
      </c>
      <c r="E75" s="18" t="s">
        <v>50</v>
      </c>
      <c r="F75" s="27">
        <v>0.3</v>
      </c>
      <c r="G75" s="56">
        <f>+F75/$F$110</f>
        <v>2.2058823529411766E-2</v>
      </c>
      <c r="H75" s="20">
        <v>45748</v>
      </c>
      <c r="I75" s="20">
        <v>45869</v>
      </c>
      <c r="J75" s="66"/>
      <c r="K75" s="60"/>
      <c r="L75" s="113"/>
      <c r="M75" s="54">
        <v>0</v>
      </c>
      <c r="N75" s="106">
        <f t="shared" si="34"/>
        <v>0</v>
      </c>
      <c r="O75" s="129"/>
      <c r="P75" s="54">
        <v>0</v>
      </c>
      <c r="Q75" s="106">
        <f t="shared" si="35"/>
        <v>0</v>
      </c>
      <c r="R75" s="158">
        <v>1</v>
      </c>
      <c r="S75" s="54">
        <f t="shared" si="14"/>
        <v>1</v>
      </c>
      <c r="T75" s="106">
        <f t="shared" si="36"/>
        <v>2.2058823529411766E-2</v>
      </c>
      <c r="U75" s="58"/>
      <c r="V75" s="54">
        <f t="shared" si="15"/>
        <v>0</v>
      </c>
      <c r="W75" s="106">
        <f t="shared" si="3"/>
        <v>0</v>
      </c>
      <c r="X75" s="58"/>
      <c r="Y75" s="54">
        <f t="shared" si="16"/>
        <v>0</v>
      </c>
      <c r="Z75" s="106">
        <f t="shared" si="37"/>
        <v>0</v>
      </c>
      <c r="AA75" s="58"/>
      <c r="AB75" s="54">
        <f t="shared" si="17"/>
        <v>0</v>
      </c>
      <c r="AC75" s="106">
        <f t="shared" si="38"/>
        <v>0</v>
      </c>
      <c r="AD75" s="58"/>
      <c r="AE75" s="54">
        <f t="shared" si="18"/>
        <v>0</v>
      </c>
      <c r="AF75" s="106">
        <f t="shared" si="39"/>
        <v>0</v>
      </c>
      <c r="AG75" s="58"/>
      <c r="AH75" s="54">
        <f t="shared" si="19"/>
        <v>0</v>
      </c>
      <c r="AI75" s="106">
        <f t="shared" si="40"/>
        <v>0</v>
      </c>
      <c r="AJ75" s="58"/>
      <c r="AK75" s="54">
        <f t="shared" si="20"/>
        <v>0</v>
      </c>
      <c r="AL75" s="106">
        <f t="shared" si="41"/>
        <v>0</v>
      </c>
      <c r="AM75" s="58"/>
      <c r="AN75" s="54">
        <f t="shared" si="21"/>
        <v>0</v>
      </c>
      <c r="AO75" s="106">
        <f t="shared" si="42"/>
        <v>0</v>
      </c>
      <c r="AP75" s="58"/>
      <c r="AQ75" s="54">
        <f t="shared" si="22"/>
        <v>0</v>
      </c>
      <c r="AR75" s="106">
        <f t="shared" si="43"/>
        <v>0</v>
      </c>
      <c r="AS75" s="58"/>
      <c r="AT75" s="54">
        <f t="shared" si="23"/>
        <v>0</v>
      </c>
      <c r="AU75" s="109">
        <f t="shared" si="44"/>
        <v>0</v>
      </c>
      <c r="AV75" s="152" t="s">
        <v>204</v>
      </c>
      <c r="AW75" s="164">
        <f t="shared" si="12"/>
        <v>1</v>
      </c>
      <c r="AX75" s="174">
        <f t="shared" si="24"/>
        <v>2.2058823529411766E-2</v>
      </c>
      <c r="AY75" s="174">
        <f t="shared" si="25"/>
        <v>0</v>
      </c>
    </row>
    <row r="76" spans="1:51" ht="145" customHeight="1" x14ac:dyDescent="0.35">
      <c r="A76" s="71"/>
      <c r="B76" s="16" t="s">
        <v>205</v>
      </c>
      <c r="C76" s="126" t="s">
        <v>206</v>
      </c>
      <c r="D76" s="18">
        <v>1</v>
      </c>
      <c r="E76" s="18" t="s">
        <v>50</v>
      </c>
      <c r="F76" s="27">
        <v>0.4</v>
      </c>
      <c r="G76" s="56">
        <f>+F76/$F$110</f>
        <v>2.9411764705882356E-2</v>
      </c>
      <c r="H76" s="20">
        <v>45870</v>
      </c>
      <c r="I76" s="20">
        <v>45960</v>
      </c>
      <c r="J76" s="66"/>
      <c r="K76" s="60"/>
      <c r="L76" s="113"/>
      <c r="M76" s="54">
        <v>0</v>
      </c>
      <c r="N76" s="106">
        <f t="shared" si="34"/>
        <v>0</v>
      </c>
      <c r="O76" s="140"/>
      <c r="P76" s="54">
        <v>0</v>
      </c>
      <c r="Q76" s="106">
        <f t="shared" si="35"/>
        <v>0</v>
      </c>
      <c r="R76" s="158">
        <v>0.7</v>
      </c>
      <c r="S76" s="54">
        <f>IF(ISERROR(R76/$D76),"",R76/$D76)</f>
        <v>0.7</v>
      </c>
      <c r="T76" s="106">
        <f t="shared" si="36"/>
        <v>2.0588235294117647E-2</v>
      </c>
      <c r="U76" s="58">
        <v>0.3</v>
      </c>
      <c r="V76" s="54">
        <f t="shared" si="15"/>
        <v>0.3</v>
      </c>
      <c r="W76" s="106">
        <f t="shared" si="3"/>
        <v>8.8235294117647058E-3</v>
      </c>
      <c r="X76" s="58"/>
      <c r="Y76" s="54">
        <f t="shared" si="16"/>
        <v>0</v>
      </c>
      <c r="Z76" s="106">
        <f t="shared" si="37"/>
        <v>0</v>
      </c>
      <c r="AA76" s="58"/>
      <c r="AB76" s="54">
        <f t="shared" si="17"/>
        <v>0</v>
      </c>
      <c r="AC76" s="106">
        <f t="shared" si="38"/>
        <v>0</v>
      </c>
      <c r="AD76" s="58"/>
      <c r="AE76" s="54">
        <f t="shared" si="18"/>
        <v>0</v>
      </c>
      <c r="AF76" s="106">
        <f t="shared" si="39"/>
        <v>0</v>
      </c>
      <c r="AG76" s="58"/>
      <c r="AH76" s="54">
        <f t="shared" si="19"/>
        <v>0</v>
      </c>
      <c r="AI76" s="106">
        <f t="shared" si="40"/>
        <v>0</v>
      </c>
      <c r="AJ76" s="58"/>
      <c r="AK76" s="54">
        <f t="shared" si="20"/>
        <v>0</v>
      </c>
      <c r="AL76" s="106">
        <f t="shared" si="41"/>
        <v>0</v>
      </c>
      <c r="AM76" s="58"/>
      <c r="AN76" s="54">
        <f t="shared" si="21"/>
        <v>0</v>
      </c>
      <c r="AO76" s="106">
        <f t="shared" si="42"/>
        <v>0</v>
      </c>
      <c r="AP76" s="58"/>
      <c r="AQ76" s="54">
        <f t="shared" si="22"/>
        <v>0</v>
      </c>
      <c r="AR76" s="106">
        <f t="shared" si="43"/>
        <v>0</v>
      </c>
      <c r="AS76" s="58"/>
      <c r="AT76" s="54">
        <f t="shared" si="23"/>
        <v>0</v>
      </c>
      <c r="AU76" s="109">
        <f t="shared" si="44"/>
        <v>0</v>
      </c>
      <c r="AV76" s="152" t="s">
        <v>207</v>
      </c>
      <c r="AW76" s="164">
        <f>+U76+R76+O76+L76</f>
        <v>1</v>
      </c>
      <c r="AX76" s="174">
        <f>+W76+T76+Q76+N76</f>
        <v>2.9411764705882353E-2</v>
      </c>
      <c r="AY76" s="174">
        <f>+G76-AX76</f>
        <v>0</v>
      </c>
    </row>
    <row r="77" spans="1:51" hidden="1" x14ac:dyDescent="0.35">
      <c r="A77" s="50"/>
      <c r="B77" s="16"/>
      <c r="C77" s="57"/>
      <c r="D77" s="21"/>
      <c r="E77" s="73"/>
      <c r="F77" s="27"/>
      <c r="G77" s="38"/>
      <c r="H77" s="72"/>
      <c r="I77" s="74"/>
      <c r="J77" s="66"/>
      <c r="K77" s="60"/>
      <c r="L77" s="137"/>
      <c r="M77" s="54" t="str">
        <f t="shared" ref="M77:M109" si="47">IF(ISERROR(L77/$D77),"",L77/$D77)</f>
        <v/>
      </c>
      <c r="N77" s="106" t="str">
        <f t="shared" si="34"/>
        <v/>
      </c>
      <c r="O77" s="133"/>
      <c r="P77" s="54" t="str">
        <f t="shared" si="26"/>
        <v/>
      </c>
      <c r="Q77" s="106" t="str">
        <f t="shared" si="35"/>
        <v/>
      </c>
      <c r="R77" s="161"/>
      <c r="S77" s="54" t="str">
        <f t="shared" si="14"/>
        <v/>
      </c>
      <c r="T77" s="106" t="str">
        <f t="shared" si="36"/>
        <v/>
      </c>
      <c r="U77" s="58"/>
      <c r="V77" s="54" t="str">
        <f t="shared" si="15"/>
        <v/>
      </c>
      <c r="W77" s="106" t="str">
        <f t="shared" ref="W77:W78" si="48">IF(ISERROR(V77*$G77),"",V77*$G77)</f>
        <v/>
      </c>
      <c r="X77" s="58"/>
      <c r="Y77" s="54" t="str">
        <f t="shared" si="16"/>
        <v/>
      </c>
      <c r="Z77" s="106" t="str">
        <f t="shared" si="37"/>
        <v/>
      </c>
      <c r="AA77" s="58"/>
      <c r="AB77" s="54" t="str">
        <f t="shared" si="17"/>
        <v/>
      </c>
      <c r="AC77" s="106" t="str">
        <f t="shared" si="38"/>
        <v/>
      </c>
      <c r="AD77" s="58"/>
      <c r="AE77" s="54" t="str">
        <f t="shared" si="18"/>
        <v/>
      </c>
      <c r="AF77" s="106" t="str">
        <f t="shared" si="39"/>
        <v/>
      </c>
      <c r="AG77" s="58"/>
      <c r="AH77" s="54" t="str">
        <f t="shared" si="19"/>
        <v/>
      </c>
      <c r="AI77" s="106" t="str">
        <f t="shared" si="40"/>
        <v/>
      </c>
      <c r="AJ77" s="58"/>
      <c r="AK77" s="54" t="str">
        <f t="shared" si="20"/>
        <v/>
      </c>
      <c r="AL77" s="106" t="str">
        <f t="shared" si="41"/>
        <v/>
      </c>
      <c r="AM77" s="58"/>
      <c r="AN77" s="54" t="str">
        <f t="shared" si="21"/>
        <v/>
      </c>
      <c r="AO77" s="106" t="str">
        <f t="shared" si="42"/>
        <v/>
      </c>
      <c r="AP77" s="58"/>
      <c r="AQ77" s="54" t="str">
        <f t="shared" si="22"/>
        <v/>
      </c>
      <c r="AR77" s="106" t="str">
        <f t="shared" si="43"/>
        <v/>
      </c>
      <c r="AS77" s="58"/>
      <c r="AT77" s="54" t="str">
        <f t="shared" si="23"/>
        <v/>
      </c>
      <c r="AU77" s="106" t="str">
        <f t="shared" si="44"/>
        <v/>
      </c>
      <c r="AW77" s="164">
        <f t="shared" ref="AW77:AW79" si="49">+R77+O77+L77</f>
        <v>0</v>
      </c>
      <c r="AX77" s="174" t="e">
        <f t="shared" si="24"/>
        <v>#VALUE!</v>
      </c>
      <c r="AY77" s="174" t="e">
        <f t="shared" si="25"/>
        <v>#VALUE!</v>
      </c>
    </row>
    <row r="78" spans="1:51" hidden="1" x14ac:dyDescent="0.35">
      <c r="A78" s="71" t="str">
        <f t="shared" ref="A78:A92" si="50">+IF(C78=0,"",A77+1)</f>
        <v/>
      </c>
      <c r="B78" s="16"/>
      <c r="C78" s="57"/>
      <c r="D78" s="21"/>
      <c r="E78" s="73"/>
      <c r="F78" s="27"/>
      <c r="G78" s="38"/>
      <c r="H78" s="72"/>
      <c r="I78" s="74"/>
      <c r="J78" s="66"/>
      <c r="K78" s="60"/>
      <c r="L78" s="137"/>
      <c r="M78" s="54" t="str">
        <f t="shared" si="47"/>
        <v/>
      </c>
      <c r="N78" s="106" t="str">
        <f t="shared" si="34"/>
        <v/>
      </c>
      <c r="O78" s="133"/>
      <c r="P78" s="54" t="str">
        <f t="shared" si="26"/>
        <v/>
      </c>
      <c r="Q78" s="106" t="str">
        <f t="shared" si="35"/>
        <v/>
      </c>
      <c r="R78" s="161"/>
      <c r="S78" s="54" t="str">
        <f t="shared" si="14"/>
        <v/>
      </c>
      <c r="T78" s="106" t="str">
        <f t="shared" si="36"/>
        <v/>
      </c>
      <c r="U78" s="58"/>
      <c r="V78" s="54" t="str">
        <f t="shared" si="15"/>
        <v/>
      </c>
      <c r="W78" s="106" t="str">
        <f t="shared" si="48"/>
        <v/>
      </c>
      <c r="X78" s="58"/>
      <c r="Y78" s="54" t="str">
        <f t="shared" si="16"/>
        <v/>
      </c>
      <c r="Z78" s="106" t="str">
        <f t="shared" si="37"/>
        <v/>
      </c>
      <c r="AA78" s="58"/>
      <c r="AB78" s="54" t="str">
        <f t="shared" si="17"/>
        <v/>
      </c>
      <c r="AC78" s="106" t="str">
        <f t="shared" si="38"/>
        <v/>
      </c>
      <c r="AD78" s="58"/>
      <c r="AE78" s="54" t="str">
        <f t="shared" si="18"/>
        <v/>
      </c>
      <c r="AF78" s="106" t="str">
        <f t="shared" si="39"/>
        <v/>
      </c>
      <c r="AG78" s="58"/>
      <c r="AH78" s="54" t="str">
        <f t="shared" si="19"/>
        <v/>
      </c>
      <c r="AI78" s="106" t="str">
        <f t="shared" si="40"/>
        <v/>
      </c>
      <c r="AJ78" s="58"/>
      <c r="AK78" s="54" t="str">
        <f t="shared" si="20"/>
        <v/>
      </c>
      <c r="AL78" s="106" t="str">
        <f t="shared" si="41"/>
        <v/>
      </c>
      <c r="AM78" s="58"/>
      <c r="AN78" s="54" t="str">
        <f t="shared" si="21"/>
        <v/>
      </c>
      <c r="AO78" s="106" t="str">
        <f t="shared" si="42"/>
        <v/>
      </c>
      <c r="AP78" s="58"/>
      <c r="AQ78" s="54" t="str">
        <f t="shared" si="22"/>
        <v/>
      </c>
      <c r="AR78" s="106" t="str">
        <f t="shared" si="43"/>
        <v/>
      </c>
      <c r="AS78" s="58"/>
      <c r="AT78" s="54" t="str">
        <f t="shared" si="23"/>
        <v/>
      </c>
      <c r="AU78" s="106" t="str">
        <f t="shared" si="44"/>
        <v/>
      </c>
      <c r="AW78" s="164">
        <f t="shared" si="49"/>
        <v>0</v>
      </c>
      <c r="AX78" s="174" t="e">
        <f t="shared" si="24"/>
        <v>#VALUE!</v>
      </c>
      <c r="AY78" s="174" t="e">
        <f t="shared" si="25"/>
        <v>#VALUE!</v>
      </c>
    </row>
    <row r="79" spans="1:51" hidden="1" x14ac:dyDescent="0.35">
      <c r="A79" s="71" t="str">
        <f t="shared" si="50"/>
        <v/>
      </c>
      <c r="B79" s="16"/>
      <c r="C79" s="57"/>
      <c r="D79" s="21"/>
      <c r="E79" s="73"/>
      <c r="F79" s="27"/>
      <c r="G79" s="38"/>
      <c r="H79" s="72"/>
      <c r="I79" s="74"/>
      <c r="J79" s="66"/>
      <c r="K79" s="60"/>
      <c r="L79" s="137"/>
      <c r="M79" s="54" t="str">
        <f t="shared" si="47"/>
        <v/>
      </c>
      <c r="N79" s="106" t="str">
        <f t="shared" ref="N79:N109" si="51">IF(ISERROR(M79*$G79),"",M79*$G79)</f>
        <v/>
      </c>
      <c r="O79" s="133"/>
      <c r="P79" s="54" t="str">
        <f t="shared" ref="P79:P109" si="52">IF(ISERROR(O79/$D79),"",O79/$D79)</f>
        <v/>
      </c>
      <c r="Q79" s="106" t="str">
        <f t="shared" ref="Q79:Q109" si="53">IF(ISERROR(P79*$G79),"",P79*$G79)</f>
        <v/>
      </c>
      <c r="R79" s="161"/>
      <c r="S79" s="54" t="str">
        <f t="shared" ref="S79:S109" si="54">IF(ISERROR(R79/$D79),"",R79/$D79)</f>
        <v/>
      </c>
      <c r="T79" s="106" t="str">
        <f t="shared" ref="T79:T109" si="55">IF(ISERROR(S79*$G79),"",S79*$G79)</f>
        <v/>
      </c>
      <c r="U79" s="58"/>
      <c r="V79" s="54" t="str">
        <f t="shared" ref="V79:V109" si="56">IF(ISERROR(U79/$D79),"",U79/$D79)</f>
        <v/>
      </c>
      <c r="W79" s="106" t="str">
        <f t="shared" ref="W79:W109" si="57">IF(ISERROR(V79*$G79),"",V79*$G79)</f>
        <v/>
      </c>
      <c r="X79" s="58"/>
      <c r="Y79" s="54" t="str">
        <f t="shared" ref="Y79:Y109" si="58">IF(ISERROR(X79/$D79),"",X79/$D79)</f>
        <v/>
      </c>
      <c r="Z79" s="106" t="str">
        <f t="shared" ref="Z79:Z109" si="59">IF(ISERROR(Y79*$G79),"",Y79*$G79)</f>
        <v/>
      </c>
      <c r="AA79" s="58"/>
      <c r="AB79" s="54" t="str">
        <f t="shared" ref="AB79:AB109" si="60">IF(ISERROR(AA79/$D79),"",AA79/$D79)</f>
        <v/>
      </c>
      <c r="AC79" s="106" t="str">
        <f t="shared" ref="AC79:AC109" si="61">IF(ISERROR(AB79*$G79),"",AB79*$G79)</f>
        <v/>
      </c>
      <c r="AD79" s="58"/>
      <c r="AE79" s="54" t="str">
        <f t="shared" ref="AE79:AE109" si="62">IF(ISERROR(AD79/$D79),"",AD79/$D79)</f>
        <v/>
      </c>
      <c r="AF79" s="106" t="str">
        <f t="shared" ref="AF79:AF109" si="63">IF(ISERROR(AE79*$G79),"",AE79*$G79)</f>
        <v/>
      </c>
      <c r="AG79" s="58"/>
      <c r="AH79" s="54" t="str">
        <f t="shared" ref="AH79:AH109" si="64">IF(ISERROR(AG79/$D79),"",AG79/$D79)</f>
        <v/>
      </c>
      <c r="AI79" s="106" t="str">
        <f t="shared" ref="AI79:AI109" si="65">IF(ISERROR(AH79*$G79),"",AH79*$G79)</f>
        <v/>
      </c>
      <c r="AJ79" s="58"/>
      <c r="AK79" s="54" t="str">
        <f t="shared" ref="AK79:AK109" si="66">IF(ISERROR(AJ79/$D79),"",AJ79/$D79)</f>
        <v/>
      </c>
      <c r="AL79" s="106" t="str">
        <f t="shared" ref="AL79:AL109" si="67">IF(ISERROR(AK79*$G79),"",AK79*$G79)</f>
        <v/>
      </c>
      <c r="AM79" s="58"/>
      <c r="AN79" s="54" t="str">
        <f t="shared" ref="AN79:AN109" si="68">IF(ISERROR(AM79/$D79),"",AM79/$D79)</f>
        <v/>
      </c>
      <c r="AO79" s="106" t="str">
        <f t="shared" ref="AO79:AO109" si="69">IF(ISERROR(AN79*$G79),"",AN79*$G79)</f>
        <v/>
      </c>
      <c r="AP79" s="58"/>
      <c r="AQ79" s="54" t="str">
        <f t="shared" ref="AQ79:AQ109" si="70">IF(ISERROR(AP79/$D79),"",AP79/$D79)</f>
        <v/>
      </c>
      <c r="AR79" s="106" t="str">
        <f t="shared" ref="AR79:AR109" si="71">IF(ISERROR(AQ79*$G79),"",AQ79*$G79)</f>
        <v/>
      </c>
      <c r="AS79" s="58"/>
      <c r="AT79" s="54" t="str">
        <f t="shared" ref="AT79:AT109" si="72">IF(ISERROR(AS79/$D79),"",AS79/$D79)</f>
        <v/>
      </c>
      <c r="AU79" s="106" t="str">
        <f t="shared" ref="AU79:AU109" si="73">IF(ISERROR(AT79*$G79),"",AT79*$G79)</f>
        <v/>
      </c>
      <c r="AW79" s="164">
        <f t="shared" si="49"/>
        <v>0</v>
      </c>
      <c r="AX79" s="174" t="e">
        <f t="shared" ref="AX79:AX142" si="74">+W79+T79+Q79+N79</f>
        <v>#VALUE!</v>
      </c>
      <c r="AY79" s="174" t="e">
        <f t="shared" ref="AY79:AY142" si="75">+G79-AX79</f>
        <v>#VALUE!</v>
      </c>
    </row>
    <row r="80" spans="1:51" hidden="1" x14ac:dyDescent="0.35">
      <c r="A80" s="71" t="str">
        <f t="shared" si="50"/>
        <v/>
      </c>
      <c r="B80" s="16"/>
      <c r="C80" s="57"/>
      <c r="D80" s="21"/>
      <c r="E80" s="73"/>
      <c r="F80" s="27"/>
      <c r="G80" s="38"/>
      <c r="H80" s="72"/>
      <c r="I80" s="74"/>
      <c r="J80" s="66"/>
      <c r="K80" s="60"/>
      <c r="L80" s="137"/>
      <c r="M80" s="54" t="str">
        <f t="shared" si="47"/>
        <v/>
      </c>
      <c r="N80" s="106" t="str">
        <f t="shared" si="51"/>
        <v/>
      </c>
      <c r="O80" s="133"/>
      <c r="P80" s="54" t="str">
        <f t="shared" si="52"/>
        <v/>
      </c>
      <c r="Q80" s="106" t="str">
        <f t="shared" si="53"/>
        <v/>
      </c>
      <c r="R80" s="161"/>
      <c r="S80" s="54" t="str">
        <f t="shared" si="54"/>
        <v/>
      </c>
      <c r="T80" s="106" t="str">
        <f t="shared" si="55"/>
        <v/>
      </c>
      <c r="U80" s="58"/>
      <c r="V80" s="54" t="str">
        <f t="shared" si="56"/>
        <v/>
      </c>
      <c r="W80" s="106" t="str">
        <f t="shared" si="57"/>
        <v/>
      </c>
      <c r="X80" s="58"/>
      <c r="Y80" s="54" t="str">
        <f t="shared" si="58"/>
        <v/>
      </c>
      <c r="Z80" s="106" t="str">
        <f t="shared" si="59"/>
        <v/>
      </c>
      <c r="AA80" s="58"/>
      <c r="AB80" s="54" t="str">
        <f t="shared" si="60"/>
        <v/>
      </c>
      <c r="AC80" s="106" t="str">
        <f t="shared" si="61"/>
        <v/>
      </c>
      <c r="AD80" s="58"/>
      <c r="AE80" s="54" t="str">
        <f t="shared" si="62"/>
        <v/>
      </c>
      <c r="AF80" s="106" t="str">
        <f t="shared" si="63"/>
        <v/>
      </c>
      <c r="AG80" s="58"/>
      <c r="AH80" s="54" t="str">
        <f t="shared" si="64"/>
        <v/>
      </c>
      <c r="AI80" s="106" t="str">
        <f t="shared" si="65"/>
        <v/>
      </c>
      <c r="AJ80" s="58"/>
      <c r="AK80" s="54" t="str">
        <f t="shared" si="66"/>
        <v/>
      </c>
      <c r="AL80" s="106" t="str">
        <f t="shared" si="67"/>
        <v/>
      </c>
      <c r="AM80" s="58"/>
      <c r="AN80" s="54" t="str">
        <f t="shared" si="68"/>
        <v/>
      </c>
      <c r="AO80" s="106" t="str">
        <f t="shared" si="69"/>
        <v/>
      </c>
      <c r="AP80" s="58"/>
      <c r="AQ80" s="54" t="str">
        <f t="shared" si="70"/>
        <v/>
      </c>
      <c r="AR80" s="106" t="str">
        <f t="shared" si="71"/>
        <v/>
      </c>
      <c r="AS80" s="58"/>
      <c r="AT80" s="54" t="str">
        <f t="shared" si="72"/>
        <v/>
      </c>
      <c r="AU80" s="106" t="str">
        <f t="shared" si="73"/>
        <v/>
      </c>
      <c r="AW80" s="164">
        <f t="shared" ref="AW80:AW109" si="76">+R80+O80+L80</f>
        <v>0</v>
      </c>
      <c r="AX80" s="174" t="e">
        <f t="shared" si="74"/>
        <v>#VALUE!</v>
      </c>
      <c r="AY80" s="174" t="e">
        <f t="shared" si="75"/>
        <v>#VALUE!</v>
      </c>
    </row>
    <row r="81" spans="1:51" hidden="1" x14ac:dyDescent="0.35">
      <c r="A81" s="71" t="str">
        <f t="shared" si="50"/>
        <v/>
      </c>
      <c r="B81" s="16"/>
      <c r="C81" s="57"/>
      <c r="D81" s="21"/>
      <c r="E81" s="73"/>
      <c r="F81" s="27"/>
      <c r="G81" s="38"/>
      <c r="H81" s="72"/>
      <c r="I81" s="74"/>
      <c r="J81" s="66"/>
      <c r="K81" s="60"/>
      <c r="L81" s="137"/>
      <c r="M81" s="54" t="str">
        <f t="shared" si="47"/>
        <v/>
      </c>
      <c r="N81" s="106" t="str">
        <f t="shared" si="51"/>
        <v/>
      </c>
      <c r="O81" s="133"/>
      <c r="P81" s="54" t="str">
        <f t="shared" si="52"/>
        <v/>
      </c>
      <c r="Q81" s="106" t="str">
        <f t="shared" si="53"/>
        <v/>
      </c>
      <c r="R81" s="161"/>
      <c r="S81" s="54" t="str">
        <f t="shared" si="54"/>
        <v/>
      </c>
      <c r="T81" s="106" t="str">
        <f t="shared" si="55"/>
        <v/>
      </c>
      <c r="U81" s="58"/>
      <c r="V81" s="54" t="str">
        <f t="shared" si="56"/>
        <v/>
      </c>
      <c r="W81" s="106" t="str">
        <f t="shared" si="57"/>
        <v/>
      </c>
      <c r="X81" s="58"/>
      <c r="Y81" s="54" t="str">
        <f t="shared" si="58"/>
        <v/>
      </c>
      <c r="Z81" s="106" t="str">
        <f t="shared" si="59"/>
        <v/>
      </c>
      <c r="AA81" s="58"/>
      <c r="AB81" s="54" t="str">
        <f t="shared" si="60"/>
        <v/>
      </c>
      <c r="AC81" s="106" t="str">
        <f t="shared" si="61"/>
        <v/>
      </c>
      <c r="AD81" s="58"/>
      <c r="AE81" s="54" t="str">
        <f t="shared" si="62"/>
        <v/>
      </c>
      <c r="AF81" s="106" t="str">
        <f t="shared" si="63"/>
        <v/>
      </c>
      <c r="AG81" s="58"/>
      <c r="AH81" s="54" t="str">
        <f t="shared" si="64"/>
        <v/>
      </c>
      <c r="AI81" s="106" t="str">
        <f t="shared" si="65"/>
        <v/>
      </c>
      <c r="AJ81" s="58"/>
      <c r="AK81" s="54" t="str">
        <f t="shared" si="66"/>
        <v/>
      </c>
      <c r="AL81" s="106" t="str">
        <f t="shared" si="67"/>
        <v/>
      </c>
      <c r="AM81" s="58"/>
      <c r="AN81" s="54" t="str">
        <f t="shared" si="68"/>
        <v/>
      </c>
      <c r="AO81" s="106" t="str">
        <f t="shared" si="69"/>
        <v/>
      </c>
      <c r="AP81" s="58"/>
      <c r="AQ81" s="54" t="str">
        <f t="shared" si="70"/>
        <v/>
      </c>
      <c r="AR81" s="106" t="str">
        <f t="shared" si="71"/>
        <v/>
      </c>
      <c r="AS81" s="58"/>
      <c r="AT81" s="54" t="str">
        <f t="shared" si="72"/>
        <v/>
      </c>
      <c r="AU81" s="106" t="str">
        <f t="shared" si="73"/>
        <v/>
      </c>
      <c r="AW81" s="164">
        <f t="shared" si="76"/>
        <v>0</v>
      </c>
      <c r="AX81" s="174" t="e">
        <f t="shared" si="74"/>
        <v>#VALUE!</v>
      </c>
      <c r="AY81" s="174" t="e">
        <f t="shared" si="75"/>
        <v>#VALUE!</v>
      </c>
    </row>
    <row r="82" spans="1:51" hidden="1" x14ac:dyDescent="0.35">
      <c r="A82" s="71" t="str">
        <f t="shared" si="50"/>
        <v/>
      </c>
      <c r="B82" s="16"/>
      <c r="C82" s="57"/>
      <c r="D82" s="21"/>
      <c r="E82" s="73"/>
      <c r="F82" s="27"/>
      <c r="G82" s="38"/>
      <c r="H82" s="72"/>
      <c r="I82" s="74"/>
      <c r="J82" s="66"/>
      <c r="K82" s="60"/>
      <c r="L82" s="137"/>
      <c r="M82" s="54" t="str">
        <f t="shared" si="47"/>
        <v/>
      </c>
      <c r="N82" s="106" t="str">
        <f t="shared" si="51"/>
        <v/>
      </c>
      <c r="O82" s="133"/>
      <c r="P82" s="54" t="str">
        <f t="shared" si="52"/>
        <v/>
      </c>
      <c r="Q82" s="106" t="str">
        <f t="shared" si="53"/>
        <v/>
      </c>
      <c r="R82" s="161"/>
      <c r="S82" s="54" t="str">
        <f t="shared" si="54"/>
        <v/>
      </c>
      <c r="T82" s="106" t="str">
        <f t="shared" si="55"/>
        <v/>
      </c>
      <c r="U82" s="58"/>
      <c r="V82" s="54" t="str">
        <f t="shared" si="56"/>
        <v/>
      </c>
      <c r="W82" s="106" t="str">
        <f t="shared" si="57"/>
        <v/>
      </c>
      <c r="X82" s="58"/>
      <c r="Y82" s="54" t="str">
        <f t="shared" si="58"/>
        <v/>
      </c>
      <c r="Z82" s="106" t="str">
        <f t="shared" si="59"/>
        <v/>
      </c>
      <c r="AA82" s="58"/>
      <c r="AB82" s="54" t="str">
        <f t="shared" si="60"/>
        <v/>
      </c>
      <c r="AC82" s="106" t="str">
        <f t="shared" si="61"/>
        <v/>
      </c>
      <c r="AD82" s="58"/>
      <c r="AE82" s="54" t="str">
        <f t="shared" si="62"/>
        <v/>
      </c>
      <c r="AF82" s="106" t="str">
        <f t="shared" si="63"/>
        <v/>
      </c>
      <c r="AG82" s="58"/>
      <c r="AH82" s="54" t="str">
        <f t="shared" si="64"/>
        <v/>
      </c>
      <c r="AI82" s="106" t="str">
        <f t="shared" si="65"/>
        <v/>
      </c>
      <c r="AJ82" s="58"/>
      <c r="AK82" s="54" t="str">
        <f t="shared" si="66"/>
        <v/>
      </c>
      <c r="AL82" s="106" t="str">
        <f t="shared" si="67"/>
        <v/>
      </c>
      <c r="AM82" s="58"/>
      <c r="AN82" s="54" t="str">
        <f t="shared" si="68"/>
        <v/>
      </c>
      <c r="AO82" s="106" t="str">
        <f t="shared" si="69"/>
        <v/>
      </c>
      <c r="AP82" s="58"/>
      <c r="AQ82" s="54" t="str">
        <f t="shared" si="70"/>
        <v/>
      </c>
      <c r="AR82" s="106" t="str">
        <f t="shared" si="71"/>
        <v/>
      </c>
      <c r="AS82" s="58"/>
      <c r="AT82" s="54" t="str">
        <f t="shared" si="72"/>
        <v/>
      </c>
      <c r="AU82" s="106" t="str">
        <f t="shared" si="73"/>
        <v/>
      </c>
      <c r="AW82" s="164">
        <f t="shared" si="76"/>
        <v>0</v>
      </c>
      <c r="AX82" s="174" t="e">
        <f t="shared" si="74"/>
        <v>#VALUE!</v>
      </c>
      <c r="AY82" s="174" t="e">
        <f t="shared" si="75"/>
        <v>#VALUE!</v>
      </c>
    </row>
    <row r="83" spans="1:51" hidden="1" x14ac:dyDescent="0.35">
      <c r="A83" s="71" t="str">
        <f t="shared" si="50"/>
        <v/>
      </c>
      <c r="B83" s="16"/>
      <c r="C83" s="57"/>
      <c r="D83" s="21"/>
      <c r="E83" s="73"/>
      <c r="F83" s="27"/>
      <c r="G83" s="38"/>
      <c r="H83" s="72"/>
      <c r="I83" s="74"/>
      <c r="J83" s="66"/>
      <c r="K83" s="60"/>
      <c r="L83" s="137"/>
      <c r="M83" s="54" t="str">
        <f t="shared" si="47"/>
        <v/>
      </c>
      <c r="N83" s="106" t="str">
        <f t="shared" si="51"/>
        <v/>
      </c>
      <c r="O83" s="133"/>
      <c r="P83" s="54" t="str">
        <f t="shared" si="52"/>
        <v/>
      </c>
      <c r="Q83" s="106" t="str">
        <f t="shared" si="53"/>
        <v/>
      </c>
      <c r="R83" s="161"/>
      <c r="S83" s="54" t="str">
        <f t="shared" si="54"/>
        <v/>
      </c>
      <c r="T83" s="106" t="str">
        <f t="shared" si="55"/>
        <v/>
      </c>
      <c r="U83" s="58"/>
      <c r="V83" s="54" t="str">
        <f t="shared" si="56"/>
        <v/>
      </c>
      <c r="W83" s="106" t="str">
        <f t="shared" si="57"/>
        <v/>
      </c>
      <c r="X83" s="58"/>
      <c r="Y83" s="54" t="str">
        <f t="shared" si="58"/>
        <v/>
      </c>
      <c r="Z83" s="106" t="str">
        <f t="shared" si="59"/>
        <v/>
      </c>
      <c r="AA83" s="58"/>
      <c r="AB83" s="54" t="str">
        <f t="shared" si="60"/>
        <v/>
      </c>
      <c r="AC83" s="106" t="str">
        <f t="shared" si="61"/>
        <v/>
      </c>
      <c r="AD83" s="58"/>
      <c r="AE83" s="54" t="str">
        <f t="shared" si="62"/>
        <v/>
      </c>
      <c r="AF83" s="106" t="str">
        <f t="shared" si="63"/>
        <v/>
      </c>
      <c r="AG83" s="58"/>
      <c r="AH83" s="54" t="str">
        <f t="shared" si="64"/>
        <v/>
      </c>
      <c r="AI83" s="106" t="str">
        <f t="shared" si="65"/>
        <v/>
      </c>
      <c r="AJ83" s="58"/>
      <c r="AK83" s="54" t="str">
        <f t="shared" si="66"/>
        <v/>
      </c>
      <c r="AL83" s="106" t="str">
        <f t="shared" si="67"/>
        <v/>
      </c>
      <c r="AM83" s="58"/>
      <c r="AN83" s="54" t="str">
        <f t="shared" si="68"/>
        <v/>
      </c>
      <c r="AO83" s="106" t="str">
        <f t="shared" si="69"/>
        <v/>
      </c>
      <c r="AP83" s="58"/>
      <c r="AQ83" s="54" t="str">
        <f t="shared" si="70"/>
        <v/>
      </c>
      <c r="AR83" s="106" t="str">
        <f t="shared" si="71"/>
        <v/>
      </c>
      <c r="AS83" s="58"/>
      <c r="AT83" s="54" t="str">
        <f t="shared" si="72"/>
        <v/>
      </c>
      <c r="AU83" s="106" t="str">
        <f t="shared" si="73"/>
        <v/>
      </c>
      <c r="AW83" s="164">
        <f t="shared" si="76"/>
        <v>0</v>
      </c>
      <c r="AX83" s="174" t="e">
        <f t="shared" si="74"/>
        <v>#VALUE!</v>
      </c>
      <c r="AY83" s="174" t="e">
        <f t="shared" si="75"/>
        <v>#VALUE!</v>
      </c>
    </row>
    <row r="84" spans="1:51" hidden="1" x14ac:dyDescent="0.35">
      <c r="A84" s="71" t="str">
        <f t="shared" si="50"/>
        <v/>
      </c>
      <c r="B84" s="16"/>
      <c r="C84" s="57"/>
      <c r="D84" s="21"/>
      <c r="E84" s="73"/>
      <c r="F84" s="27"/>
      <c r="G84" s="38"/>
      <c r="H84" s="72"/>
      <c r="I84" s="74"/>
      <c r="J84" s="66"/>
      <c r="K84" s="60"/>
      <c r="L84" s="137"/>
      <c r="M84" s="54" t="str">
        <f t="shared" si="47"/>
        <v/>
      </c>
      <c r="N84" s="106" t="str">
        <f t="shared" si="51"/>
        <v/>
      </c>
      <c r="O84" s="133"/>
      <c r="P84" s="54" t="str">
        <f t="shared" si="52"/>
        <v/>
      </c>
      <c r="Q84" s="106" t="str">
        <f t="shared" si="53"/>
        <v/>
      </c>
      <c r="R84" s="161"/>
      <c r="S84" s="54" t="str">
        <f t="shared" si="54"/>
        <v/>
      </c>
      <c r="T84" s="106" t="str">
        <f t="shared" si="55"/>
        <v/>
      </c>
      <c r="U84" s="58"/>
      <c r="V84" s="54" t="str">
        <f t="shared" si="56"/>
        <v/>
      </c>
      <c r="W84" s="106" t="str">
        <f t="shared" si="57"/>
        <v/>
      </c>
      <c r="X84" s="58"/>
      <c r="Y84" s="54" t="str">
        <f t="shared" si="58"/>
        <v/>
      </c>
      <c r="Z84" s="106" t="str">
        <f t="shared" si="59"/>
        <v/>
      </c>
      <c r="AA84" s="58"/>
      <c r="AB84" s="54" t="str">
        <f t="shared" si="60"/>
        <v/>
      </c>
      <c r="AC84" s="106" t="str">
        <f t="shared" si="61"/>
        <v/>
      </c>
      <c r="AD84" s="58"/>
      <c r="AE84" s="54" t="str">
        <f t="shared" si="62"/>
        <v/>
      </c>
      <c r="AF84" s="106" t="str">
        <f t="shared" si="63"/>
        <v/>
      </c>
      <c r="AG84" s="58"/>
      <c r="AH84" s="54" t="str">
        <f t="shared" si="64"/>
        <v/>
      </c>
      <c r="AI84" s="106" t="str">
        <f t="shared" si="65"/>
        <v/>
      </c>
      <c r="AJ84" s="58"/>
      <c r="AK84" s="54" t="str">
        <f t="shared" si="66"/>
        <v/>
      </c>
      <c r="AL84" s="106" t="str">
        <f t="shared" si="67"/>
        <v/>
      </c>
      <c r="AM84" s="58"/>
      <c r="AN84" s="54" t="str">
        <f t="shared" si="68"/>
        <v/>
      </c>
      <c r="AO84" s="106" t="str">
        <f t="shared" si="69"/>
        <v/>
      </c>
      <c r="AP84" s="58"/>
      <c r="AQ84" s="54" t="str">
        <f t="shared" si="70"/>
        <v/>
      </c>
      <c r="AR84" s="106" t="str">
        <f t="shared" si="71"/>
        <v/>
      </c>
      <c r="AS84" s="58"/>
      <c r="AT84" s="54" t="str">
        <f t="shared" si="72"/>
        <v/>
      </c>
      <c r="AU84" s="106" t="str">
        <f t="shared" si="73"/>
        <v/>
      </c>
      <c r="AW84" s="164">
        <f t="shared" si="76"/>
        <v>0</v>
      </c>
      <c r="AX84" s="174" t="e">
        <f t="shared" si="74"/>
        <v>#VALUE!</v>
      </c>
      <c r="AY84" s="174" t="e">
        <f t="shared" si="75"/>
        <v>#VALUE!</v>
      </c>
    </row>
    <row r="85" spans="1:51" hidden="1" x14ac:dyDescent="0.35">
      <c r="A85" s="71" t="str">
        <f t="shared" si="50"/>
        <v/>
      </c>
      <c r="B85" s="16"/>
      <c r="C85" s="57"/>
      <c r="D85" s="21"/>
      <c r="E85" s="73"/>
      <c r="F85" s="27"/>
      <c r="G85" s="38"/>
      <c r="H85" s="72"/>
      <c r="I85" s="74"/>
      <c r="J85" s="66"/>
      <c r="K85" s="60"/>
      <c r="L85" s="137"/>
      <c r="M85" s="54" t="str">
        <f t="shared" si="47"/>
        <v/>
      </c>
      <c r="N85" s="106" t="str">
        <f t="shared" si="51"/>
        <v/>
      </c>
      <c r="O85" s="133"/>
      <c r="P85" s="54" t="str">
        <f t="shared" si="52"/>
        <v/>
      </c>
      <c r="Q85" s="106" t="str">
        <f t="shared" si="53"/>
        <v/>
      </c>
      <c r="R85" s="161"/>
      <c r="S85" s="54" t="str">
        <f t="shared" si="54"/>
        <v/>
      </c>
      <c r="T85" s="106" t="str">
        <f t="shared" si="55"/>
        <v/>
      </c>
      <c r="U85" s="58"/>
      <c r="V85" s="54" t="str">
        <f t="shared" si="56"/>
        <v/>
      </c>
      <c r="W85" s="106" t="str">
        <f t="shared" si="57"/>
        <v/>
      </c>
      <c r="X85" s="58"/>
      <c r="Y85" s="54" t="str">
        <f t="shared" si="58"/>
        <v/>
      </c>
      <c r="Z85" s="106" t="str">
        <f t="shared" si="59"/>
        <v/>
      </c>
      <c r="AA85" s="58"/>
      <c r="AB85" s="54" t="str">
        <f t="shared" si="60"/>
        <v/>
      </c>
      <c r="AC85" s="106" t="str">
        <f t="shared" si="61"/>
        <v/>
      </c>
      <c r="AD85" s="58"/>
      <c r="AE85" s="54" t="str">
        <f t="shared" si="62"/>
        <v/>
      </c>
      <c r="AF85" s="106" t="str">
        <f t="shared" si="63"/>
        <v/>
      </c>
      <c r="AG85" s="58"/>
      <c r="AH85" s="54" t="str">
        <f t="shared" si="64"/>
        <v/>
      </c>
      <c r="AI85" s="106" t="str">
        <f t="shared" si="65"/>
        <v/>
      </c>
      <c r="AJ85" s="58"/>
      <c r="AK85" s="54" t="str">
        <f t="shared" si="66"/>
        <v/>
      </c>
      <c r="AL85" s="106" t="str">
        <f t="shared" si="67"/>
        <v/>
      </c>
      <c r="AM85" s="58"/>
      <c r="AN85" s="54" t="str">
        <f t="shared" si="68"/>
        <v/>
      </c>
      <c r="AO85" s="106" t="str">
        <f t="shared" si="69"/>
        <v/>
      </c>
      <c r="AP85" s="58"/>
      <c r="AQ85" s="54" t="str">
        <f t="shared" si="70"/>
        <v/>
      </c>
      <c r="AR85" s="106" t="str">
        <f t="shared" si="71"/>
        <v/>
      </c>
      <c r="AS85" s="58"/>
      <c r="AT85" s="54" t="str">
        <f t="shared" si="72"/>
        <v/>
      </c>
      <c r="AU85" s="106" t="str">
        <f t="shared" si="73"/>
        <v/>
      </c>
      <c r="AW85" s="164">
        <f t="shared" si="76"/>
        <v>0</v>
      </c>
      <c r="AX85" s="174" t="e">
        <f t="shared" si="74"/>
        <v>#VALUE!</v>
      </c>
      <c r="AY85" s="174" t="e">
        <f t="shared" si="75"/>
        <v>#VALUE!</v>
      </c>
    </row>
    <row r="86" spans="1:51" hidden="1" x14ac:dyDescent="0.35">
      <c r="A86" s="71" t="str">
        <f t="shared" si="50"/>
        <v/>
      </c>
      <c r="B86" s="16"/>
      <c r="C86" s="57"/>
      <c r="D86" s="21"/>
      <c r="E86" s="73"/>
      <c r="F86" s="27"/>
      <c r="G86" s="38"/>
      <c r="H86" s="72"/>
      <c r="I86" s="74"/>
      <c r="J86" s="66"/>
      <c r="K86" s="60"/>
      <c r="L86" s="137"/>
      <c r="M86" s="54" t="str">
        <f t="shared" si="47"/>
        <v/>
      </c>
      <c r="N86" s="106" t="str">
        <f t="shared" si="51"/>
        <v/>
      </c>
      <c r="O86" s="133"/>
      <c r="P86" s="54" t="str">
        <f t="shared" si="52"/>
        <v/>
      </c>
      <c r="Q86" s="106" t="str">
        <f t="shared" si="53"/>
        <v/>
      </c>
      <c r="R86" s="161"/>
      <c r="S86" s="54" t="str">
        <f t="shared" si="54"/>
        <v/>
      </c>
      <c r="T86" s="106" t="str">
        <f t="shared" si="55"/>
        <v/>
      </c>
      <c r="U86" s="58"/>
      <c r="V86" s="54" t="str">
        <f t="shared" si="56"/>
        <v/>
      </c>
      <c r="W86" s="106" t="str">
        <f t="shared" si="57"/>
        <v/>
      </c>
      <c r="X86" s="58"/>
      <c r="Y86" s="54" t="str">
        <f t="shared" si="58"/>
        <v/>
      </c>
      <c r="Z86" s="106" t="str">
        <f t="shared" si="59"/>
        <v/>
      </c>
      <c r="AA86" s="58"/>
      <c r="AB86" s="54" t="str">
        <f t="shared" si="60"/>
        <v/>
      </c>
      <c r="AC86" s="106" t="str">
        <f t="shared" si="61"/>
        <v/>
      </c>
      <c r="AD86" s="58"/>
      <c r="AE86" s="54" t="str">
        <f t="shared" si="62"/>
        <v/>
      </c>
      <c r="AF86" s="106" t="str">
        <f t="shared" si="63"/>
        <v/>
      </c>
      <c r="AG86" s="58"/>
      <c r="AH86" s="54" t="str">
        <f t="shared" si="64"/>
        <v/>
      </c>
      <c r="AI86" s="106" t="str">
        <f t="shared" si="65"/>
        <v/>
      </c>
      <c r="AJ86" s="58"/>
      <c r="AK86" s="54" t="str">
        <f t="shared" si="66"/>
        <v/>
      </c>
      <c r="AL86" s="106" t="str">
        <f t="shared" si="67"/>
        <v/>
      </c>
      <c r="AM86" s="58"/>
      <c r="AN86" s="54" t="str">
        <f t="shared" si="68"/>
        <v/>
      </c>
      <c r="AO86" s="106" t="str">
        <f t="shared" si="69"/>
        <v/>
      </c>
      <c r="AP86" s="58"/>
      <c r="AQ86" s="54" t="str">
        <f t="shared" si="70"/>
        <v/>
      </c>
      <c r="AR86" s="106" t="str">
        <f t="shared" si="71"/>
        <v/>
      </c>
      <c r="AS86" s="58"/>
      <c r="AT86" s="54" t="str">
        <f t="shared" si="72"/>
        <v/>
      </c>
      <c r="AU86" s="106" t="str">
        <f t="shared" si="73"/>
        <v/>
      </c>
      <c r="AW86" s="164">
        <f t="shared" si="76"/>
        <v>0</v>
      </c>
      <c r="AX86" s="174" t="e">
        <f t="shared" si="74"/>
        <v>#VALUE!</v>
      </c>
      <c r="AY86" s="174" t="e">
        <f t="shared" si="75"/>
        <v>#VALUE!</v>
      </c>
    </row>
    <row r="87" spans="1:51" hidden="1" x14ac:dyDescent="0.35">
      <c r="A87" s="71" t="str">
        <f t="shared" si="50"/>
        <v/>
      </c>
      <c r="B87" s="16"/>
      <c r="C87" s="57"/>
      <c r="D87" s="21"/>
      <c r="E87" s="73"/>
      <c r="F87" s="27"/>
      <c r="G87" s="38"/>
      <c r="H87" s="72"/>
      <c r="I87" s="74"/>
      <c r="J87" s="66"/>
      <c r="K87" s="60"/>
      <c r="L87" s="137"/>
      <c r="M87" s="54" t="str">
        <f t="shared" si="47"/>
        <v/>
      </c>
      <c r="N87" s="106" t="str">
        <f t="shared" si="51"/>
        <v/>
      </c>
      <c r="O87" s="133"/>
      <c r="P87" s="54" t="str">
        <f t="shared" si="52"/>
        <v/>
      </c>
      <c r="Q87" s="106" t="str">
        <f t="shared" si="53"/>
        <v/>
      </c>
      <c r="R87" s="161"/>
      <c r="S87" s="54" t="str">
        <f t="shared" si="54"/>
        <v/>
      </c>
      <c r="T87" s="106" t="str">
        <f t="shared" si="55"/>
        <v/>
      </c>
      <c r="U87" s="58"/>
      <c r="V87" s="54" t="str">
        <f t="shared" si="56"/>
        <v/>
      </c>
      <c r="W87" s="106" t="str">
        <f t="shared" si="57"/>
        <v/>
      </c>
      <c r="X87" s="58"/>
      <c r="Y87" s="54" t="str">
        <f t="shared" si="58"/>
        <v/>
      </c>
      <c r="Z87" s="106" t="str">
        <f t="shared" si="59"/>
        <v/>
      </c>
      <c r="AA87" s="58"/>
      <c r="AB87" s="54" t="str">
        <f t="shared" si="60"/>
        <v/>
      </c>
      <c r="AC87" s="106" t="str">
        <f t="shared" si="61"/>
        <v/>
      </c>
      <c r="AD87" s="58"/>
      <c r="AE87" s="54" t="str">
        <f t="shared" si="62"/>
        <v/>
      </c>
      <c r="AF87" s="106" t="str">
        <f t="shared" si="63"/>
        <v/>
      </c>
      <c r="AG87" s="58"/>
      <c r="AH87" s="54" t="str">
        <f t="shared" si="64"/>
        <v/>
      </c>
      <c r="AI87" s="106" t="str">
        <f t="shared" si="65"/>
        <v/>
      </c>
      <c r="AJ87" s="58"/>
      <c r="AK87" s="54" t="str">
        <f t="shared" si="66"/>
        <v/>
      </c>
      <c r="AL87" s="106" t="str">
        <f t="shared" si="67"/>
        <v/>
      </c>
      <c r="AM87" s="58"/>
      <c r="AN87" s="54" t="str">
        <f t="shared" si="68"/>
        <v/>
      </c>
      <c r="AO87" s="106" t="str">
        <f t="shared" si="69"/>
        <v/>
      </c>
      <c r="AP87" s="58"/>
      <c r="AQ87" s="54" t="str">
        <f t="shared" si="70"/>
        <v/>
      </c>
      <c r="AR87" s="106" t="str">
        <f t="shared" si="71"/>
        <v/>
      </c>
      <c r="AS87" s="58"/>
      <c r="AT87" s="54" t="str">
        <f t="shared" si="72"/>
        <v/>
      </c>
      <c r="AU87" s="106" t="str">
        <f t="shared" si="73"/>
        <v/>
      </c>
      <c r="AW87" s="164">
        <f t="shared" si="76"/>
        <v>0</v>
      </c>
      <c r="AX87" s="174" t="e">
        <f t="shared" si="74"/>
        <v>#VALUE!</v>
      </c>
      <c r="AY87" s="174" t="e">
        <f t="shared" si="75"/>
        <v>#VALUE!</v>
      </c>
    </row>
    <row r="88" spans="1:51" hidden="1" x14ac:dyDescent="0.35">
      <c r="A88" s="71" t="str">
        <f t="shared" si="50"/>
        <v/>
      </c>
      <c r="B88" s="16"/>
      <c r="C88" s="57"/>
      <c r="D88" s="21"/>
      <c r="E88" s="73"/>
      <c r="F88" s="27"/>
      <c r="G88" s="38"/>
      <c r="H88" s="72"/>
      <c r="I88" s="74"/>
      <c r="J88" s="66"/>
      <c r="K88" s="60"/>
      <c r="L88" s="137"/>
      <c r="M88" s="54" t="str">
        <f t="shared" si="47"/>
        <v/>
      </c>
      <c r="N88" s="106" t="str">
        <f t="shared" si="51"/>
        <v/>
      </c>
      <c r="O88" s="133"/>
      <c r="P88" s="54" t="str">
        <f t="shared" si="52"/>
        <v/>
      </c>
      <c r="Q88" s="106" t="str">
        <f t="shared" si="53"/>
        <v/>
      </c>
      <c r="R88" s="161"/>
      <c r="S88" s="54" t="str">
        <f t="shared" si="54"/>
        <v/>
      </c>
      <c r="T88" s="106" t="str">
        <f t="shared" si="55"/>
        <v/>
      </c>
      <c r="U88" s="58"/>
      <c r="V88" s="54" t="str">
        <f t="shared" si="56"/>
        <v/>
      </c>
      <c r="W88" s="106" t="str">
        <f t="shared" si="57"/>
        <v/>
      </c>
      <c r="X88" s="58"/>
      <c r="Y88" s="54" t="str">
        <f t="shared" si="58"/>
        <v/>
      </c>
      <c r="Z88" s="106" t="str">
        <f t="shared" si="59"/>
        <v/>
      </c>
      <c r="AA88" s="58"/>
      <c r="AB88" s="54" t="str">
        <f t="shared" si="60"/>
        <v/>
      </c>
      <c r="AC88" s="106" t="str">
        <f t="shared" si="61"/>
        <v/>
      </c>
      <c r="AD88" s="58"/>
      <c r="AE88" s="54" t="str">
        <f t="shared" si="62"/>
        <v/>
      </c>
      <c r="AF88" s="106" t="str">
        <f t="shared" si="63"/>
        <v/>
      </c>
      <c r="AG88" s="58"/>
      <c r="AH88" s="54" t="str">
        <f t="shared" si="64"/>
        <v/>
      </c>
      <c r="AI88" s="106" t="str">
        <f t="shared" si="65"/>
        <v/>
      </c>
      <c r="AJ88" s="58"/>
      <c r="AK88" s="54" t="str">
        <f t="shared" si="66"/>
        <v/>
      </c>
      <c r="AL88" s="106" t="str">
        <f t="shared" si="67"/>
        <v/>
      </c>
      <c r="AM88" s="58"/>
      <c r="AN88" s="54" t="str">
        <f t="shared" si="68"/>
        <v/>
      </c>
      <c r="AO88" s="106" t="str">
        <f t="shared" si="69"/>
        <v/>
      </c>
      <c r="AP88" s="58"/>
      <c r="AQ88" s="54" t="str">
        <f t="shared" si="70"/>
        <v/>
      </c>
      <c r="AR88" s="106" t="str">
        <f t="shared" si="71"/>
        <v/>
      </c>
      <c r="AS88" s="58"/>
      <c r="AT88" s="54" t="str">
        <f t="shared" si="72"/>
        <v/>
      </c>
      <c r="AU88" s="106" t="str">
        <f t="shared" si="73"/>
        <v/>
      </c>
      <c r="AW88" s="164">
        <f t="shared" si="76"/>
        <v>0</v>
      </c>
      <c r="AX88" s="174" t="e">
        <f t="shared" si="74"/>
        <v>#VALUE!</v>
      </c>
      <c r="AY88" s="174" t="e">
        <f t="shared" si="75"/>
        <v>#VALUE!</v>
      </c>
    </row>
    <row r="89" spans="1:51" hidden="1" x14ac:dyDescent="0.35">
      <c r="A89" s="71" t="str">
        <f t="shared" si="50"/>
        <v/>
      </c>
      <c r="B89" s="16"/>
      <c r="C89" s="57"/>
      <c r="D89" s="21"/>
      <c r="E89" s="73"/>
      <c r="F89" s="27"/>
      <c r="G89" s="38"/>
      <c r="H89" s="72"/>
      <c r="I89" s="74"/>
      <c r="J89" s="66"/>
      <c r="K89" s="60"/>
      <c r="L89" s="137"/>
      <c r="M89" s="54" t="str">
        <f t="shared" si="47"/>
        <v/>
      </c>
      <c r="N89" s="106" t="str">
        <f t="shared" si="51"/>
        <v/>
      </c>
      <c r="O89" s="133"/>
      <c r="P89" s="54" t="str">
        <f t="shared" si="52"/>
        <v/>
      </c>
      <c r="Q89" s="106" t="str">
        <f t="shared" si="53"/>
        <v/>
      </c>
      <c r="R89" s="161"/>
      <c r="S89" s="54" t="str">
        <f t="shared" si="54"/>
        <v/>
      </c>
      <c r="T89" s="106" t="str">
        <f t="shared" si="55"/>
        <v/>
      </c>
      <c r="U89" s="58"/>
      <c r="V89" s="54" t="str">
        <f t="shared" si="56"/>
        <v/>
      </c>
      <c r="W89" s="106" t="str">
        <f t="shared" si="57"/>
        <v/>
      </c>
      <c r="X89" s="58"/>
      <c r="Y89" s="54" t="str">
        <f t="shared" si="58"/>
        <v/>
      </c>
      <c r="Z89" s="106" t="str">
        <f t="shared" si="59"/>
        <v/>
      </c>
      <c r="AA89" s="58"/>
      <c r="AB89" s="54" t="str">
        <f t="shared" si="60"/>
        <v/>
      </c>
      <c r="AC89" s="106" t="str">
        <f t="shared" si="61"/>
        <v/>
      </c>
      <c r="AD89" s="58"/>
      <c r="AE89" s="54" t="str">
        <f t="shared" si="62"/>
        <v/>
      </c>
      <c r="AF89" s="106" t="str">
        <f t="shared" si="63"/>
        <v/>
      </c>
      <c r="AG89" s="58"/>
      <c r="AH89" s="54" t="str">
        <f t="shared" si="64"/>
        <v/>
      </c>
      <c r="AI89" s="106" t="str">
        <f t="shared" si="65"/>
        <v/>
      </c>
      <c r="AJ89" s="58"/>
      <c r="AK89" s="54" t="str">
        <f t="shared" si="66"/>
        <v/>
      </c>
      <c r="AL89" s="106" t="str">
        <f t="shared" si="67"/>
        <v/>
      </c>
      <c r="AM89" s="58"/>
      <c r="AN89" s="54" t="str">
        <f t="shared" si="68"/>
        <v/>
      </c>
      <c r="AO89" s="106" t="str">
        <f t="shared" si="69"/>
        <v/>
      </c>
      <c r="AP89" s="58"/>
      <c r="AQ89" s="54" t="str">
        <f t="shared" si="70"/>
        <v/>
      </c>
      <c r="AR89" s="106" t="str">
        <f t="shared" si="71"/>
        <v/>
      </c>
      <c r="AS89" s="58"/>
      <c r="AT89" s="54" t="str">
        <f t="shared" si="72"/>
        <v/>
      </c>
      <c r="AU89" s="106" t="str">
        <f t="shared" si="73"/>
        <v/>
      </c>
      <c r="AW89" s="164">
        <f t="shared" si="76"/>
        <v>0</v>
      </c>
      <c r="AX89" s="174" t="e">
        <f t="shared" si="74"/>
        <v>#VALUE!</v>
      </c>
      <c r="AY89" s="174" t="e">
        <f t="shared" si="75"/>
        <v>#VALUE!</v>
      </c>
    </row>
    <row r="90" spans="1:51" hidden="1" x14ac:dyDescent="0.35">
      <c r="A90" s="71" t="str">
        <f t="shared" si="50"/>
        <v/>
      </c>
      <c r="B90" s="16"/>
      <c r="C90" s="57"/>
      <c r="D90" s="21"/>
      <c r="E90" s="73"/>
      <c r="F90" s="27"/>
      <c r="G90" s="38"/>
      <c r="H90" s="72"/>
      <c r="I90" s="74"/>
      <c r="J90" s="66"/>
      <c r="K90" s="60"/>
      <c r="L90" s="137"/>
      <c r="M90" s="54" t="str">
        <f t="shared" si="47"/>
        <v/>
      </c>
      <c r="N90" s="106" t="str">
        <f t="shared" si="51"/>
        <v/>
      </c>
      <c r="O90" s="133"/>
      <c r="P90" s="54" t="str">
        <f t="shared" si="52"/>
        <v/>
      </c>
      <c r="Q90" s="106" t="str">
        <f t="shared" si="53"/>
        <v/>
      </c>
      <c r="R90" s="161"/>
      <c r="S90" s="54" t="str">
        <f t="shared" si="54"/>
        <v/>
      </c>
      <c r="T90" s="106" t="str">
        <f t="shared" si="55"/>
        <v/>
      </c>
      <c r="U90" s="58"/>
      <c r="V90" s="54" t="str">
        <f t="shared" si="56"/>
        <v/>
      </c>
      <c r="W90" s="106" t="str">
        <f t="shared" si="57"/>
        <v/>
      </c>
      <c r="X90" s="58"/>
      <c r="Y90" s="54" t="str">
        <f t="shared" si="58"/>
        <v/>
      </c>
      <c r="Z90" s="106" t="str">
        <f t="shared" si="59"/>
        <v/>
      </c>
      <c r="AA90" s="58"/>
      <c r="AB90" s="54" t="str">
        <f t="shared" si="60"/>
        <v/>
      </c>
      <c r="AC90" s="106" t="str">
        <f t="shared" si="61"/>
        <v/>
      </c>
      <c r="AD90" s="58"/>
      <c r="AE90" s="54" t="str">
        <f t="shared" si="62"/>
        <v/>
      </c>
      <c r="AF90" s="106" t="str">
        <f t="shared" si="63"/>
        <v/>
      </c>
      <c r="AG90" s="58"/>
      <c r="AH90" s="54" t="str">
        <f t="shared" si="64"/>
        <v/>
      </c>
      <c r="AI90" s="106" t="str">
        <f t="shared" si="65"/>
        <v/>
      </c>
      <c r="AJ90" s="58"/>
      <c r="AK90" s="54" t="str">
        <f t="shared" si="66"/>
        <v/>
      </c>
      <c r="AL90" s="106" t="str">
        <f t="shared" si="67"/>
        <v/>
      </c>
      <c r="AM90" s="58"/>
      <c r="AN90" s="54" t="str">
        <f t="shared" si="68"/>
        <v/>
      </c>
      <c r="AO90" s="106" t="str">
        <f t="shared" si="69"/>
        <v/>
      </c>
      <c r="AP90" s="58"/>
      <c r="AQ90" s="54" t="str">
        <f t="shared" si="70"/>
        <v/>
      </c>
      <c r="AR90" s="106" t="str">
        <f t="shared" si="71"/>
        <v/>
      </c>
      <c r="AS90" s="58"/>
      <c r="AT90" s="54" t="str">
        <f t="shared" si="72"/>
        <v/>
      </c>
      <c r="AU90" s="106" t="str">
        <f t="shared" si="73"/>
        <v/>
      </c>
      <c r="AW90" s="164">
        <f t="shared" si="76"/>
        <v>0</v>
      </c>
      <c r="AX90" s="174" t="e">
        <f t="shared" si="74"/>
        <v>#VALUE!</v>
      </c>
      <c r="AY90" s="174" t="e">
        <f t="shared" si="75"/>
        <v>#VALUE!</v>
      </c>
    </row>
    <row r="91" spans="1:51" hidden="1" x14ac:dyDescent="0.35">
      <c r="A91" s="71" t="str">
        <f t="shared" si="50"/>
        <v/>
      </c>
      <c r="B91" s="16"/>
      <c r="C91" s="57"/>
      <c r="D91" s="21"/>
      <c r="E91" s="73"/>
      <c r="F91" s="27"/>
      <c r="G91" s="38"/>
      <c r="H91" s="72"/>
      <c r="I91" s="74"/>
      <c r="J91" s="66"/>
      <c r="K91" s="60"/>
      <c r="L91" s="137"/>
      <c r="M91" s="54" t="str">
        <f t="shared" si="47"/>
        <v/>
      </c>
      <c r="N91" s="106" t="str">
        <f t="shared" si="51"/>
        <v/>
      </c>
      <c r="O91" s="133"/>
      <c r="P91" s="54" t="str">
        <f t="shared" si="52"/>
        <v/>
      </c>
      <c r="Q91" s="106" t="str">
        <f t="shared" si="53"/>
        <v/>
      </c>
      <c r="R91" s="161"/>
      <c r="S91" s="54" t="str">
        <f t="shared" si="54"/>
        <v/>
      </c>
      <c r="T91" s="106" t="str">
        <f t="shared" si="55"/>
        <v/>
      </c>
      <c r="U91" s="58"/>
      <c r="V91" s="54" t="str">
        <f t="shared" si="56"/>
        <v/>
      </c>
      <c r="W91" s="106" t="str">
        <f t="shared" si="57"/>
        <v/>
      </c>
      <c r="X91" s="58"/>
      <c r="Y91" s="54" t="str">
        <f t="shared" si="58"/>
        <v/>
      </c>
      <c r="Z91" s="106" t="str">
        <f t="shared" si="59"/>
        <v/>
      </c>
      <c r="AA91" s="58"/>
      <c r="AB91" s="54" t="str">
        <f t="shared" si="60"/>
        <v/>
      </c>
      <c r="AC91" s="106" t="str">
        <f t="shared" si="61"/>
        <v/>
      </c>
      <c r="AD91" s="58"/>
      <c r="AE91" s="54" t="str">
        <f t="shared" si="62"/>
        <v/>
      </c>
      <c r="AF91" s="106" t="str">
        <f t="shared" si="63"/>
        <v/>
      </c>
      <c r="AG91" s="58"/>
      <c r="AH91" s="54" t="str">
        <f t="shared" si="64"/>
        <v/>
      </c>
      <c r="AI91" s="106" t="str">
        <f t="shared" si="65"/>
        <v/>
      </c>
      <c r="AJ91" s="58"/>
      <c r="AK91" s="54" t="str">
        <f t="shared" si="66"/>
        <v/>
      </c>
      <c r="AL91" s="106" t="str">
        <f t="shared" si="67"/>
        <v/>
      </c>
      <c r="AM91" s="58"/>
      <c r="AN91" s="54" t="str">
        <f t="shared" si="68"/>
        <v/>
      </c>
      <c r="AO91" s="106" t="str">
        <f t="shared" si="69"/>
        <v/>
      </c>
      <c r="AP91" s="58"/>
      <c r="AQ91" s="54" t="str">
        <f t="shared" si="70"/>
        <v/>
      </c>
      <c r="AR91" s="106" t="str">
        <f t="shared" si="71"/>
        <v/>
      </c>
      <c r="AS91" s="58"/>
      <c r="AT91" s="54" t="str">
        <f t="shared" si="72"/>
        <v/>
      </c>
      <c r="AU91" s="106" t="str">
        <f t="shared" si="73"/>
        <v/>
      </c>
      <c r="AW91" s="164">
        <f t="shared" si="76"/>
        <v>0</v>
      </c>
      <c r="AX91" s="174" t="e">
        <f t="shared" si="74"/>
        <v>#VALUE!</v>
      </c>
      <c r="AY91" s="174" t="e">
        <f t="shared" si="75"/>
        <v>#VALUE!</v>
      </c>
    </row>
    <row r="92" spans="1:51" hidden="1" x14ac:dyDescent="0.35">
      <c r="A92" s="71" t="str">
        <f t="shared" si="50"/>
        <v/>
      </c>
      <c r="B92" s="16"/>
      <c r="C92" s="57"/>
      <c r="D92" s="21"/>
      <c r="E92" s="73"/>
      <c r="F92" s="27"/>
      <c r="G92" s="38"/>
      <c r="H92" s="72"/>
      <c r="I92" s="74"/>
      <c r="J92" s="66"/>
      <c r="K92" s="60"/>
      <c r="L92" s="137"/>
      <c r="M92" s="54" t="str">
        <f t="shared" si="47"/>
        <v/>
      </c>
      <c r="N92" s="106" t="str">
        <f t="shared" si="51"/>
        <v/>
      </c>
      <c r="O92" s="133"/>
      <c r="P92" s="54" t="str">
        <f t="shared" si="52"/>
        <v/>
      </c>
      <c r="Q92" s="106" t="str">
        <f t="shared" si="53"/>
        <v/>
      </c>
      <c r="R92" s="161"/>
      <c r="S92" s="54" t="str">
        <f t="shared" si="54"/>
        <v/>
      </c>
      <c r="T92" s="106" t="str">
        <f t="shared" si="55"/>
        <v/>
      </c>
      <c r="U92" s="58"/>
      <c r="V92" s="54" t="str">
        <f t="shared" si="56"/>
        <v/>
      </c>
      <c r="W92" s="106" t="str">
        <f t="shared" si="57"/>
        <v/>
      </c>
      <c r="X92" s="58"/>
      <c r="Y92" s="54" t="str">
        <f t="shared" si="58"/>
        <v/>
      </c>
      <c r="Z92" s="106" t="str">
        <f t="shared" si="59"/>
        <v/>
      </c>
      <c r="AA92" s="58"/>
      <c r="AB92" s="54" t="str">
        <f t="shared" si="60"/>
        <v/>
      </c>
      <c r="AC92" s="106" t="str">
        <f t="shared" si="61"/>
        <v/>
      </c>
      <c r="AD92" s="58"/>
      <c r="AE92" s="54" t="str">
        <f t="shared" si="62"/>
        <v/>
      </c>
      <c r="AF92" s="106" t="str">
        <f t="shared" si="63"/>
        <v/>
      </c>
      <c r="AG92" s="58"/>
      <c r="AH92" s="54" t="str">
        <f t="shared" si="64"/>
        <v/>
      </c>
      <c r="AI92" s="106" t="str">
        <f t="shared" si="65"/>
        <v/>
      </c>
      <c r="AJ92" s="58"/>
      <c r="AK92" s="54" t="str">
        <f t="shared" si="66"/>
        <v/>
      </c>
      <c r="AL92" s="106" t="str">
        <f t="shared" si="67"/>
        <v/>
      </c>
      <c r="AM92" s="58"/>
      <c r="AN92" s="54" t="str">
        <f t="shared" si="68"/>
        <v/>
      </c>
      <c r="AO92" s="106" t="str">
        <f t="shared" si="69"/>
        <v/>
      </c>
      <c r="AP92" s="58"/>
      <c r="AQ92" s="54" t="str">
        <f t="shared" si="70"/>
        <v/>
      </c>
      <c r="AR92" s="106" t="str">
        <f t="shared" si="71"/>
        <v/>
      </c>
      <c r="AS92" s="58"/>
      <c r="AT92" s="54" t="str">
        <f t="shared" si="72"/>
        <v/>
      </c>
      <c r="AU92" s="106" t="str">
        <f t="shared" si="73"/>
        <v/>
      </c>
      <c r="AW92" s="164">
        <f t="shared" si="76"/>
        <v>0</v>
      </c>
      <c r="AX92" s="174" t="e">
        <f t="shared" si="74"/>
        <v>#VALUE!</v>
      </c>
      <c r="AY92" s="174" t="e">
        <f t="shared" si="75"/>
        <v>#VALUE!</v>
      </c>
    </row>
    <row r="93" spans="1:51" hidden="1" x14ac:dyDescent="0.35">
      <c r="A93" s="71"/>
      <c r="B93" s="16"/>
      <c r="C93" s="57"/>
      <c r="D93" s="75"/>
      <c r="E93" s="76"/>
      <c r="F93" s="77"/>
      <c r="G93" s="78"/>
      <c r="H93" s="79"/>
      <c r="I93" s="80"/>
      <c r="J93" s="81"/>
      <c r="K93" s="82"/>
      <c r="L93" s="137"/>
      <c r="M93" s="54" t="str">
        <f t="shared" si="47"/>
        <v/>
      </c>
      <c r="N93" s="106" t="str">
        <f t="shared" si="51"/>
        <v/>
      </c>
      <c r="O93" s="133"/>
      <c r="P93" s="54" t="str">
        <f t="shared" si="52"/>
        <v/>
      </c>
      <c r="Q93" s="106" t="str">
        <f t="shared" si="53"/>
        <v/>
      </c>
      <c r="R93" s="161"/>
      <c r="S93" s="54" t="str">
        <f t="shared" si="54"/>
        <v/>
      </c>
      <c r="T93" s="106" t="str">
        <f t="shared" si="55"/>
        <v/>
      </c>
      <c r="U93" s="58"/>
      <c r="V93" s="54" t="str">
        <f t="shared" si="56"/>
        <v/>
      </c>
      <c r="W93" s="106" t="str">
        <f t="shared" si="57"/>
        <v/>
      </c>
      <c r="X93" s="58"/>
      <c r="Y93" s="54" t="str">
        <f t="shared" si="58"/>
        <v/>
      </c>
      <c r="Z93" s="106" t="str">
        <f t="shared" si="59"/>
        <v/>
      </c>
      <c r="AA93" s="58"/>
      <c r="AB93" s="54" t="str">
        <f t="shared" si="60"/>
        <v/>
      </c>
      <c r="AC93" s="106" t="str">
        <f t="shared" si="61"/>
        <v/>
      </c>
      <c r="AD93" s="58"/>
      <c r="AE93" s="54" t="str">
        <f t="shared" si="62"/>
        <v/>
      </c>
      <c r="AF93" s="106" t="str">
        <f t="shared" si="63"/>
        <v/>
      </c>
      <c r="AG93" s="58"/>
      <c r="AH93" s="54" t="str">
        <f t="shared" si="64"/>
        <v/>
      </c>
      <c r="AI93" s="106" t="str">
        <f t="shared" si="65"/>
        <v/>
      </c>
      <c r="AJ93" s="58"/>
      <c r="AK93" s="54" t="str">
        <f t="shared" si="66"/>
        <v/>
      </c>
      <c r="AL93" s="106" t="str">
        <f t="shared" si="67"/>
        <v/>
      </c>
      <c r="AM93" s="58"/>
      <c r="AN93" s="54" t="str">
        <f t="shared" si="68"/>
        <v/>
      </c>
      <c r="AO93" s="106" t="str">
        <f t="shared" si="69"/>
        <v/>
      </c>
      <c r="AP93" s="58"/>
      <c r="AQ93" s="54" t="str">
        <f t="shared" si="70"/>
        <v/>
      </c>
      <c r="AR93" s="106" t="str">
        <f t="shared" si="71"/>
        <v/>
      </c>
      <c r="AS93" s="58"/>
      <c r="AT93" s="54" t="str">
        <f t="shared" si="72"/>
        <v/>
      </c>
      <c r="AU93" s="106" t="str">
        <f t="shared" si="73"/>
        <v/>
      </c>
      <c r="AW93" s="164">
        <f t="shared" si="76"/>
        <v>0</v>
      </c>
      <c r="AX93" s="174" t="e">
        <f t="shared" si="74"/>
        <v>#VALUE!</v>
      </c>
      <c r="AY93" s="174" t="e">
        <f t="shared" si="75"/>
        <v>#VALUE!</v>
      </c>
    </row>
    <row r="94" spans="1:51" hidden="1" x14ac:dyDescent="0.35">
      <c r="A94" s="71"/>
      <c r="B94" s="16"/>
      <c r="C94" s="57"/>
      <c r="D94" s="21"/>
      <c r="E94" s="73"/>
      <c r="F94" s="27"/>
      <c r="G94" s="38"/>
      <c r="H94" s="72"/>
      <c r="I94" s="74"/>
      <c r="J94" s="66"/>
      <c r="K94" s="60"/>
      <c r="L94" s="137"/>
      <c r="M94" s="54" t="str">
        <f t="shared" si="47"/>
        <v/>
      </c>
      <c r="N94" s="106" t="str">
        <f t="shared" si="51"/>
        <v/>
      </c>
      <c r="O94" s="133"/>
      <c r="P94" s="54" t="str">
        <f t="shared" si="52"/>
        <v/>
      </c>
      <c r="Q94" s="106" t="str">
        <f t="shared" si="53"/>
        <v/>
      </c>
      <c r="R94" s="161"/>
      <c r="S94" s="54" t="str">
        <f t="shared" si="54"/>
        <v/>
      </c>
      <c r="T94" s="106" t="str">
        <f t="shared" si="55"/>
        <v/>
      </c>
      <c r="U94" s="58"/>
      <c r="V94" s="54" t="str">
        <f t="shared" si="56"/>
        <v/>
      </c>
      <c r="W94" s="106" t="str">
        <f t="shared" si="57"/>
        <v/>
      </c>
      <c r="X94" s="58"/>
      <c r="Y94" s="54" t="str">
        <f t="shared" si="58"/>
        <v/>
      </c>
      <c r="Z94" s="106" t="str">
        <f t="shared" si="59"/>
        <v/>
      </c>
      <c r="AA94" s="58"/>
      <c r="AB94" s="54" t="str">
        <f t="shared" si="60"/>
        <v/>
      </c>
      <c r="AC94" s="106" t="str">
        <f t="shared" si="61"/>
        <v/>
      </c>
      <c r="AD94" s="58"/>
      <c r="AE94" s="54" t="str">
        <f t="shared" si="62"/>
        <v/>
      </c>
      <c r="AF94" s="106" t="str">
        <f t="shared" si="63"/>
        <v/>
      </c>
      <c r="AG94" s="58"/>
      <c r="AH94" s="54" t="str">
        <f t="shared" si="64"/>
        <v/>
      </c>
      <c r="AI94" s="106" t="str">
        <f t="shared" si="65"/>
        <v/>
      </c>
      <c r="AJ94" s="58"/>
      <c r="AK94" s="54" t="str">
        <f t="shared" si="66"/>
        <v/>
      </c>
      <c r="AL94" s="106" t="str">
        <f t="shared" si="67"/>
        <v/>
      </c>
      <c r="AM94" s="58"/>
      <c r="AN94" s="54" t="str">
        <f t="shared" si="68"/>
        <v/>
      </c>
      <c r="AO94" s="106" t="str">
        <f t="shared" si="69"/>
        <v/>
      </c>
      <c r="AP94" s="58"/>
      <c r="AQ94" s="54" t="str">
        <f t="shared" si="70"/>
        <v/>
      </c>
      <c r="AR94" s="106" t="str">
        <f t="shared" si="71"/>
        <v/>
      </c>
      <c r="AS94" s="58"/>
      <c r="AT94" s="54" t="str">
        <f t="shared" si="72"/>
        <v/>
      </c>
      <c r="AU94" s="106" t="str">
        <f t="shared" si="73"/>
        <v/>
      </c>
      <c r="AW94" s="164">
        <f t="shared" si="76"/>
        <v>0</v>
      </c>
      <c r="AX94" s="174" t="e">
        <f t="shared" si="74"/>
        <v>#VALUE!</v>
      </c>
      <c r="AY94" s="174" t="e">
        <f t="shared" si="75"/>
        <v>#VALUE!</v>
      </c>
    </row>
    <row r="95" spans="1:51" hidden="1" x14ac:dyDescent="0.35">
      <c r="A95" s="71"/>
      <c r="B95" s="16"/>
      <c r="C95" s="57"/>
      <c r="D95" s="21"/>
      <c r="E95" s="73"/>
      <c r="F95" s="27"/>
      <c r="G95" s="38"/>
      <c r="H95" s="72"/>
      <c r="I95" s="74"/>
      <c r="J95" s="66"/>
      <c r="K95" s="60"/>
      <c r="L95" s="137"/>
      <c r="M95" s="54" t="str">
        <f t="shared" si="47"/>
        <v/>
      </c>
      <c r="N95" s="106" t="str">
        <f t="shared" si="51"/>
        <v/>
      </c>
      <c r="O95" s="133"/>
      <c r="P95" s="54" t="str">
        <f t="shared" si="52"/>
        <v/>
      </c>
      <c r="Q95" s="106" t="str">
        <f t="shared" si="53"/>
        <v/>
      </c>
      <c r="R95" s="161"/>
      <c r="S95" s="54" t="str">
        <f t="shared" si="54"/>
        <v/>
      </c>
      <c r="T95" s="106" t="str">
        <f t="shared" si="55"/>
        <v/>
      </c>
      <c r="U95" s="58"/>
      <c r="V95" s="54" t="str">
        <f t="shared" si="56"/>
        <v/>
      </c>
      <c r="W95" s="106" t="str">
        <f t="shared" si="57"/>
        <v/>
      </c>
      <c r="X95" s="58"/>
      <c r="Y95" s="54" t="str">
        <f t="shared" si="58"/>
        <v/>
      </c>
      <c r="Z95" s="106" t="str">
        <f t="shared" si="59"/>
        <v/>
      </c>
      <c r="AA95" s="58"/>
      <c r="AB95" s="54" t="str">
        <f t="shared" si="60"/>
        <v/>
      </c>
      <c r="AC95" s="106" t="str">
        <f t="shared" si="61"/>
        <v/>
      </c>
      <c r="AD95" s="58"/>
      <c r="AE95" s="54" t="str">
        <f t="shared" si="62"/>
        <v/>
      </c>
      <c r="AF95" s="106" t="str">
        <f t="shared" si="63"/>
        <v/>
      </c>
      <c r="AG95" s="58"/>
      <c r="AH95" s="54" t="str">
        <f t="shared" si="64"/>
        <v/>
      </c>
      <c r="AI95" s="106" t="str">
        <f t="shared" si="65"/>
        <v/>
      </c>
      <c r="AJ95" s="58"/>
      <c r="AK95" s="54" t="str">
        <f t="shared" si="66"/>
        <v/>
      </c>
      <c r="AL95" s="106" t="str">
        <f t="shared" si="67"/>
        <v/>
      </c>
      <c r="AM95" s="58"/>
      <c r="AN95" s="54" t="str">
        <f t="shared" si="68"/>
        <v/>
      </c>
      <c r="AO95" s="106" t="str">
        <f t="shared" si="69"/>
        <v/>
      </c>
      <c r="AP95" s="58"/>
      <c r="AQ95" s="54" t="str">
        <f t="shared" si="70"/>
        <v/>
      </c>
      <c r="AR95" s="106" t="str">
        <f t="shared" si="71"/>
        <v/>
      </c>
      <c r="AS95" s="58"/>
      <c r="AT95" s="54" t="str">
        <f t="shared" si="72"/>
        <v/>
      </c>
      <c r="AU95" s="106" t="str">
        <f t="shared" si="73"/>
        <v/>
      </c>
      <c r="AW95" s="164">
        <f t="shared" si="76"/>
        <v>0</v>
      </c>
      <c r="AX95" s="174" t="e">
        <f t="shared" si="74"/>
        <v>#VALUE!</v>
      </c>
      <c r="AY95" s="174" t="e">
        <f t="shared" si="75"/>
        <v>#VALUE!</v>
      </c>
    </row>
    <row r="96" spans="1:51" hidden="1" x14ac:dyDescent="0.35">
      <c r="A96" s="71"/>
      <c r="B96" s="16"/>
      <c r="C96" s="57"/>
      <c r="D96" s="21"/>
      <c r="E96" s="73"/>
      <c r="F96" s="27"/>
      <c r="G96" s="38"/>
      <c r="H96" s="72"/>
      <c r="I96" s="74"/>
      <c r="J96" s="66"/>
      <c r="K96" s="60"/>
      <c r="L96" s="137"/>
      <c r="M96" s="54" t="str">
        <f t="shared" si="47"/>
        <v/>
      </c>
      <c r="N96" s="106" t="str">
        <f t="shared" si="51"/>
        <v/>
      </c>
      <c r="O96" s="133"/>
      <c r="P96" s="54" t="str">
        <f t="shared" si="52"/>
        <v/>
      </c>
      <c r="Q96" s="106" t="str">
        <f t="shared" si="53"/>
        <v/>
      </c>
      <c r="R96" s="161"/>
      <c r="S96" s="54" t="str">
        <f t="shared" si="54"/>
        <v/>
      </c>
      <c r="T96" s="106" t="str">
        <f t="shared" si="55"/>
        <v/>
      </c>
      <c r="U96" s="58"/>
      <c r="V96" s="54" t="str">
        <f t="shared" si="56"/>
        <v/>
      </c>
      <c r="W96" s="106" t="str">
        <f t="shared" si="57"/>
        <v/>
      </c>
      <c r="X96" s="58"/>
      <c r="Y96" s="54" t="str">
        <f t="shared" si="58"/>
        <v/>
      </c>
      <c r="Z96" s="106" t="str">
        <f t="shared" si="59"/>
        <v/>
      </c>
      <c r="AA96" s="58"/>
      <c r="AB96" s="54" t="str">
        <f t="shared" si="60"/>
        <v/>
      </c>
      <c r="AC96" s="106" t="str">
        <f t="shared" si="61"/>
        <v/>
      </c>
      <c r="AD96" s="58"/>
      <c r="AE96" s="54" t="str">
        <f t="shared" si="62"/>
        <v/>
      </c>
      <c r="AF96" s="106" t="str">
        <f t="shared" si="63"/>
        <v/>
      </c>
      <c r="AG96" s="58"/>
      <c r="AH96" s="54" t="str">
        <f t="shared" si="64"/>
        <v/>
      </c>
      <c r="AI96" s="106" t="str">
        <f t="shared" si="65"/>
        <v/>
      </c>
      <c r="AJ96" s="58"/>
      <c r="AK96" s="54" t="str">
        <f t="shared" si="66"/>
        <v/>
      </c>
      <c r="AL96" s="106" t="str">
        <f t="shared" si="67"/>
        <v/>
      </c>
      <c r="AM96" s="58"/>
      <c r="AN96" s="54" t="str">
        <f t="shared" si="68"/>
        <v/>
      </c>
      <c r="AO96" s="106" t="str">
        <f t="shared" si="69"/>
        <v/>
      </c>
      <c r="AP96" s="58"/>
      <c r="AQ96" s="54" t="str">
        <f t="shared" si="70"/>
        <v/>
      </c>
      <c r="AR96" s="106" t="str">
        <f t="shared" si="71"/>
        <v/>
      </c>
      <c r="AS96" s="58"/>
      <c r="AT96" s="54" t="str">
        <f t="shared" si="72"/>
        <v/>
      </c>
      <c r="AU96" s="106" t="str">
        <f t="shared" si="73"/>
        <v/>
      </c>
      <c r="AW96" s="164">
        <f t="shared" si="76"/>
        <v>0</v>
      </c>
      <c r="AX96" s="174" t="e">
        <f t="shared" si="74"/>
        <v>#VALUE!</v>
      </c>
      <c r="AY96" s="174" t="e">
        <f t="shared" si="75"/>
        <v>#VALUE!</v>
      </c>
    </row>
    <row r="97" spans="1:51" hidden="1" x14ac:dyDescent="0.35">
      <c r="A97" s="71"/>
      <c r="B97" s="16"/>
      <c r="C97" s="57"/>
      <c r="D97" s="21"/>
      <c r="E97" s="73"/>
      <c r="F97" s="27"/>
      <c r="G97" s="38"/>
      <c r="H97" s="72"/>
      <c r="I97" s="74"/>
      <c r="J97" s="66"/>
      <c r="K97" s="60"/>
      <c r="L97" s="137"/>
      <c r="M97" s="54" t="str">
        <f t="shared" si="47"/>
        <v/>
      </c>
      <c r="N97" s="106" t="str">
        <f t="shared" si="51"/>
        <v/>
      </c>
      <c r="O97" s="133"/>
      <c r="P97" s="54" t="str">
        <f t="shared" si="52"/>
        <v/>
      </c>
      <c r="Q97" s="106" t="str">
        <f t="shared" si="53"/>
        <v/>
      </c>
      <c r="R97" s="161"/>
      <c r="S97" s="54" t="str">
        <f t="shared" si="54"/>
        <v/>
      </c>
      <c r="T97" s="106" t="str">
        <f t="shared" si="55"/>
        <v/>
      </c>
      <c r="U97" s="58"/>
      <c r="V97" s="54" t="str">
        <f t="shared" si="56"/>
        <v/>
      </c>
      <c r="W97" s="106" t="str">
        <f t="shared" si="57"/>
        <v/>
      </c>
      <c r="X97" s="58"/>
      <c r="Y97" s="54" t="str">
        <f t="shared" si="58"/>
        <v/>
      </c>
      <c r="Z97" s="106" t="str">
        <f t="shared" si="59"/>
        <v/>
      </c>
      <c r="AA97" s="58"/>
      <c r="AB97" s="54" t="str">
        <f t="shared" si="60"/>
        <v/>
      </c>
      <c r="AC97" s="106" t="str">
        <f t="shared" si="61"/>
        <v/>
      </c>
      <c r="AD97" s="58"/>
      <c r="AE97" s="54" t="str">
        <f t="shared" si="62"/>
        <v/>
      </c>
      <c r="AF97" s="106" t="str">
        <f t="shared" si="63"/>
        <v/>
      </c>
      <c r="AG97" s="58"/>
      <c r="AH97" s="54" t="str">
        <f t="shared" si="64"/>
        <v/>
      </c>
      <c r="AI97" s="106" t="str">
        <f t="shared" si="65"/>
        <v/>
      </c>
      <c r="AJ97" s="58"/>
      <c r="AK97" s="54" t="str">
        <f t="shared" si="66"/>
        <v/>
      </c>
      <c r="AL97" s="106" t="str">
        <f t="shared" si="67"/>
        <v/>
      </c>
      <c r="AM97" s="58"/>
      <c r="AN97" s="54" t="str">
        <f t="shared" si="68"/>
        <v/>
      </c>
      <c r="AO97" s="106" t="str">
        <f t="shared" si="69"/>
        <v/>
      </c>
      <c r="AP97" s="58"/>
      <c r="AQ97" s="54" t="str">
        <f t="shared" si="70"/>
        <v/>
      </c>
      <c r="AR97" s="106" t="str">
        <f t="shared" si="71"/>
        <v/>
      </c>
      <c r="AS97" s="58"/>
      <c r="AT97" s="54" t="str">
        <f t="shared" si="72"/>
        <v/>
      </c>
      <c r="AU97" s="106" t="str">
        <f t="shared" si="73"/>
        <v/>
      </c>
      <c r="AW97" s="164">
        <f t="shared" si="76"/>
        <v>0</v>
      </c>
      <c r="AX97" s="174" t="e">
        <f t="shared" si="74"/>
        <v>#VALUE!</v>
      </c>
      <c r="AY97" s="174" t="e">
        <f t="shared" si="75"/>
        <v>#VALUE!</v>
      </c>
    </row>
    <row r="98" spans="1:51" hidden="1" x14ac:dyDescent="0.35">
      <c r="A98" s="71"/>
      <c r="B98" s="16"/>
      <c r="C98" s="57"/>
      <c r="D98" s="21"/>
      <c r="E98" s="73"/>
      <c r="F98" s="27"/>
      <c r="G98" s="38"/>
      <c r="H98" s="72"/>
      <c r="I98" s="74"/>
      <c r="J98" s="66"/>
      <c r="K98" s="60"/>
      <c r="L98" s="137"/>
      <c r="M98" s="54" t="str">
        <f t="shared" si="47"/>
        <v/>
      </c>
      <c r="N98" s="106" t="str">
        <f t="shared" si="51"/>
        <v/>
      </c>
      <c r="O98" s="133"/>
      <c r="P98" s="54" t="str">
        <f t="shared" si="52"/>
        <v/>
      </c>
      <c r="Q98" s="106" t="str">
        <f t="shared" si="53"/>
        <v/>
      </c>
      <c r="R98" s="161"/>
      <c r="S98" s="54" t="str">
        <f t="shared" si="54"/>
        <v/>
      </c>
      <c r="T98" s="106" t="str">
        <f t="shared" si="55"/>
        <v/>
      </c>
      <c r="U98" s="58"/>
      <c r="V98" s="54" t="str">
        <f t="shared" si="56"/>
        <v/>
      </c>
      <c r="W98" s="106" t="str">
        <f t="shared" si="57"/>
        <v/>
      </c>
      <c r="X98" s="58"/>
      <c r="Y98" s="54" t="str">
        <f t="shared" si="58"/>
        <v/>
      </c>
      <c r="Z98" s="106" t="str">
        <f t="shared" si="59"/>
        <v/>
      </c>
      <c r="AA98" s="58"/>
      <c r="AB98" s="54" t="str">
        <f t="shared" si="60"/>
        <v/>
      </c>
      <c r="AC98" s="106" t="str">
        <f t="shared" si="61"/>
        <v/>
      </c>
      <c r="AD98" s="58"/>
      <c r="AE98" s="54" t="str">
        <f t="shared" si="62"/>
        <v/>
      </c>
      <c r="AF98" s="106" t="str">
        <f t="shared" si="63"/>
        <v/>
      </c>
      <c r="AG98" s="58"/>
      <c r="AH98" s="54" t="str">
        <f t="shared" si="64"/>
        <v/>
      </c>
      <c r="AI98" s="106" t="str">
        <f t="shared" si="65"/>
        <v/>
      </c>
      <c r="AJ98" s="58"/>
      <c r="AK98" s="54" t="str">
        <f t="shared" si="66"/>
        <v/>
      </c>
      <c r="AL98" s="106" t="str">
        <f t="shared" si="67"/>
        <v/>
      </c>
      <c r="AM98" s="58"/>
      <c r="AN98" s="54" t="str">
        <f t="shared" si="68"/>
        <v/>
      </c>
      <c r="AO98" s="106" t="str">
        <f t="shared" si="69"/>
        <v/>
      </c>
      <c r="AP98" s="58"/>
      <c r="AQ98" s="54" t="str">
        <f t="shared" si="70"/>
        <v/>
      </c>
      <c r="AR98" s="106" t="str">
        <f t="shared" si="71"/>
        <v/>
      </c>
      <c r="AS98" s="58"/>
      <c r="AT98" s="54" t="str">
        <f t="shared" si="72"/>
        <v/>
      </c>
      <c r="AU98" s="106" t="str">
        <f t="shared" si="73"/>
        <v/>
      </c>
      <c r="AW98" s="164">
        <f t="shared" si="76"/>
        <v>0</v>
      </c>
      <c r="AX98" s="174" t="e">
        <f t="shared" si="74"/>
        <v>#VALUE!</v>
      </c>
      <c r="AY98" s="174" t="e">
        <f t="shared" si="75"/>
        <v>#VALUE!</v>
      </c>
    </row>
    <row r="99" spans="1:51" hidden="1" x14ac:dyDescent="0.35">
      <c r="A99" s="71"/>
      <c r="B99" s="16"/>
      <c r="C99" s="57"/>
      <c r="D99" s="21"/>
      <c r="E99" s="73"/>
      <c r="F99" s="27"/>
      <c r="G99" s="38"/>
      <c r="H99" s="72"/>
      <c r="I99" s="74"/>
      <c r="J99" s="66"/>
      <c r="K99" s="60"/>
      <c r="L99" s="137"/>
      <c r="M99" s="54" t="str">
        <f t="shared" si="47"/>
        <v/>
      </c>
      <c r="N99" s="106" t="str">
        <f t="shared" si="51"/>
        <v/>
      </c>
      <c r="O99" s="133"/>
      <c r="P99" s="54" t="str">
        <f t="shared" si="52"/>
        <v/>
      </c>
      <c r="Q99" s="106" t="str">
        <f t="shared" si="53"/>
        <v/>
      </c>
      <c r="R99" s="161"/>
      <c r="S99" s="54" t="str">
        <f t="shared" si="54"/>
        <v/>
      </c>
      <c r="T99" s="106" t="str">
        <f t="shared" si="55"/>
        <v/>
      </c>
      <c r="U99" s="58"/>
      <c r="V99" s="54" t="str">
        <f t="shared" si="56"/>
        <v/>
      </c>
      <c r="W99" s="106" t="str">
        <f t="shared" si="57"/>
        <v/>
      </c>
      <c r="X99" s="58"/>
      <c r="Y99" s="54" t="str">
        <f t="shared" si="58"/>
        <v/>
      </c>
      <c r="Z99" s="106" t="str">
        <f t="shared" si="59"/>
        <v/>
      </c>
      <c r="AA99" s="58"/>
      <c r="AB99" s="54" t="str">
        <f t="shared" si="60"/>
        <v/>
      </c>
      <c r="AC99" s="106" t="str">
        <f t="shared" si="61"/>
        <v/>
      </c>
      <c r="AD99" s="58"/>
      <c r="AE99" s="54" t="str">
        <f t="shared" si="62"/>
        <v/>
      </c>
      <c r="AF99" s="106" t="str">
        <f t="shared" si="63"/>
        <v/>
      </c>
      <c r="AG99" s="58"/>
      <c r="AH99" s="54" t="str">
        <f t="shared" si="64"/>
        <v/>
      </c>
      <c r="AI99" s="106" t="str">
        <f t="shared" si="65"/>
        <v/>
      </c>
      <c r="AJ99" s="58"/>
      <c r="AK99" s="54" t="str">
        <f t="shared" si="66"/>
        <v/>
      </c>
      <c r="AL99" s="106" t="str">
        <f t="shared" si="67"/>
        <v/>
      </c>
      <c r="AM99" s="58"/>
      <c r="AN99" s="54" t="str">
        <f t="shared" si="68"/>
        <v/>
      </c>
      <c r="AO99" s="106" t="str">
        <f t="shared" si="69"/>
        <v/>
      </c>
      <c r="AP99" s="58"/>
      <c r="AQ99" s="54" t="str">
        <f t="shared" si="70"/>
        <v/>
      </c>
      <c r="AR99" s="106" t="str">
        <f t="shared" si="71"/>
        <v/>
      </c>
      <c r="AS99" s="58"/>
      <c r="AT99" s="54" t="str">
        <f t="shared" si="72"/>
        <v/>
      </c>
      <c r="AU99" s="106" t="str">
        <f t="shared" si="73"/>
        <v/>
      </c>
      <c r="AW99" s="164">
        <f t="shared" si="76"/>
        <v>0</v>
      </c>
      <c r="AX99" s="174" t="e">
        <f t="shared" si="74"/>
        <v>#VALUE!</v>
      </c>
      <c r="AY99" s="174" t="e">
        <f t="shared" si="75"/>
        <v>#VALUE!</v>
      </c>
    </row>
    <row r="100" spans="1:51" hidden="1" x14ac:dyDescent="0.35">
      <c r="A100" s="71"/>
      <c r="B100" s="16"/>
      <c r="C100" s="57"/>
      <c r="D100" s="21"/>
      <c r="E100" s="73"/>
      <c r="F100" s="27"/>
      <c r="G100" s="38"/>
      <c r="H100" s="72"/>
      <c r="I100" s="74"/>
      <c r="J100" s="66"/>
      <c r="K100" s="60"/>
      <c r="L100" s="137"/>
      <c r="M100" s="54" t="str">
        <f t="shared" si="47"/>
        <v/>
      </c>
      <c r="N100" s="106" t="str">
        <f t="shared" si="51"/>
        <v/>
      </c>
      <c r="O100" s="133"/>
      <c r="P100" s="54" t="str">
        <f t="shared" si="52"/>
        <v/>
      </c>
      <c r="Q100" s="106" t="str">
        <f t="shared" si="53"/>
        <v/>
      </c>
      <c r="R100" s="161"/>
      <c r="S100" s="54" t="str">
        <f t="shared" si="54"/>
        <v/>
      </c>
      <c r="T100" s="106" t="str">
        <f t="shared" si="55"/>
        <v/>
      </c>
      <c r="U100" s="58"/>
      <c r="V100" s="54" t="str">
        <f t="shared" si="56"/>
        <v/>
      </c>
      <c r="W100" s="106" t="str">
        <f t="shared" si="57"/>
        <v/>
      </c>
      <c r="X100" s="58"/>
      <c r="Y100" s="54" t="str">
        <f t="shared" si="58"/>
        <v/>
      </c>
      <c r="Z100" s="106" t="str">
        <f t="shared" si="59"/>
        <v/>
      </c>
      <c r="AA100" s="58"/>
      <c r="AB100" s="54" t="str">
        <f t="shared" si="60"/>
        <v/>
      </c>
      <c r="AC100" s="106" t="str">
        <f t="shared" si="61"/>
        <v/>
      </c>
      <c r="AD100" s="58"/>
      <c r="AE100" s="54" t="str">
        <f t="shared" si="62"/>
        <v/>
      </c>
      <c r="AF100" s="106" t="str">
        <f t="shared" si="63"/>
        <v/>
      </c>
      <c r="AG100" s="58"/>
      <c r="AH100" s="54" t="str">
        <f t="shared" si="64"/>
        <v/>
      </c>
      <c r="AI100" s="106" t="str">
        <f t="shared" si="65"/>
        <v/>
      </c>
      <c r="AJ100" s="58"/>
      <c r="AK100" s="54" t="str">
        <f t="shared" si="66"/>
        <v/>
      </c>
      <c r="AL100" s="106" t="str">
        <f t="shared" si="67"/>
        <v/>
      </c>
      <c r="AM100" s="58"/>
      <c r="AN100" s="54" t="str">
        <f t="shared" si="68"/>
        <v/>
      </c>
      <c r="AO100" s="106" t="str">
        <f t="shared" si="69"/>
        <v/>
      </c>
      <c r="AP100" s="58"/>
      <c r="AQ100" s="54" t="str">
        <f t="shared" si="70"/>
        <v/>
      </c>
      <c r="AR100" s="106" t="str">
        <f t="shared" si="71"/>
        <v/>
      </c>
      <c r="AS100" s="58"/>
      <c r="AT100" s="54" t="str">
        <f t="shared" si="72"/>
        <v/>
      </c>
      <c r="AU100" s="106" t="str">
        <f t="shared" si="73"/>
        <v/>
      </c>
      <c r="AW100" s="164">
        <f t="shared" si="76"/>
        <v>0</v>
      </c>
      <c r="AX100" s="174" t="e">
        <f t="shared" si="74"/>
        <v>#VALUE!</v>
      </c>
      <c r="AY100" s="174" t="e">
        <f t="shared" si="75"/>
        <v>#VALUE!</v>
      </c>
    </row>
    <row r="101" spans="1:51" hidden="1" x14ac:dyDescent="0.35">
      <c r="A101" s="71"/>
      <c r="B101" s="16"/>
      <c r="C101" s="57"/>
      <c r="D101" s="21"/>
      <c r="E101" s="73"/>
      <c r="F101" s="27"/>
      <c r="G101" s="38"/>
      <c r="H101" s="72"/>
      <c r="I101" s="74"/>
      <c r="J101" s="66"/>
      <c r="K101" s="60"/>
      <c r="L101" s="137"/>
      <c r="M101" s="54" t="str">
        <f t="shared" si="47"/>
        <v/>
      </c>
      <c r="N101" s="106" t="str">
        <f t="shared" si="51"/>
        <v/>
      </c>
      <c r="O101" s="133"/>
      <c r="P101" s="54" t="str">
        <f t="shared" si="52"/>
        <v/>
      </c>
      <c r="Q101" s="106" t="str">
        <f t="shared" si="53"/>
        <v/>
      </c>
      <c r="R101" s="161"/>
      <c r="S101" s="54" t="str">
        <f t="shared" si="54"/>
        <v/>
      </c>
      <c r="T101" s="106" t="str">
        <f t="shared" si="55"/>
        <v/>
      </c>
      <c r="U101" s="58"/>
      <c r="V101" s="54" t="str">
        <f t="shared" si="56"/>
        <v/>
      </c>
      <c r="W101" s="106" t="str">
        <f t="shared" si="57"/>
        <v/>
      </c>
      <c r="X101" s="58"/>
      <c r="Y101" s="54" t="str">
        <f t="shared" si="58"/>
        <v/>
      </c>
      <c r="Z101" s="106" t="str">
        <f t="shared" si="59"/>
        <v/>
      </c>
      <c r="AA101" s="58"/>
      <c r="AB101" s="54" t="str">
        <f t="shared" si="60"/>
        <v/>
      </c>
      <c r="AC101" s="106" t="str">
        <f t="shared" si="61"/>
        <v/>
      </c>
      <c r="AD101" s="58"/>
      <c r="AE101" s="54" t="str">
        <f t="shared" si="62"/>
        <v/>
      </c>
      <c r="AF101" s="106" t="str">
        <f t="shared" si="63"/>
        <v/>
      </c>
      <c r="AG101" s="58"/>
      <c r="AH101" s="54" t="str">
        <f t="shared" si="64"/>
        <v/>
      </c>
      <c r="AI101" s="106" t="str">
        <f t="shared" si="65"/>
        <v/>
      </c>
      <c r="AJ101" s="58"/>
      <c r="AK101" s="54" t="str">
        <f t="shared" si="66"/>
        <v/>
      </c>
      <c r="AL101" s="106" t="str">
        <f t="shared" si="67"/>
        <v/>
      </c>
      <c r="AM101" s="58"/>
      <c r="AN101" s="54" t="str">
        <f t="shared" si="68"/>
        <v/>
      </c>
      <c r="AO101" s="106" t="str">
        <f t="shared" si="69"/>
        <v/>
      </c>
      <c r="AP101" s="58"/>
      <c r="AQ101" s="54" t="str">
        <f t="shared" si="70"/>
        <v/>
      </c>
      <c r="AR101" s="106" t="str">
        <f t="shared" si="71"/>
        <v/>
      </c>
      <c r="AS101" s="58"/>
      <c r="AT101" s="54" t="str">
        <f t="shared" si="72"/>
        <v/>
      </c>
      <c r="AU101" s="106" t="str">
        <f t="shared" si="73"/>
        <v/>
      </c>
      <c r="AW101" s="164">
        <f t="shared" si="76"/>
        <v>0</v>
      </c>
      <c r="AX101" s="174" t="e">
        <f t="shared" si="74"/>
        <v>#VALUE!</v>
      </c>
      <c r="AY101" s="174" t="e">
        <f t="shared" si="75"/>
        <v>#VALUE!</v>
      </c>
    </row>
    <row r="102" spans="1:51" hidden="1" x14ac:dyDescent="0.35">
      <c r="A102" s="71"/>
      <c r="B102" s="16"/>
      <c r="C102" s="57"/>
      <c r="D102" s="21"/>
      <c r="E102" s="73"/>
      <c r="F102" s="27"/>
      <c r="G102" s="38"/>
      <c r="H102" s="72"/>
      <c r="I102" s="74"/>
      <c r="J102" s="66"/>
      <c r="K102" s="60"/>
      <c r="L102" s="137"/>
      <c r="M102" s="54" t="str">
        <f t="shared" si="47"/>
        <v/>
      </c>
      <c r="N102" s="106" t="str">
        <f t="shared" si="51"/>
        <v/>
      </c>
      <c r="O102" s="133"/>
      <c r="P102" s="54" t="str">
        <f t="shared" si="52"/>
        <v/>
      </c>
      <c r="Q102" s="106" t="str">
        <f t="shared" si="53"/>
        <v/>
      </c>
      <c r="R102" s="161"/>
      <c r="S102" s="54" t="str">
        <f t="shared" si="54"/>
        <v/>
      </c>
      <c r="T102" s="106" t="str">
        <f t="shared" si="55"/>
        <v/>
      </c>
      <c r="U102" s="58"/>
      <c r="V102" s="54" t="str">
        <f t="shared" si="56"/>
        <v/>
      </c>
      <c r="W102" s="106" t="str">
        <f t="shared" si="57"/>
        <v/>
      </c>
      <c r="X102" s="58"/>
      <c r="Y102" s="54" t="str">
        <f t="shared" si="58"/>
        <v/>
      </c>
      <c r="Z102" s="106" t="str">
        <f t="shared" si="59"/>
        <v/>
      </c>
      <c r="AA102" s="58"/>
      <c r="AB102" s="54" t="str">
        <f t="shared" si="60"/>
        <v/>
      </c>
      <c r="AC102" s="106" t="str">
        <f t="shared" si="61"/>
        <v/>
      </c>
      <c r="AD102" s="58"/>
      <c r="AE102" s="54" t="str">
        <f t="shared" si="62"/>
        <v/>
      </c>
      <c r="AF102" s="106" t="str">
        <f t="shared" si="63"/>
        <v/>
      </c>
      <c r="AG102" s="58"/>
      <c r="AH102" s="54" t="str">
        <f t="shared" si="64"/>
        <v/>
      </c>
      <c r="AI102" s="106" t="str">
        <f t="shared" si="65"/>
        <v/>
      </c>
      <c r="AJ102" s="58"/>
      <c r="AK102" s="54" t="str">
        <f t="shared" si="66"/>
        <v/>
      </c>
      <c r="AL102" s="106" t="str">
        <f t="shared" si="67"/>
        <v/>
      </c>
      <c r="AM102" s="58"/>
      <c r="AN102" s="54" t="str">
        <f t="shared" si="68"/>
        <v/>
      </c>
      <c r="AO102" s="106" t="str">
        <f t="shared" si="69"/>
        <v/>
      </c>
      <c r="AP102" s="58"/>
      <c r="AQ102" s="54" t="str">
        <f t="shared" si="70"/>
        <v/>
      </c>
      <c r="AR102" s="106" t="str">
        <f t="shared" si="71"/>
        <v/>
      </c>
      <c r="AS102" s="58"/>
      <c r="AT102" s="54" t="str">
        <f t="shared" si="72"/>
        <v/>
      </c>
      <c r="AU102" s="106" t="str">
        <f t="shared" si="73"/>
        <v/>
      </c>
      <c r="AW102" s="164">
        <f t="shared" si="76"/>
        <v>0</v>
      </c>
      <c r="AX102" s="174" t="e">
        <f t="shared" si="74"/>
        <v>#VALUE!</v>
      </c>
      <c r="AY102" s="174" t="e">
        <f t="shared" si="75"/>
        <v>#VALUE!</v>
      </c>
    </row>
    <row r="103" spans="1:51" hidden="1" x14ac:dyDescent="0.35">
      <c r="A103" s="71"/>
      <c r="B103" s="16"/>
      <c r="C103" s="57"/>
      <c r="D103" s="21"/>
      <c r="E103" s="73"/>
      <c r="F103" s="27"/>
      <c r="G103" s="38"/>
      <c r="H103" s="72"/>
      <c r="I103" s="74"/>
      <c r="J103" s="66"/>
      <c r="K103" s="60"/>
      <c r="L103" s="137"/>
      <c r="M103" s="54" t="str">
        <f t="shared" si="47"/>
        <v/>
      </c>
      <c r="N103" s="106" t="str">
        <f t="shared" si="51"/>
        <v/>
      </c>
      <c r="O103" s="133"/>
      <c r="P103" s="54" t="str">
        <f t="shared" si="52"/>
        <v/>
      </c>
      <c r="Q103" s="106" t="str">
        <f t="shared" si="53"/>
        <v/>
      </c>
      <c r="R103" s="161"/>
      <c r="S103" s="54" t="str">
        <f t="shared" si="54"/>
        <v/>
      </c>
      <c r="T103" s="106" t="str">
        <f t="shared" si="55"/>
        <v/>
      </c>
      <c r="U103" s="58"/>
      <c r="V103" s="54" t="str">
        <f t="shared" si="56"/>
        <v/>
      </c>
      <c r="W103" s="106" t="str">
        <f t="shared" si="57"/>
        <v/>
      </c>
      <c r="X103" s="58"/>
      <c r="Y103" s="54" t="str">
        <f t="shared" si="58"/>
        <v/>
      </c>
      <c r="Z103" s="106" t="str">
        <f t="shared" si="59"/>
        <v/>
      </c>
      <c r="AA103" s="58"/>
      <c r="AB103" s="54" t="str">
        <f t="shared" si="60"/>
        <v/>
      </c>
      <c r="AC103" s="106" t="str">
        <f t="shared" si="61"/>
        <v/>
      </c>
      <c r="AD103" s="58"/>
      <c r="AE103" s="54" t="str">
        <f t="shared" si="62"/>
        <v/>
      </c>
      <c r="AF103" s="106" t="str">
        <f t="shared" si="63"/>
        <v/>
      </c>
      <c r="AG103" s="58"/>
      <c r="AH103" s="54" t="str">
        <f t="shared" si="64"/>
        <v/>
      </c>
      <c r="AI103" s="106" t="str">
        <f t="shared" si="65"/>
        <v/>
      </c>
      <c r="AJ103" s="58"/>
      <c r="AK103" s="54" t="str">
        <f t="shared" si="66"/>
        <v/>
      </c>
      <c r="AL103" s="106" t="str">
        <f t="shared" si="67"/>
        <v/>
      </c>
      <c r="AM103" s="58"/>
      <c r="AN103" s="54" t="str">
        <f t="shared" si="68"/>
        <v/>
      </c>
      <c r="AO103" s="106" t="str">
        <f t="shared" si="69"/>
        <v/>
      </c>
      <c r="AP103" s="58"/>
      <c r="AQ103" s="54" t="str">
        <f t="shared" si="70"/>
        <v/>
      </c>
      <c r="AR103" s="106" t="str">
        <f t="shared" si="71"/>
        <v/>
      </c>
      <c r="AS103" s="58"/>
      <c r="AT103" s="54" t="str">
        <f t="shared" si="72"/>
        <v/>
      </c>
      <c r="AU103" s="106" t="str">
        <f t="shared" si="73"/>
        <v/>
      </c>
      <c r="AW103" s="164">
        <f t="shared" si="76"/>
        <v>0</v>
      </c>
      <c r="AX103" s="174" t="e">
        <f t="shared" si="74"/>
        <v>#VALUE!</v>
      </c>
      <c r="AY103" s="174" t="e">
        <f t="shared" si="75"/>
        <v>#VALUE!</v>
      </c>
    </row>
    <row r="104" spans="1:51" hidden="1" x14ac:dyDescent="0.35">
      <c r="A104" s="71"/>
      <c r="B104" s="16"/>
      <c r="C104" s="57"/>
      <c r="D104" s="21"/>
      <c r="E104" s="73"/>
      <c r="F104" s="27"/>
      <c r="G104" s="38"/>
      <c r="H104" s="72"/>
      <c r="I104" s="74"/>
      <c r="J104" s="66"/>
      <c r="K104" s="60"/>
      <c r="L104" s="137"/>
      <c r="M104" s="54" t="str">
        <f t="shared" si="47"/>
        <v/>
      </c>
      <c r="N104" s="106" t="str">
        <f t="shared" si="51"/>
        <v/>
      </c>
      <c r="O104" s="133"/>
      <c r="P104" s="54" t="str">
        <f t="shared" si="52"/>
        <v/>
      </c>
      <c r="Q104" s="106" t="str">
        <f t="shared" si="53"/>
        <v/>
      </c>
      <c r="R104" s="161"/>
      <c r="S104" s="54" t="str">
        <f t="shared" si="54"/>
        <v/>
      </c>
      <c r="T104" s="106" t="str">
        <f t="shared" si="55"/>
        <v/>
      </c>
      <c r="U104" s="58"/>
      <c r="V104" s="54" t="str">
        <f t="shared" si="56"/>
        <v/>
      </c>
      <c r="W104" s="106" t="str">
        <f t="shared" si="57"/>
        <v/>
      </c>
      <c r="X104" s="58"/>
      <c r="Y104" s="54" t="str">
        <f t="shared" si="58"/>
        <v/>
      </c>
      <c r="Z104" s="106" t="str">
        <f t="shared" si="59"/>
        <v/>
      </c>
      <c r="AA104" s="58"/>
      <c r="AB104" s="54" t="str">
        <f t="shared" si="60"/>
        <v/>
      </c>
      <c r="AC104" s="106" t="str">
        <f t="shared" si="61"/>
        <v/>
      </c>
      <c r="AD104" s="58"/>
      <c r="AE104" s="54" t="str">
        <f t="shared" si="62"/>
        <v/>
      </c>
      <c r="AF104" s="106" t="str">
        <f t="shared" si="63"/>
        <v/>
      </c>
      <c r="AG104" s="58"/>
      <c r="AH104" s="54" t="str">
        <f t="shared" si="64"/>
        <v/>
      </c>
      <c r="AI104" s="106" t="str">
        <f t="shared" si="65"/>
        <v/>
      </c>
      <c r="AJ104" s="58"/>
      <c r="AK104" s="54" t="str">
        <f t="shared" si="66"/>
        <v/>
      </c>
      <c r="AL104" s="106" t="str">
        <f t="shared" si="67"/>
        <v/>
      </c>
      <c r="AM104" s="58"/>
      <c r="AN104" s="54" t="str">
        <f t="shared" si="68"/>
        <v/>
      </c>
      <c r="AO104" s="106" t="str">
        <f t="shared" si="69"/>
        <v/>
      </c>
      <c r="AP104" s="58"/>
      <c r="AQ104" s="54" t="str">
        <f t="shared" si="70"/>
        <v/>
      </c>
      <c r="AR104" s="106" t="str">
        <f t="shared" si="71"/>
        <v/>
      </c>
      <c r="AS104" s="58"/>
      <c r="AT104" s="54" t="str">
        <f t="shared" si="72"/>
        <v/>
      </c>
      <c r="AU104" s="106" t="str">
        <f t="shared" si="73"/>
        <v/>
      </c>
      <c r="AW104" s="164">
        <f t="shared" si="76"/>
        <v>0</v>
      </c>
      <c r="AX104" s="174" t="e">
        <f t="shared" si="74"/>
        <v>#VALUE!</v>
      </c>
      <c r="AY104" s="174" t="e">
        <f t="shared" si="75"/>
        <v>#VALUE!</v>
      </c>
    </row>
    <row r="105" spans="1:51" hidden="1" x14ac:dyDescent="0.35">
      <c r="A105" s="71"/>
      <c r="B105" s="16"/>
      <c r="C105" s="57"/>
      <c r="D105" s="21"/>
      <c r="E105" s="73"/>
      <c r="F105" s="27"/>
      <c r="G105" s="38"/>
      <c r="H105" s="72"/>
      <c r="I105" s="74"/>
      <c r="J105" s="66"/>
      <c r="K105" s="60"/>
      <c r="L105" s="137"/>
      <c r="M105" s="54" t="str">
        <f t="shared" si="47"/>
        <v/>
      </c>
      <c r="N105" s="106" t="str">
        <f t="shared" si="51"/>
        <v/>
      </c>
      <c r="O105" s="133"/>
      <c r="P105" s="54" t="str">
        <f t="shared" si="52"/>
        <v/>
      </c>
      <c r="Q105" s="106" t="str">
        <f t="shared" si="53"/>
        <v/>
      </c>
      <c r="R105" s="161"/>
      <c r="S105" s="54" t="str">
        <f t="shared" si="54"/>
        <v/>
      </c>
      <c r="T105" s="106" t="str">
        <f t="shared" si="55"/>
        <v/>
      </c>
      <c r="U105" s="58"/>
      <c r="V105" s="54" t="str">
        <f t="shared" si="56"/>
        <v/>
      </c>
      <c r="W105" s="106" t="str">
        <f t="shared" si="57"/>
        <v/>
      </c>
      <c r="X105" s="58"/>
      <c r="Y105" s="54" t="str">
        <f t="shared" si="58"/>
        <v/>
      </c>
      <c r="Z105" s="106" t="str">
        <f t="shared" si="59"/>
        <v/>
      </c>
      <c r="AA105" s="58"/>
      <c r="AB105" s="54" t="str">
        <f t="shared" si="60"/>
        <v/>
      </c>
      <c r="AC105" s="106" t="str">
        <f t="shared" si="61"/>
        <v/>
      </c>
      <c r="AD105" s="58"/>
      <c r="AE105" s="54" t="str">
        <f t="shared" si="62"/>
        <v/>
      </c>
      <c r="AF105" s="106" t="str">
        <f t="shared" si="63"/>
        <v/>
      </c>
      <c r="AG105" s="58"/>
      <c r="AH105" s="54" t="str">
        <f t="shared" si="64"/>
        <v/>
      </c>
      <c r="AI105" s="106" t="str">
        <f t="shared" si="65"/>
        <v/>
      </c>
      <c r="AJ105" s="58"/>
      <c r="AK105" s="54" t="str">
        <f t="shared" si="66"/>
        <v/>
      </c>
      <c r="AL105" s="106" t="str">
        <f t="shared" si="67"/>
        <v/>
      </c>
      <c r="AM105" s="58"/>
      <c r="AN105" s="54" t="str">
        <f t="shared" si="68"/>
        <v/>
      </c>
      <c r="AO105" s="106" t="str">
        <f t="shared" si="69"/>
        <v/>
      </c>
      <c r="AP105" s="58"/>
      <c r="AQ105" s="54" t="str">
        <f t="shared" si="70"/>
        <v/>
      </c>
      <c r="AR105" s="106" t="str">
        <f t="shared" si="71"/>
        <v/>
      </c>
      <c r="AS105" s="58"/>
      <c r="AT105" s="54" t="str">
        <f t="shared" si="72"/>
        <v/>
      </c>
      <c r="AU105" s="106" t="str">
        <f t="shared" si="73"/>
        <v/>
      </c>
      <c r="AW105" s="164">
        <f t="shared" si="76"/>
        <v>0</v>
      </c>
      <c r="AX105" s="174" t="e">
        <f t="shared" si="74"/>
        <v>#VALUE!</v>
      </c>
      <c r="AY105" s="174" t="e">
        <f t="shared" si="75"/>
        <v>#VALUE!</v>
      </c>
    </row>
    <row r="106" spans="1:51" hidden="1" x14ac:dyDescent="0.35">
      <c r="A106" s="71"/>
      <c r="B106" s="16"/>
      <c r="C106" s="57"/>
      <c r="D106" s="21"/>
      <c r="E106" s="73"/>
      <c r="F106" s="27"/>
      <c r="G106" s="38"/>
      <c r="H106" s="72"/>
      <c r="I106" s="74"/>
      <c r="J106" s="66"/>
      <c r="K106" s="60"/>
      <c r="L106" s="137"/>
      <c r="M106" s="54" t="str">
        <f t="shared" si="47"/>
        <v/>
      </c>
      <c r="N106" s="106" t="str">
        <f t="shared" si="51"/>
        <v/>
      </c>
      <c r="O106" s="133"/>
      <c r="P106" s="54" t="str">
        <f t="shared" si="52"/>
        <v/>
      </c>
      <c r="Q106" s="106" t="str">
        <f t="shared" si="53"/>
        <v/>
      </c>
      <c r="R106" s="161"/>
      <c r="S106" s="54" t="str">
        <f t="shared" si="54"/>
        <v/>
      </c>
      <c r="T106" s="106" t="str">
        <f t="shared" si="55"/>
        <v/>
      </c>
      <c r="U106" s="58"/>
      <c r="V106" s="54" t="str">
        <f t="shared" si="56"/>
        <v/>
      </c>
      <c r="W106" s="106" t="str">
        <f t="shared" si="57"/>
        <v/>
      </c>
      <c r="X106" s="58"/>
      <c r="Y106" s="54" t="str">
        <f t="shared" si="58"/>
        <v/>
      </c>
      <c r="Z106" s="106" t="str">
        <f t="shared" si="59"/>
        <v/>
      </c>
      <c r="AA106" s="58"/>
      <c r="AB106" s="54" t="str">
        <f t="shared" si="60"/>
        <v/>
      </c>
      <c r="AC106" s="106" t="str">
        <f t="shared" si="61"/>
        <v/>
      </c>
      <c r="AD106" s="58"/>
      <c r="AE106" s="54" t="str">
        <f t="shared" si="62"/>
        <v/>
      </c>
      <c r="AF106" s="106" t="str">
        <f t="shared" si="63"/>
        <v/>
      </c>
      <c r="AG106" s="58"/>
      <c r="AH106" s="54" t="str">
        <f t="shared" si="64"/>
        <v/>
      </c>
      <c r="AI106" s="106" t="str">
        <f t="shared" si="65"/>
        <v/>
      </c>
      <c r="AJ106" s="58"/>
      <c r="AK106" s="54" t="str">
        <f t="shared" si="66"/>
        <v/>
      </c>
      <c r="AL106" s="106" t="str">
        <f t="shared" si="67"/>
        <v/>
      </c>
      <c r="AM106" s="58"/>
      <c r="AN106" s="54" t="str">
        <f t="shared" si="68"/>
        <v/>
      </c>
      <c r="AO106" s="106" t="str">
        <f t="shared" si="69"/>
        <v/>
      </c>
      <c r="AP106" s="58"/>
      <c r="AQ106" s="54" t="str">
        <f t="shared" si="70"/>
        <v/>
      </c>
      <c r="AR106" s="106" t="str">
        <f t="shared" si="71"/>
        <v/>
      </c>
      <c r="AS106" s="58"/>
      <c r="AT106" s="54" t="str">
        <f t="shared" si="72"/>
        <v/>
      </c>
      <c r="AU106" s="106" t="str">
        <f t="shared" si="73"/>
        <v/>
      </c>
      <c r="AW106" s="164">
        <f t="shared" si="76"/>
        <v>0</v>
      </c>
      <c r="AX106" s="174" t="e">
        <f t="shared" si="74"/>
        <v>#VALUE!</v>
      </c>
      <c r="AY106" s="174" t="e">
        <f t="shared" si="75"/>
        <v>#VALUE!</v>
      </c>
    </row>
    <row r="107" spans="1:51" hidden="1" x14ac:dyDescent="0.35">
      <c r="A107" s="71"/>
      <c r="B107" s="16"/>
      <c r="C107" s="57"/>
      <c r="D107" s="21"/>
      <c r="E107" s="73"/>
      <c r="F107" s="27"/>
      <c r="G107" s="38"/>
      <c r="H107" s="72"/>
      <c r="I107" s="74"/>
      <c r="J107" s="66"/>
      <c r="K107" s="60"/>
      <c r="L107" s="137"/>
      <c r="M107" s="54" t="str">
        <f t="shared" si="47"/>
        <v/>
      </c>
      <c r="N107" s="106" t="str">
        <f t="shared" si="51"/>
        <v/>
      </c>
      <c r="O107" s="133"/>
      <c r="P107" s="54" t="str">
        <f t="shared" si="52"/>
        <v/>
      </c>
      <c r="Q107" s="106" t="str">
        <f t="shared" si="53"/>
        <v/>
      </c>
      <c r="R107" s="161"/>
      <c r="S107" s="54" t="str">
        <f t="shared" si="54"/>
        <v/>
      </c>
      <c r="T107" s="106" t="str">
        <f t="shared" si="55"/>
        <v/>
      </c>
      <c r="U107" s="58"/>
      <c r="V107" s="54" t="str">
        <f t="shared" si="56"/>
        <v/>
      </c>
      <c r="W107" s="106" t="str">
        <f t="shared" si="57"/>
        <v/>
      </c>
      <c r="X107" s="58"/>
      <c r="Y107" s="54" t="str">
        <f t="shared" si="58"/>
        <v/>
      </c>
      <c r="Z107" s="106" t="str">
        <f t="shared" si="59"/>
        <v/>
      </c>
      <c r="AA107" s="58"/>
      <c r="AB107" s="54" t="str">
        <f t="shared" si="60"/>
        <v/>
      </c>
      <c r="AC107" s="106" t="str">
        <f t="shared" si="61"/>
        <v/>
      </c>
      <c r="AD107" s="58"/>
      <c r="AE107" s="54" t="str">
        <f t="shared" si="62"/>
        <v/>
      </c>
      <c r="AF107" s="106" t="str">
        <f t="shared" si="63"/>
        <v/>
      </c>
      <c r="AG107" s="58"/>
      <c r="AH107" s="54" t="str">
        <f t="shared" si="64"/>
        <v/>
      </c>
      <c r="AI107" s="106" t="str">
        <f t="shared" si="65"/>
        <v/>
      </c>
      <c r="AJ107" s="58"/>
      <c r="AK107" s="54" t="str">
        <f t="shared" si="66"/>
        <v/>
      </c>
      <c r="AL107" s="106" t="str">
        <f t="shared" si="67"/>
        <v/>
      </c>
      <c r="AM107" s="58"/>
      <c r="AN107" s="54" t="str">
        <f t="shared" si="68"/>
        <v/>
      </c>
      <c r="AO107" s="106" t="str">
        <f t="shared" si="69"/>
        <v/>
      </c>
      <c r="AP107" s="58"/>
      <c r="AQ107" s="54" t="str">
        <f t="shared" si="70"/>
        <v/>
      </c>
      <c r="AR107" s="106" t="str">
        <f t="shared" si="71"/>
        <v/>
      </c>
      <c r="AS107" s="58"/>
      <c r="AT107" s="54" t="str">
        <f t="shared" si="72"/>
        <v/>
      </c>
      <c r="AU107" s="106" t="str">
        <f t="shared" si="73"/>
        <v/>
      </c>
      <c r="AW107" s="164">
        <f t="shared" si="76"/>
        <v>0</v>
      </c>
      <c r="AX107" s="174" t="e">
        <f t="shared" si="74"/>
        <v>#VALUE!</v>
      </c>
      <c r="AY107" s="174" t="e">
        <f t="shared" si="75"/>
        <v>#VALUE!</v>
      </c>
    </row>
    <row r="108" spans="1:51" hidden="1" x14ac:dyDescent="0.35">
      <c r="A108" s="71"/>
      <c r="B108" s="16"/>
      <c r="C108" s="57"/>
      <c r="D108" s="21"/>
      <c r="E108" s="73"/>
      <c r="F108" s="27"/>
      <c r="G108" s="38"/>
      <c r="H108" s="72"/>
      <c r="I108" s="74"/>
      <c r="J108" s="66"/>
      <c r="K108" s="60"/>
      <c r="L108" s="137"/>
      <c r="M108" s="54" t="str">
        <f t="shared" si="47"/>
        <v/>
      </c>
      <c r="N108" s="106" t="str">
        <f t="shared" si="51"/>
        <v/>
      </c>
      <c r="O108" s="133"/>
      <c r="P108" s="54" t="str">
        <f t="shared" si="52"/>
        <v/>
      </c>
      <c r="Q108" s="106" t="str">
        <f t="shared" si="53"/>
        <v/>
      </c>
      <c r="R108" s="161"/>
      <c r="S108" s="54" t="str">
        <f t="shared" si="54"/>
        <v/>
      </c>
      <c r="T108" s="106" t="str">
        <f t="shared" si="55"/>
        <v/>
      </c>
      <c r="U108" s="58"/>
      <c r="V108" s="54" t="str">
        <f t="shared" si="56"/>
        <v/>
      </c>
      <c r="W108" s="106" t="str">
        <f t="shared" si="57"/>
        <v/>
      </c>
      <c r="X108" s="58"/>
      <c r="Y108" s="54" t="str">
        <f t="shared" si="58"/>
        <v/>
      </c>
      <c r="Z108" s="106" t="str">
        <f t="shared" si="59"/>
        <v/>
      </c>
      <c r="AA108" s="58"/>
      <c r="AB108" s="54" t="str">
        <f t="shared" si="60"/>
        <v/>
      </c>
      <c r="AC108" s="106" t="str">
        <f t="shared" si="61"/>
        <v/>
      </c>
      <c r="AD108" s="58"/>
      <c r="AE108" s="54" t="str">
        <f t="shared" si="62"/>
        <v/>
      </c>
      <c r="AF108" s="106" t="str">
        <f t="shared" si="63"/>
        <v/>
      </c>
      <c r="AG108" s="58"/>
      <c r="AH108" s="54" t="str">
        <f t="shared" si="64"/>
        <v/>
      </c>
      <c r="AI108" s="106" t="str">
        <f t="shared" si="65"/>
        <v/>
      </c>
      <c r="AJ108" s="58"/>
      <c r="AK108" s="54" t="str">
        <f t="shared" si="66"/>
        <v/>
      </c>
      <c r="AL108" s="106" t="str">
        <f t="shared" si="67"/>
        <v/>
      </c>
      <c r="AM108" s="58"/>
      <c r="AN108" s="54" t="str">
        <f t="shared" si="68"/>
        <v/>
      </c>
      <c r="AO108" s="106" t="str">
        <f t="shared" si="69"/>
        <v/>
      </c>
      <c r="AP108" s="58"/>
      <c r="AQ108" s="54" t="str">
        <f t="shared" si="70"/>
        <v/>
      </c>
      <c r="AR108" s="106" t="str">
        <f t="shared" si="71"/>
        <v/>
      </c>
      <c r="AS108" s="58"/>
      <c r="AT108" s="54" t="str">
        <f t="shared" si="72"/>
        <v/>
      </c>
      <c r="AU108" s="106" t="str">
        <f t="shared" si="73"/>
        <v/>
      </c>
      <c r="AW108" s="164">
        <f t="shared" si="76"/>
        <v>0</v>
      </c>
      <c r="AX108" s="174" t="e">
        <f t="shared" si="74"/>
        <v>#VALUE!</v>
      </c>
      <c r="AY108" s="174" t="e">
        <f t="shared" si="75"/>
        <v>#VALUE!</v>
      </c>
    </row>
    <row r="109" spans="1:51" ht="15" hidden="1" thickBot="1" x14ac:dyDescent="0.4">
      <c r="A109" s="83"/>
      <c r="B109" s="84"/>
      <c r="C109" s="85"/>
      <c r="D109" s="86"/>
      <c r="E109" s="87"/>
      <c r="F109" s="88"/>
      <c r="G109" s="89"/>
      <c r="H109" s="90"/>
      <c r="I109" s="91"/>
      <c r="J109" s="92"/>
      <c r="K109" s="93"/>
      <c r="L109" s="138"/>
      <c r="M109" s="54" t="str">
        <f t="shared" si="47"/>
        <v/>
      </c>
      <c r="N109" s="106" t="str">
        <f t="shared" si="51"/>
        <v/>
      </c>
      <c r="O109" s="134"/>
      <c r="P109" s="54" t="str">
        <f t="shared" si="52"/>
        <v/>
      </c>
      <c r="Q109" s="106" t="str">
        <f t="shared" si="53"/>
        <v/>
      </c>
      <c r="R109" s="162"/>
      <c r="S109" s="54" t="str">
        <f t="shared" si="54"/>
        <v/>
      </c>
      <c r="T109" s="106" t="str">
        <f t="shared" si="55"/>
        <v/>
      </c>
      <c r="U109" s="94"/>
      <c r="V109" s="54" t="str">
        <f t="shared" si="56"/>
        <v/>
      </c>
      <c r="W109" s="106" t="str">
        <f t="shared" si="57"/>
        <v/>
      </c>
      <c r="X109" s="94"/>
      <c r="Y109" s="54" t="str">
        <f t="shared" si="58"/>
        <v/>
      </c>
      <c r="Z109" s="106" t="str">
        <f t="shared" si="59"/>
        <v/>
      </c>
      <c r="AA109" s="94"/>
      <c r="AB109" s="54" t="str">
        <f t="shared" si="60"/>
        <v/>
      </c>
      <c r="AC109" s="106" t="str">
        <f t="shared" si="61"/>
        <v/>
      </c>
      <c r="AD109" s="94"/>
      <c r="AE109" s="54" t="str">
        <f t="shared" si="62"/>
        <v/>
      </c>
      <c r="AF109" s="106" t="str">
        <f t="shared" si="63"/>
        <v/>
      </c>
      <c r="AG109" s="94"/>
      <c r="AH109" s="54" t="str">
        <f t="shared" si="64"/>
        <v/>
      </c>
      <c r="AI109" s="106" t="str">
        <f t="shared" si="65"/>
        <v/>
      </c>
      <c r="AJ109" s="94"/>
      <c r="AK109" s="54" t="str">
        <f t="shared" si="66"/>
        <v/>
      </c>
      <c r="AL109" s="106" t="str">
        <f t="shared" si="67"/>
        <v/>
      </c>
      <c r="AM109" s="94"/>
      <c r="AN109" s="54" t="str">
        <f t="shared" si="68"/>
        <v/>
      </c>
      <c r="AO109" s="106" t="str">
        <f t="shared" si="69"/>
        <v/>
      </c>
      <c r="AP109" s="94"/>
      <c r="AQ109" s="54" t="str">
        <f t="shared" si="70"/>
        <v/>
      </c>
      <c r="AR109" s="106" t="str">
        <f t="shared" si="71"/>
        <v/>
      </c>
      <c r="AS109" s="94"/>
      <c r="AT109" s="54" t="str">
        <f t="shared" si="72"/>
        <v/>
      </c>
      <c r="AU109" s="106" t="str">
        <f t="shared" si="73"/>
        <v/>
      </c>
      <c r="AW109" s="164">
        <f t="shared" si="76"/>
        <v>0</v>
      </c>
      <c r="AX109" s="174" t="e">
        <f t="shared" si="74"/>
        <v>#VALUE!</v>
      </c>
      <c r="AY109" s="174" t="e">
        <f t="shared" si="75"/>
        <v>#VALUE!</v>
      </c>
    </row>
    <row r="110" spans="1:51" ht="16" hidden="1" thickBot="1" x14ac:dyDescent="0.4">
      <c r="A110" s="182"/>
      <c r="B110" s="183"/>
      <c r="C110" s="183"/>
      <c r="D110" s="183"/>
      <c r="E110" s="184"/>
      <c r="F110" s="7">
        <f>SUM(F14:F76)</f>
        <v>13.6</v>
      </c>
      <c r="G110" s="7">
        <f>SUM(G14:G76)</f>
        <v>0.99999999999999989</v>
      </c>
      <c r="H110" s="95"/>
      <c r="I110" s="96"/>
      <c r="J110" s="97"/>
      <c r="K110" s="98"/>
      <c r="L110" s="139"/>
      <c r="M110" s="99">
        <f>+AVERAGE(M14:M109)</f>
        <v>0.20547619047619048</v>
      </c>
      <c r="N110" s="7">
        <f>SUM(N14:N76)</f>
        <v>0.23220588235294121</v>
      </c>
      <c r="O110" s="133"/>
      <c r="P110" s="99">
        <f>+AVERAGE(P14:P109)</f>
        <v>0.22056451612903225</v>
      </c>
      <c r="Q110" s="7">
        <f>SUM(Q14:Q76)</f>
        <v>0.31746323529411763</v>
      </c>
      <c r="R110" s="163"/>
      <c r="S110" s="99">
        <f>+AVERAGE(S14:S109)</f>
        <v>0.17724761904761904</v>
      </c>
      <c r="T110" s="7">
        <f>SUM(T14:T76)</f>
        <v>0.25465294117647058</v>
      </c>
      <c r="U110" s="100"/>
      <c r="V110" s="99">
        <f>+AVERAGE(V14:V109)</f>
        <v>0.17777777777777776</v>
      </c>
      <c r="W110" s="7">
        <f>SUM(W14:W76)</f>
        <v>0.19488970588235294</v>
      </c>
      <c r="X110" s="100"/>
      <c r="Y110" s="99">
        <f>+AVERAGE(Y14:Y109)</f>
        <v>0</v>
      </c>
      <c r="Z110" s="7">
        <f>SUM(Z14:Z76)</f>
        <v>0</v>
      </c>
      <c r="AA110" s="100"/>
      <c r="AB110" s="99">
        <f>+AVERAGE(AB14:AB109)</f>
        <v>0</v>
      </c>
      <c r="AC110" s="7">
        <f>SUM(AC14:AC76)</f>
        <v>0</v>
      </c>
      <c r="AD110" s="100"/>
      <c r="AE110" s="99">
        <f>+AVERAGE(AE14:AE109)</f>
        <v>0</v>
      </c>
      <c r="AF110" s="7">
        <f>SUM(AF14:AF76)</f>
        <v>0</v>
      </c>
      <c r="AG110" s="100"/>
      <c r="AH110" s="99">
        <f>+AVERAGE(AH14:AH109)</f>
        <v>0</v>
      </c>
      <c r="AI110" s="7">
        <f>SUM(AI14:AI76)</f>
        <v>0</v>
      </c>
      <c r="AJ110" s="100"/>
      <c r="AK110" s="99">
        <f>+AVERAGE(AK14:AK109)</f>
        <v>0</v>
      </c>
      <c r="AL110" s="7">
        <f>SUM(AL14:AL76)</f>
        <v>0</v>
      </c>
      <c r="AM110" s="100"/>
      <c r="AN110" s="99">
        <f>+AVERAGE(AN14:AN109)</f>
        <v>0</v>
      </c>
      <c r="AO110" s="7">
        <f>SUM(AO14:AO76)</f>
        <v>0</v>
      </c>
      <c r="AP110" s="100"/>
      <c r="AQ110" s="99">
        <f>+AVERAGE(AQ14:AQ109)</f>
        <v>0</v>
      </c>
      <c r="AR110" s="7">
        <f>SUM(AR14:AR76)</f>
        <v>0</v>
      </c>
      <c r="AS110" s="100"/>
      <c r="AT110" s="99">
        <f>+AVERAGE(AT14:AT109)</f>
        <v>0</v>
      </c>
      <c r="AU110" s="7">
        <f>SUM(AU14:AU76)</f>
        <v>0</v>
      </c>
      <c r="AX110" s="174">
        <f t="shared" si="74"/>
        <v>0.99921176470588224</v>
      </c>
      <c r="AY110" s="174">
        <f t="shared" si="75"/>
        <v>7.8823529411764515E-4</v>
      </c>
    </row>
    <row r="111" spans="1:51" hidden="1" x14ac:dyDescent="0.35">
      <c r="O111" s="133">
        <f t="shared" ref="O111:O141" si="77">+G111-N111</f>
        <v>0</v>
      </c>
      <c r="AX111" s="174">
        <f t="shared" si="74"/>
        <v>0</v>
      </c>
      <c r="AY111" s="174">
        <f t="shared" si="75"/>
        <v>0</v>
      </c>
    </row>
    <row r="112" spans="1:51" hidden="1" x14ac:dyDescent="0.35">
      <c r="O112" s="133">
        <f t="shared" si="77"/>
        <v>0</v>
      </c>
      <c r="AX112" s="174">
        <f t="shared" si="74"/>
        <v>0</v>
      </c>
      <c r="AY112" s="174">
        <f t="shared" si="75"/>
        <v>0</v>
      </c>
    </row>
    <row r="113" spans="15:51" hidden="1" x14ac:dyDescent="0.35">
      <c r="O113" s="133">
        <f t="shared" si="77"/>
        <v>0</v>
      </c>
      <c r="AX113" s="174">
        <f t="shared" si="74"/>
        <v>0</v>
      </c>
      <c r="AY113" s="174">
        <f t="shared" si="75"/>
        <v>0</v>
      </c>
    </row>
    <row r="114" spans="15:51" hidden="1" x14ac:dyDescent="0.35">
      <c r="O114" s="133">
        <f t="shared" si="77"/>
        <v>0</v>
      </c>
      <c r="AX114" s="174">
        <f t="shared" si="74"/>
        <v>0</v>
      </c>
      <c r="AY114" s="174">
        <f t="shared" si="75"/>
        <v>0</v>
      </c>
    </row>
    <row r="115" spans="15:51" hidden="1" x14ac:dyDescent="0.35">
      <c r="O115" s="133">
        <f t="shared" si="77"/>
        <v>0</v>
      </c>
      <c r="AX115" s="174">
        <f t="shared" si="74"/>
        <v>0</v>
      </c>
      <c r="AY115" s="174">
        <f t="shared" si="75"/>
        <v>0</v>
      </c>
    </row>
    <row r="116" spans="15:51" hidden="1" x14ac:dyDescent="0.35">
      <c r="O116" s="133">
        <f t="shared" si="77"/>
        <v>0</v>
      </c>
      <c r="AX116" s="174">
        <f t="shared" si="74"/>
        <v>0</v>
      </c>
      <c r="AY116" s="174">
        <f t="shared" si="75"/>
        <v>0</v>
      </c>
    </row>
    <row r="117" spans="15:51" hidden="1" x14ac:dyDescent="0.35">
      <c r="O117" s="133">
        <f t="shared" si="77"/>
        <v>0</v>
      </c>
      <c r="AX117" s="174">
        <f t="shared" si="74"/>
        <v>0</v>
      </c>
      <c r="AY117" s="174">
        <f t="shared" si="75"/>
        <v>0</v>
      </c>
    </row>
    <row r="118" spans="15:51" hidden="1" x14ac:dyDescent="0.35">
      <c r="O118" s="133">
        <f t="shared" si="77"/>
        <v>0</v>
      </c>
      <c r="AX118" s="174">
        <f t="shared" si="74"/>
        <v>0</v>
      </c>
      <c r="AY118" s="174">
        <f t="shared" si="75"/>
        <v>0</v>
      </c>
    </row>
    <row r="119" spans="15:51" hidden="1" x14ac:dyDescent="0.35">
      <c r="O119" s="133">
        <f t="shared" si="77"/>
        <v>0</v>
      </c>
      <c r="AX119" s="174">
        <f t="shared" si="74"/>
        <v>0</v>
      </c>
      <c r="AY119" s="174">
        <f t="shared" si="75"/>
        <v>0</v>
      </c>
    </row>
    <row r="120" spans="15:51" hidden="1" x14ac:dyDescent="0.35">
      <c r="O120" s="133">
        <f t="shared" si="77"/>
        <v>0</v>
      </c>
      <c r="AX120" s="174">
        <f t="shared" si="74"/>
        <v>0</v>
      </c>
      <c r="AY120" s="174">
        <f t="shared" si="75"/>
        <v>0</v>
      </c>
    </row>
    <row r="121" spans="15:51" hidden="1" x14ac:dyDescent="0.35">
      <c r="O121" s="133">
        <f t="shared" si="77"/>
        <v>0</v>
      </c>
      <c r="AX121" s="174">
        <f t="shared" si="74"/>
        <v>0</v>
      </c>
      <c r="AY121" s="174">
        <f t="shared" si="75"/>
        <v>0</v>
      </c>
    </row>
    <row r="122" spans="15:51" x14ac:dyDescent="0.35">
      <c r="O122" s="133">
        <f t="shared" si="77"/>
        <v>0</v>
      </c>
      <c r="AX122" s="174">
        <f t="shared" si="74"/>
        <v>0</v>
      </c>
      <c r="AY122" s="174">
        <f t="shared" si="75"/>
        <v>0</v>
      </c>
    </row>
    <row r="123" spans="15:51" x14ac:dyDescent="0.35">
      <c r="O123" s="133">
        <f t="shared" si="77"/>
        <v>0</v>
      </c>
      <c r="AX123" s="174">
        <f t="shared" si="74"/>
        <v>0</v>
      </c>
      <c r="AY123" s="174">
        <f t="shared" si="75"/>
        <v>0</v>
      </c>
    </row>
    <row r="124" spans="15:51" x14ac:dyDescent="0.35">
      <c r="O124" s="133">
        <f t="shared" si="77"/>
        <v>0</v>
      </c>
      <c r="AX124" s="174">
        <f t="shared" si="74"/>
        <v>0</v>
      </c>
      <c r="AY124" s="174">
        <f t="shared" si="75"/>
        <v>0</v>
      </c>
    </row>
    <row r="125" spans="15:51" x14ac:dyDescent="0.35">
      <c r="O125" s="133">
        <f t="shared" si="77"/>
        <v>0</v>
      </c>
      <c r="AX125" s="174">
        <f t="shared" si="74"/>
        <v>0</v>
      </c>
      <c r="AY125" s="174">
        <f t="shared" si="75"/>
        <v>0</v>
      </c>
    </row>
    <row r="126" spans="15:51" x14ac:dyDescent="0.35">
      <c r="O126" s="133">
        <f t="shared" si="77"/>
        <v>0</v>
      </c>
      <c r="AX126" s="174">
        <f t="shared" si="74"/>
        <v>0</v>
      </c>
      <c r="AY126" s="174">
        <f t="shared" si="75"/>
        <v>0</v>
      </c>
    </row>
    <row r="127" spans="15:51" x14ac:dyDescent="0.35">
      <c r="O127" s="133">
        <f t="shared" si="77"/>
        <v>0</v>
      </c>
      <c r="AX127" s="174">
        <f t="shared" si="74"/>
        <v>0</v>
      </c>
      <c r="AY127" s="174">
        <f t="shared" si="75"/>
        <v>0</v>
      </c>
    </row>
    <row r="128" spans="15:51" x14ac:dyDescent="0.35">
      <c r="O128" s="133">
        <f t="shared" si="77"/>
        <v>0</v>
      </c>
      <c r="AX128" s="174">
        <f t="shared" si="74"/>
        <v>0</v>
      </c>
      <c r="AY128" s="174">
        <f t="shared" si="75"/>
        <v>0</v>
      </c>
    </row>
    <row r="129" spans="15:51" x14ac:dyDescent="0.35">
      <c r="O129" s="133">
        <f t="shared" si="77"/>
        <v>0</v>
      </c>
      <c r="AX129" s="174">
        <f t="shared" si="74"/>
        <v>0</v>
      </c>
      <c r="AY129" s="174">
        <f t="shared" si="75"/>
        <v>0</v>
      </c>
    </row>
    <row r="130" spans="15:51" x14ac:dyDescent="0.35">
      <c r="O130" s="133">
        <f t="shared" si="77"/>
        <v>0</v>
      </c>
      <c r="AX130" s="174">
        <f t="shared" si="74"/>
        <v>0</v>
      </c>
      <c r="AY130" s="174">
        <f t="shared" si="75"/>
        <v>0</v>
      </c>
    </row>
    <row r="131" spans="15:51" x14ac:dyDescent="0.35">
      <c r="O131" s="133">
        <f t="shared" si="77"/>
        <v>0</v>
      </c>
      <c r="AX131" s="174">
        <f t="shared" si="74"/>
        <v>0</v>
      </c>
      <c r="AY131" s="174">
        <f t="shared" si="75"/>
        <v>0</v>
      </c>
    </row>
    <row r="132" spans="15:51" x14ac:dyDescent="0.35">
      <c r="O132" s="133">
        <f t="shared" si="77"/>
        <v>0</v>
      </c>
      <c r="AX132" s="174">
        <f t="shared" si="74"/>
        <v>0</v>
      </c>
      <c r="AY132" s="174">
        <f t="shared" si="75"/>
        <v>0</v>
      </c>
    </row>
    <row r="133" spans="15:51" x14ac:dyDescent="0.35">
      <c r="O133" s="133">
        <f t="shared" si="77"/>
        <v>0</v>
      </c>
      <c r="AX133" s="174">
        <f t="shared" si="74"/>
        <v>0</v>
      </c>
      <c r="AY133" s="174">
        <f t="shared" si="75"/>
        <v>0</v>
      </c>
    </row>
    <row r="134" spans="15:51" x14ac:dyDescent="0.35">
      <c r="O134" s="133">
        <f t="shared" si="77"/>
        <v>0</v>
      </c>
      <c r="AX134" s="174">
        <f t="shared" si="74"/>
        <v>0</v>
      </c>
      <c r="AY134" s="174">
        <f t="shared" si="75"/>
        <v>0</v>
      </c>
    </row>
    <row r="135" spans="15:51" x14ac:dyDescent="0.35">
      <c r="O135" s="133">
        <f t="shared" si="77"/>
        <v>0</v>
      </c>
      <c r="AX135" s="174">
        <f t="shared" si="74"/>
        <v>0</v>
      </c>
      <c r="AY135" s="174">
        <f t="shared" si="75"/>
        <v>0</v>
      </c>
    </row>
    <row r="136" spans="15:51" x14ac:dyDescent="0.35">
      <c r="O136" s="133">
        <f t="shared" si="77"/>
        <v>0</v>
      </c>
      <c r="AX136" s="174">
        <f t="shared" si="74"/>
        <v>0</v>
      </c>
      <c r="AY136" s="174">
        <f t="shared" si="75"/>
        <v>0</v>
      </c>
    </row>
    <row r="137" spans="15:51" x14ac:dyDescent="0.35">
      <c r="O137" s="133">
        <f t="shared" si="77"/>
        <v>0</v>
      </c>
      <c r="AX137" s="174">
        <f t="shared" si="74"/>
        <v>0</v>
      </c>
      <c r="AY137" s="174">
        <f t="shared" si="75"/>
        <v>0</v>
      </c>
    </row>
    <row r="138" spans="15:51" x14ac:dyDescent="0.35">
      <c r="O138" s="133">
        <f t="shared" si="77"/>
        <v>0</v>
      </c>
      <c r="AX138" s="174">
        <f t="shared" si="74"/>
        <v>0</v>
      </c>
      <c r="AY138" s="174">
        <f t="shared" si="75"/>
        <v>0</v>
      </c>
    </row>
    <row r="139" spans="15:51" x14ac:dyDescent="0.35">
      <c r="O139" s="133">
        <f t="shared" si="77"/>
        <v>0</v>
      </c>
      <c r="AX139" s="174">
        <f t="shared" si="74"/>
        <v>0</v>
      </c>
      <c r="AY139" s="174">
        <f t="shared" si="75"/>
        <v>0</v>
      </c>
    </row>
    <row r="140" spans="15:51" x14ac:dyDescent="0.35">
      <c r="O140" s="133">
        <f t="shared" si="77"/>
        <v>0</v>
      </c>
      <c r="AX140" s="174">
        <f t="shared" si="74"/>
        <v>0</v>
      </c>
      <c r="AY140" s="174">
        <f t="shared" si="75"/>
        <v>0</v>
      </c>
    </row>
    <row r="141" spans="15:51" x14ac:dyDescent="0.35">
      <c r="O141" s="133">
        <f t="shared" si="77"/>
        <v>0</v>
      </c>
      <c r="AX141" s="174">
        <f t="shared" si="74"/>
        <v>0</v>
      </c>
      <c r="AY141" s="174">
        <f t="shared" si="75"/>
        <v>0</v>
      </c>
    </row>
    <row r="142" spans="15:51" x14ac:dyDescent="0.35">
      <c r="O142" s="133">
        <f t="shared" ref="O142:O172" si="78">+G142-N142</f>
        <v>0</v>
      </c>
      <c r="AX142" s="174">
        <f t="shared" si="74"/>
        <v>0</v>
      </c>
      <c r="AY142" s="174">
        <f t="shared" si="75"/>
        <v>0</v>
      </c>
    </row>
    <row r="143" spans="15:51" x14ac:dyDescent="0.35">
      <c r="O143" s="133">
        <f t="shared" si="78"/>
        <v>0</v>
      </c>
      <c r="AX143" s="174">
        <f t="shared" ref="AX143:AX172" si="79">+W143+T143+Q143+N143</f>
        <v>0</v>
      </c>
      <c r="AY143" s="174">
        <f t="shared" ref="AY143:AY172" si="80">+G143-AX143</f>
        <v>0</v>
      </c>
    </row>
    <row r="144" spans="15:51" x14ac:dyDescent="0.35">
      <c r="O144" s="133">
        <f t="shared" si="78"/>
        <v>0</v>
      </c>
      <c r="AX144" s="174">
        <f t="shared" si="79"/>
        <v>0</v>
      </c>
      <c r="AY144" s="174">
        <f t="shared" si="80"/>
        <v>0</v>
      </c>
    </row>
    <row r="145" spans="15:51" x14ac:dyDescent="0.35">
      <c r="O145" s="133">
        <f t="shared" si="78"/>
        <v>0</v>
      </c>
      <c r="AX145" s="174">
        <f t="shared" si="79"/>
        <v>0</v>
      </c>
      <c r="AY145" s="174">
        <f t="shared" si="80"/>
        <v>0</v>
      </c>
    </row>
    <row r="146" spans="15:51" x14ac:dyDescent="0.35">
      <c r="O146" s="133">
        <f t="shared" si="78"/>
        <v>0</v>
      </c>
      <c r="AX146" s="174">
        <f t="shared" si="79"/>
        <v>0</v>
      </c>
      <c r="AY146" s="174">
        <f t="shared" si="80"/>
        <v>0</v>
      </c>
    </row>
    <row r="147" spans="15:51" x14ac:dyDescent="0.35">
      <c r="O147" s="133">
        <f t="shared" si="78"/>
        <v>0</v>
      </c>
      <c r="AX147" s="174">
        <f t="shared" si="79"/>
        <v>0</v>
      </c>
      <c r="AY147" s="174">
        <f t="shared" si="80"/>
        <v>0</v>
      </c>
    </row>
    <row r="148" spans="15:51" x14ac:dyDescent="0.35">
      <c r="O148" s="133">
        <f t="shared" si="78"/>
        <v>0</v>
      </c>
      <c r="AX148" s="174">
        <f t="shared" si="79"/>
        <v>0</v>
      </c>
      <c r="AY148" s="174">
        <f t="shared" si="80"/>
        <v>0</v>
      </c>
    </row>
    <row r="149" spans="15:51" x14ac:dyDescent="0.35">
      <c r="O149" s="133">
        <f t="shared" si="78"/>
        <v>0</v>
      </c>
      <c r="AX149" s="174">
        <f t="shared" si="79"/>
        <v>0</v>
      </c>
      <c r="AY149" s="174">
        <f t="shared" si="80"/>
        <v>0</v>
      </c>
    </row>
    <row r="150" spans="15:51" x14ac:dyDescent="0.35">
      <c r="O150" s="133">
        <f t="shared" si="78"/>
        <v>0</v>
      </c>
      <c r="AX150" s="174">
        <f t="shared" si="79"/>
        <v>0</v>
      </c>
      <c r="AY150" s="174">
        <f t="shared" si="80"/>
        <v>0</v>
      </c>
    </row>
    <row r="151" spans="15:51" x14ac:dyDescent="0.35">
      <c r="O151" s="133">
        <f t="shared" si="78"/>
        <v>0</v>
      </c>
      <c r="AX151" s="174">
        <f t="shared" si="79"/>
        <v>0</v>
      </c>
      <c r="AY151" s="174">
        <f t="shared" si="80"/>
        <v>0</v>
      </c>
    </row>
    <row r="152" spans="15:51" x14ac:dyDescent="0.35">
      <c r="O152" s="133">
        <f t="shared" si="78"/>
        <v>0</v>
      </c>
      <c r="AX152" s="174">
        <f t="shared" si="79"/>
        <v>0</v>
      </c>
      <c r="AY152" s="174">
        <f t="shared" si="80"/>
        <v>0</v>
      </c>
    </row>
    <row r="153" spans="15:51" x14ac:dyDescent="0.35">
      <c r="O153" s="133">
        <f t="shared" si="78"/>
        <v>0</v>
      </c>
      <c r="AX153" s="174">
        <f t="shared" si="79"/>
        <v>0</v>
      </c>
      <c r="AY153" s="174">
        <f t="shared" si="80"/>
        <v>0</v>
      </c>
    </row>
    <row r="154" spans="15:51" x14ac:dyDescent="0.35">
      <c r="O154" s="133">
        <f t="shared" si="78"/>
        <v>0</v>
      </c>
      <c r="AX154" s="174">
        <f t="shared" si="79"/>
        <v>0</v>
      </c>
      <c r="AY154" s="174">
        <f t="shared" si="80"/>
        <v>0</v>
      </c>
    </row>
    <row r="155" spans="15:51" x14ac:dyDescent="0.35">
      <c r="O155" s="133">
        <f t="shared" si="78"/>
        <v>0</v>
      </c>
      <c r="AX155" s="174">
        <f t="shared" si="79"/>
        <v>0</v>
      </c>
      <c r="AY155" s="174">
        <f t="shared" si="80"/>
        <v>0</v>
      </c>
    </row>
    <row r="156" spans="15:51" x14ac:dyDescent="0.35">
      <c r="O156" s="133">
        <f t="shared" si="78"/>
        <v>0</v>
      </c>
      <c r="AX156" s="174">
        <f t="shared" si="79"/>
        <v>0</v>
      </c>
      <c r="AY156" s="174">
        <f t="shared" si="80"/>
        <v>0</v>
      </c>
    </row>
    <row r="157" spans="15:51" x14ac:dyDescent="0.35">
      <c r="O157" s="133">
        <f t="shared" si="78"/>
        <v>0</v>
      </c>
      <c r="AX157" s="174">
        <f t="shared" si="79"/>
        <v>0</v>
      </c>
      <c r="AY157" s="174">
        <f t="shared" si="80"/>
        <v>0</v>
      </c>
    </row>
    <row r="158" spans="15:51" x14ac:dyDescent="0.35">
      <c r="O158" s="133">
        <f t="shared" si="78"/>
        <v>0</v>
      </c>
      <c r="AX158" s="174">
        <f t="shared" si="79"/>
        <v>0</v>
      </c>
      <c r="AY158" s="174">
        <f t="shared" si="80"/>
        <v>0</v>
      </c>
    </row>
    <row r="159" spans="15:51" x14ac:dyDescent="0.35">
      <c r="O159" s="133">
        <f t="shared" si="78"/>
        <v>0</v>
      </c>
      <c r="AX159" s="174">
        <f t="shared" si="79"/>
        <v>0</v>
      </c>
      <c r="AY159" s="174">
        <f t="shared" si="80"/>
        <v>0</v>
      </c>
    </row>
    <row r="160" spans="15:51" x14ac:dyDescent="0.35">
      <c r="O160" s="133">
        <f t="shared" si="78"/>
        <v>0</v>
      </c>
      <c r="AX160" s="174">
        <f t="shared" si="79"/>
        <v>0</v>
      </c>
      <c r="AY160" s="174">
        <f t="shared" si="80"/>
        <v>0</v>
      </c>
    </row>
    <row r="161" spans="15:51" x14ac:dyDescent="0.35">
      <c r="O161" s="133">
        <f t="shared" si="78"/>
        <v>0</v>
      </c>
      <c r="AX161" s="174">
        <f t="shared" si="79"/>
        <v>0</v>
      </c>
      <c r="AY161" s="174">
        <f t="shared" si="80"/>
        <v>0</v>
      </c>
    </row>
    <row r="162" spans="15:51" x14ac:dyDescent="0.35">
      <c r="O162" s="133">
        <f t="shared" si="78"/>
        <v>0</v>
      </c>
      <c r="AX162" s="174">
        <f t="shared" si="79"/>
        <v>0</v>
      </c>
      <c r="AY162" s="174">
        <f t="shared" si="80"/>
        <v>0</v>
      </c>
    </row>
    <row r="163" spans="15:51" x14ac:dyDescent="0.35">
      <c r="O163" s="133">
        <f t="shared" si="78"/>
        <v>0</v>
      </c>
      <c r="AX163" s="174">
        <f t="shared" si="79"/>
        <v>0</v>
      </c>
      <c r="AY163" s="174">
        <f t="shared" si="80"/>
        <v>0</v>
      </c>
    </row>
    <row r="164" spans="15:51" x14ac:dyDescent="0.35">
      <c r="O164" s="133">
        <f t="shared" si="78"/>
        <v>0</v>
      </c>
      <c r="AX164" s="174">
        <f t="shared" si="79"/>
        <v>0</v>
      </c>
      <c r="AY164" s="174">
        <f t="shared" si="80"/>
        <v>0</v>
      </c>
    </row>
    <row r="165" spans="15:51" x14ac:dyDescent="0.35">
      <c r="O165" s="133">
        <f t="shared" si="78"/>
        <v>0</v>
      </c>
      <c r="AX165" s="174">
        <f t="shared" si="79"/>
        <v>0</v>
      </c>
      <c r="AY165" s="174">
        <f t="shared" si="80"/>
        <v>0</v>
      </c>
    </row>
    <row r="166" spans="15:51" x14ac:dyDescent="0.35">
      <c r="O166" s="133">
        <f t="shared" si="78"/>
        <v>0</v>
      </c>
      <c r="AX166" s="174">
        <f t="shared" si="79"/>
        <v>0</v>
      </c>
      <c r="AY166" s="174">
        <f t="shared" si="80"/>
        <v>0</v>
      </c>
    </row>
    <row r="167" spans="15:51" x14ac:dyDescent="0.35">
      <c r="O167" s="133">
        <f t="shared" si="78"/>
        <v>0</v>
      </c>
      <c r="AX167" s="174">
        <f t="shared" si="79"/>
        <v>0</v>
      </c>
      <c r="AY167" s="174">
        <f t="shared" si="80"/>
        <v>0</v>
      </c>
    </row>
    <row r="168" spans="15:51" x14ac:dyDescent="0.35">
      <c r="O168" s="133">
        <f t="shared" si="78"/>
        <v>0</v>
      </c>
      <c r="AX168" s="174">
        <f t="shared" si="79"/>
        <v>0</v>
      </c>
      <c r="AY168" s="174">
        <f t="shared" si="80"/>
        <v>0</v>
      </c>
    </row>
    <row r="169" spans="15:51" x14ac:dyDescent="0.35">
      <c r="O169" s="133">
        <f t="shared" si="78"/>
        <v>0</v>
      </c>
      <c r="AX169" s="174">
        <f t="shared" si="79"/>
        <v>0</v>
      </c>
      <c r="AY169" s="174">
        <f t="shared" si="80"/>
        <v>0</v>
      </c>
    </row>
    <row r="170" spans="15:51" x14ac:dyDescent="0.35">
      <c r="O170" s="133">
        <f t="shared" si="78"/>
        <v>0</v>
      </c>
      <c r="AX170" s="174">
        <f t="shared" si="79"/>
        <v>0</v>
      </c>
      <c r="AY170" s="174">
        <f t="shared" si="80"/>
        <v>0</v>
      </c>
    </row>
    <row r="171" spans="15:51" x14ac:dyDescent="0.35">
      <c r="O171" s="133">
        <f t="shared" si="78"/>
        <v>0</v>
      </c>
      <c r="AX171" s="174">
        <f t="shared" si="79"/>
        <v>0</v>
      </c>
      <c r="AY171" s="174">
        <f t="shared" si="80"/>
        <v>0</v>
      </c>
    </row>
    <row r="172" spans="15:51" x14ac:dyDescent="0.35">
      <c r="O172" s="133">
        <f t="shared" si="78"/>
        <v>0</v>
      </c>
      <c r="AX172" s="174">
        <f t="shared" si="79"/>
        <v>0</v>
      </c>
      <c r="AY172" s="174">
        <f t="shared" si="80"/>
        <v>0</v>
      </c>
    </row>
    <row r="173" spans="15:51" hidden="1" x14ac:dyDescent="0.35"/>
  </sheetData>
  <autoFilter ref="A13:AW172" xr:uid="{82C9C14D-80A5-4809-AB6F-C431620B5B69}"/>
  <mergeCells count="38">
    <mergeCell ref="AV11:AV12"/>
    <mergeCell ref="A1:A3"/>
    <mergeCell ref="C1:AU3"/>
    <mergeCell ref="A10:AU10"/>
    <mergeCell ref="H7:M7"/>
    <mergeCell ref="D9:F9"/>
    <mergeCell ref="AM11:AO11"/>
    <mergeCell ref="AP11:AR11"/>
    <mergeCell ref="X11:Z11"/>
    <mergeCell ref="AA11:AC11"/>
    <mergeCell ref="AS11:AU11"/>
    <mergeCell ref="X12:Y12"/>
    <mergeCell ref="AA12:AB12"/>
    <mergeCell ref="AD12:AE12"/>
    <mergeCell ref="AG12:AH12"/>
    <mergeCell ref="AJ12:AK12"/>
    <mergeCell ref="A110:E110"/>
    <mergeCell ref="A4:W4"/>
    <mergeCell ref="O9:P9"/>
    <mergeCell ref="U11:W11"/>
    <mergeCell ref="A11:J11"/>
    <mergeCell ref="L11:N11"/>
    <mergeCell ref="O11:Q11"/>
    <mergeCell ref="R11:T11"/>
    <mergeCell ref="A5:W5"/>
    <mergeCell ref="A12:E12"/>
    <mergeCell ref="H12:J12"/>
    <mergeCell ref="H9:M9"/>
    <mergeCell ref="L12:M12"/>
    <mergeCell ref="O12:P12"/>
    <mergeCell ref="R12:S12"/>
    <mergeCell ref="U12:V12"/>
    <mergeCell ref="AM12:AN12"/>
    <mergeCell ref="AP12:AQ12"/>
    <mergeCell ref="AS12:AT12"/>
    <mergeCell ref="AD11:AF11"/>
    <mergeCell ref="AG11:AI11"/>
    <mergeCell ref="AJ11:AL11"/>
  </mergeCells>
  <phoneticPr fontId="16" type="noConversion"/>
  <conditionalFormatting sqref="C59:C61">
    <cfRule type="cellIs" dxfId="1" priority="1" operator="equal">
      <formula>0</formula>
    </cfRule>
  </conditionalFormatting>
  <conditionalFormatting sqref="C64:C66">
    <cfRule type="cellIs" dxfId="0" priority="2" operator="equal">
      <formula>0</formula>
    </cfRule>
  </conditionalFormatting>
  <dataValidations xWindow="180" yWindow="449" count="18">
    <dataValidation allowBlank="1" showInputMessage="1" showErrorMessage="1" promptTitle="Cod" prompt="Registre en formato número y de manera consecutiva los códigos de las Actividades ejem. 1, 2, 3, 4, etc y las tareas en razón al codificación otorgada a la actividad ejem 1.1, 1.2, 1.3 etc " sqref="A13:B13" xr:uid="{10F6FD5E-9F39-4279-BDAF-AE64BB65FA49}"/>
    <dataValidation allowBlank="1" showInputMessage="1" showErrorMessage="1" promptTitle="Actividades/tareas" prompt="Redacte las actividades y las tareas iniciando con verbo y el alcance que se quiere, ejemplo Realizar capacitaciones en temas de contratacion. por favor valide que con la ejecución de todas las tareas  se esta logrando el alcance de la actividad. " sqref="C13" xr:uid="{2905D569-C1B2-47BF-B634-437B776C9B72}"/>
    <dataValidation allowBlank="1" showInputMessage="1" showErrorMessage="1" promptTitle="Meta" prompt="Registre en formato número la meta que se espera lograr de acuerdo con la redaccion y el alcance de la actividad (no registre simb. Si es realizar capacitaciones la meta podria ser 4 y se leeria realizar 4 capacitaciones en temas asociados a contratación " sqref="D13" xr:uid="{9BB34AE1-7147-48FB-86B4-F35DFF2209EC}"/>
    <dataValidation allowBlank="1" showInputMessage="1" showErrorMessage="1" promptTitle="Unidad de Medida " prompt="Despliegue la lista y seleccione número o porcentaje en razon a la unidad de medida de la meta " sqref="E13" xr:uid="{470CD418-1EB4-409C-B2E9-31E5520C53B0}"/>
    <dataValidation type="list" allowBlank="1" showInputMessage="1" showErrorMessage="1" sqref="E77:E109" xr:uid="{E43698FB-52D9-47B3-B688-FE4AF7CDEB7A}">
      <formula1>"Número,Porcentaje"</formula1>
    </dataValidation>
    <dataValidation allowBlank="1" showInputMessage="1" showErrorMessage="1" promptTitle="Ponderador" prompt="Asigne a cada una de las tareas del Plan un número porcentual, la sumatoria de los porcentajes de todas las tareas, debe ser igual a 100%, valide la sumatoria en la parte final de la columna." sqref="F13:G13" xr:uid="{092AA107-5929-4F51-88BA-7E2AB3EDB906}"/>
    <dataValidation allowBlank="1" showInputMessage="1" showErrorMessage="1" promptTitle="Fecha de Inicio " prompt="Registre en formato día/mes/año la fecha prevista para iniciar las actividades y/o las tareas. Las tareas deberan iniciar el mismo día o despues de la actividad a la que se encuentran asociadas." sqref="H13" xr:uid="{20E79380-AC36-4AC0-8B04-7206E4845AF3}"/>
    <dataValidation allowBlank="1" showInputMessage="1" showErrorMessage="1" promptTitle="Fecha de fin" prompt="Registre en formato día/mes/año la fecha prevista para culminar las actividades y/o las tareas. Las tareas deberan culminar el mismo día o antees de la actividad a la que se encuentran asociadas." sqref="I13" xr:uid="{A6A574E3-9469-42BE-B6BA-1465D2874ED7}"/>
    <dataValidation allowBlank="1" showInputMessage="1" showErrorMessage="1" promptTitle="Logro" prompt="Registre en formato número independientemente de la unidad de medida el logro obtenido en el periódo evaluado, frente a la meta esperada. Ejem meta 4 logro 1 " sqref="L13" xr:uid="{7265E0CD-6379-4876-923A-E793C65CB353}"/>
    <dataValidation allowBlank="1" showInputMessage="1" showErrorMessage="1" promptTitle="Logro" prompt="Registre en formato número independientemente de la unidad de medida el logro acumulado obtenido al momento de la medición, frente a la meta esperada. Ejem meta 4 logro 2_x000a_ " sqref="O13" xr:uid="{EC4E0CF6-00AB-4E1A-9321-3DFFA73A85D4}"/>
    <dataValidation allowBlank="1" showInputMessage="1" showErrorMessage="1" promptTitle="Logro" prompt="Registre en formato número independientemente de la unidad de medida el logro acumulado obtenido al momento de la medición, frente a la meta esperada. Ejem meta 4 logro 3_x000a_ " sqref="R13" xr:uid="{9C493464-4B3E-4952-83C5-8B1E7478F874}"/>
    <dataValidation allowBlank="1" showInputMessage="1" showErrorMessage="1" promptTitle="Logro" prompt="Registre en formato número independientemente de la unidad de medida el logro acumulado obtenido al momento de la medición, frente a la meta esperada. Ejem meta 4 logro 4_x000a_ " sqref="U13 X13 AA13 AD13 AG13 AJ13 AM13 AP13 AS13 AV13" xr:uid="{047D71D5-0F0C-4928-ADBD-C1609D9F8062}"/>
    <dataValidation allowBlank="1" showInputMessage="1" showErrorMessage="1" promptTitle="Avance porcentual" prompt="Esta columna no se debe diligenciar. Corresponde al calculo matemático de tomar el logro registrado y dividirlo por la meta programada y multiplicarlo por 100_x000a_" sqref="M13 P13 S13 V13 Y13 AB13 AE13 AH13 AK13 AN13 AQ13 AT13" xr:uid="{8F7EE26B-82B2-4769-8840-AAD5CA37CF42}"/>
    <dataValidation allowBlank="1" showInputMessage="1" showErrorMessage="1" promptTitle="Logro Ponderado" prompt="Esta columna no permite el registro de datos, corresponde al calculo de tomar el avance porcentual por el ponderador asignado a la actividad _x000a_" sqref="N13 Q13 T13 W13 Z13 AC13 AF13 AI13 AL13 AO13 AR13 AU13" xr:uid="{E4F5B31E-F04D-4A27-8CED-C4A080BAACA0}"/>
    <dataValidation allowBlank="1" showInputMessage="1" showErrorMessage="1" promptTitle="Objetivo" prompt="En esta celda escriba brevemente el propósito del plan, estrategia y/o cronograma de trabajo, incluya el marco normativo que atiende." sqref="A5:B5" xr:uid="{F5B837D9-EFC2-4121-AC0D-FC3176B03C6E}"/>
    <dataValidation type="date" allowBlank="1" showInputMessage="1" showErrorMessage="1" errorTitle="Error" error="La fecha debe estar dentro del año 2025" sqref="H14:H19 I18:I19 I14:I16 H22:I73" xr:uid="{47CDD55D-820C-4154-B3BE-2185A3CC8DEF}">
      <formula1>45658</formula1>
      <formula2>46022</formula2>
    </dataValidation>
    <dataValidation allowBlank="1" showInputMessage="1" showErrorMessage="1" promptTitle="Responsable" prompt="Registre el nombre y/o cargo del fucionario o contratista responsable de ejecutar la actividad o la tarea" sqref="J13:K13" xr:uid="{13F9706E-F893-4259-A0F9-B665EAAB4254}"/>
    <dataValidation allowBlank="1" showInputMessage="1" showErrorMessage="1" promptTitle="Nombre" prompt="Por favor incerte en esta celda el nombre del plan, la estrategia y/o el nombre del cronograma de trabajo." sqref="A4:W4" xr:uid="{5AA9E941-D721-447A-AAFF-8528B70F60D7}"/>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18DD-70BF-42A6-A120-4989EE6F3FCD}">
  <dimension ref="B3:G11"/>
  <sheetViews>
    <sheetView topLeftCell="B1" zoomScale="130" zoomScaleNormal="130" workbookViewId="0">
      <selection activeCell="E7" sqref="E7"/>
    </sheetView>
  </sheetViews>
  <sheetFormatPr baseColWidth="10" defaultColWidth="10.81640625" defaultRowHeight="14.5" x14ac:dyDescent="0.35"/>
  <cols>
    <col min="1" max="1" width="10.81640625" style="143"/>
    <col min="2" max="2" width="14.54296875" style="143" customWidth="1"/>
    <col min="3" max="4" width="10.81640625" style="143"/>
    <col min="5" max="5" width="22.7265625" style="143" customWidth="1"/>
    <col min="6" max="6" width="15.81640625" style="143" customWidth="1"/>
    <col min="7" max="7" width="51.81640625" style="143" customWidth="1"/>
    <col min="8" max="16384" width="10.81640625" style="143"/>
  </cols>
  <sheetData>
    <row r="3" spans="2:7" ht="29" x14ac:dyDescent="0.35">
      <c r="B3" s="144" t="s">
        <v>208</v>
      </c>
      <c r="C3" s="145">
        <v>1</v>
      </c>
      <c r="D3" s="146" t="s">
        <v>209</v>
      </c>
      <c r="E3" s="147">
        <v>45685</v>
      </c>
      <c r="F3" s="146" t="s">
        <v>210</v>
      </c>
      <c r="G3" s="151" t="s">
        <v>211</v>
      </c>
    </row>
    <row r="4" spans="2:7" x14ac:dyDescent="0.35">
      <c r="B4" s="148"/>
      <c r="C4" s="149"/>
      <c r="D4" s="148"/>
      <c r="E4" s="149"/>
      <c r="F4" s="148"/>
      <c r="G4" s="150"/>
    </row>
    <row r="5" spans="2:7" ht="71.5" customHeight="1" x14ac:dyDescent="0.35">
      <c r="B5" s="144" t="s">
        <v>208</v>
      </c>
      <c r="C5" s="145">
        <v>2</v>
      </c>
      <c r="D5" s="146" t="s">
        <v>209</v>
      </c>
      <c r="E5" s="147">
        <v>45868</v>
      </c>
      <c r="F5" s="146" t="s">
        <v>210</v>
      </c>
      <c r="G5" s="159" t="s">
        <v>212</v>
      </c>
    </row>
    <row r="7" spans="2:7" ht="54" customHeight="1" x14ac:dyDescent="0.35">
      <c r="B7" s="144" t="s">
        <v>208</v>
      </c>
      <c r="C7" s="145">
        <v>3</v>
      </c>
      <c r="D7" s="146" t="s">
        <v>209</v>
      </c>
      <c r="E7" s="147">
        <v>45905</v>
      </c>
      <c r="F7" s="146" t="s">
        <v>210</v>
      </c>
      <c r="G7" s="151" t="s">
        <v>213</v>
      </c>
    </row>
    <row r="9" spans="2:7" ht="45" customHeight="1" x14ac:dyDescent="0.35">
      <c r="B9" s="144" t="s">
        <v>208</v>
      </c>
      <c r="C9" s="145">
        <v>4</v>
      </c>
      <c r="D9" s="146" t="s">
        <v>209</v>
      </c>
      <c r="E9" s="147">
        <v>45912</v>
      </c>
      <c r="F9" s="146" t="s">
        <v>210</v>
      </c>
      <c r="G9" s="160" t="s">
        <v>214</v>
      </c>
    </row>
    <row r="11" spans="2:7" ht="56" x14ac:dyDescent="0.35">
      <c r="B11" s="144" t="s">
        <v>208</v>
      </c>
      <c r="C11" s="145">
        <v>5</v>
      </c>
      <c r="D11" s="146" t="s">
        <v>209</v>
      </c>
      <c r="E11" s="147">
        <v>45929</v>
      </c>
      <c r="F11" s="146" t="s">
        <v>210</v>
      </c>
      <c r="G11" s="159" t="s">
        <v>215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9729AD17D5C71458751E1664C2BD760" ma:contentTypeVersion="19" ma:contentTypeDescription="Crear nuevo documento." ma:contentTypeScope="" ma:versionID="816e0d91010810c7089d28b7532f3e48">
  <xsd:schema xmlns:xsd="http://www.w3.org/2001/XMLSchema" xmlns:xs="http://www.w3.org/2001/XMLSchema" xmlns:p="http://schemas.microsoft.com/office/2006/metadata/properties" xmlns:ns2="a031e462-8ee2-49ee-8721-10bac21224f4" xmlns:ns3="fbab817e-da83-43c2-9aef-3b899e79156f" targetNamespace="http://schemas.microsoft.com/office/2006/metadata/properties" ma:root="true" ma:fieldsID="9abcb17f944a7637f236dce3ff23a140" ns2:_="" ns3:_="">
    <xsd:import namespace="a031e462-8ee2-49ee-8721-10bac21224f4"/>
    <xsd:import namespace="fbab817e-da83-43c2-9aef-3b899e7915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Fechamodificac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1e462-8ee2-49ee-8721-10bac2122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33d804f7-ca46-4700-9da3-18b907134a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Fechamodificacion" ma:index="25" ma:displayName="Fecha modificacion" ma:default="[today]" ma:description="adfasdf" ma:format="DateTime" ma:internalName="Fechamodificacio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bab817e-da83-43c2-9aef-3b899e79156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557cedc-f9a0-419a-b6de-f22c32d00e16}" ma:internalName="TaxCatchAll" ma:showField="CatchAllData" ma:web="fbab817e-da83-43c2-9aef-3b899e7915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ab817e-da83-43c2-9aef-3b899e79156f" xsi:nil="true"/>
    <lcf76f155ced4ddcb4097134ff3c332f xmlns="a031e462-8ee2-49ee-8721-10bac21224f4">
      <Terms xmlns="http://schemas.microsoft.com/office/infopath/2007/PartnerControls"/>
    </lcf76f155ced4ddcb4097134ff3c332f>
    <Fechamodificacion xmlns="a031e462-8ee2-49ee-8721-10bac21224f4">2025-12-18T19:53:10+00:00</Fechamodificacion>
  </documentManagement>
</p:properties>
</file>

<file path=customXml/itemProps1.xml><?xml version="1.0" encoding="utf-8"?>
<ds:datastoreItem xmlns:ds="http://schemas.openxmlformats.org/officeDocument/2006/customXml" ds:itemID="{5ACAA36F-3D3C-49C4-9088-9DAAD11E5385}">
  <ds:schemaRefs>
    <ds:schemaRef ds:uri="http://schemas.microsoft.com/sharepoint/v3/contenttype/forms"/>
  </ds:schemaRefs>
</ds:datastoreItem>
</file>

<file path=customXml/itemProps2.xml><?xml version="1.0" encoding="utf-8"?>
<ds:datastoreItem xmlns:ds="http://schemas.openxmlformats.org/officeDocument/2006/customXml" ds:itemID="{2541B8F1-3CA6-404E-A6FA-6832BCD1B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1e462-8ee2-49ee-8721-10bac21224f4"/>
    <ds:schemaRef ds:uri="fbab817e-da83-43c2-9aef-3b899e7915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F18185-A286-4E7B-BF36-3976211CA9BC}">
  <ds:schemaRefs>
    <ds:schemaRef ds:uri="http://www.w3.org/XML/1998/namespace"/>
    <ds:schemaRef ds:uri="http://schemas.microsoft.com/office/2006/documentManagement/types"/>
    <ds:schemaRef ds:uri="http://purl.org/dc/elements/1.1/"/>
    <ds:schemaRef ds:uri="fbab817e-da83-43c2-9aef-3b899e79156f"/>
    <ds:schemaRef ds:uri="http://purl.org/dc/terms/"/>
    <ds:schemaRef ds:uri="http://purl.org/dc/dcmitype/"/>
    <ds:schemaRef ds:uri="http://schemas.microsoft.com/office/infopath/2007/PartnerControls"/>
    <ds:schemaRef ds:uri="http://schemas.openxmlformats.org/package/2006/metadata/core-properties"/>
    <ds:schemaRef ds:uri="a031e462-8ee2-49ee-8721-10bac21224f4"/>
    <ds:schemaRef ds:uri="http://schemas.microsoft.com/office/2006/metadata/properties"/>
  </ds:schemaRefs>
</ds:datastoreItem>
</file>

<file path=docMetadata/LabelInfo.xml><?xml version="1.0" encoding="utf-8"?>
<clbl:labelList xmlns:clbl="http://schemas.microsoft.com/office/2020/mipLabelMetadata">
  <clbl:label id="{9478eec2-8df7-4948-80d3-740a16e1dcca}" enabled="0" method="" siteId="{9478eec2-8df7-4948-80d3-740a16e1dc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PETI HR 2025</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Mery Brigeth Melguizo Báez</dc:creator>
  <cp:keywords/>
  <dc:description/>
  <cp:lastModifiedBy>Jenny Stella Cruz Orjuela</cp:lastModifiedBy>
  <cp:revision/>
  <dcterms:created xsi:type="dcterms:W3CDTF">2023-02-09T21:17:18Z</dcterms:created>
  <dcterms:modified xsi:type="dcterms:W3CDTF">2026-01-09T20:35:58Z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0x010100A9729AD17D5C71458751E1664C2BD760</vt:lpwstr>
  </property>
  <property fmtid="{D5CDD505-2E9C-101B-9397-08002B2CF9AE}" pid="3" name="MediaServiceImageTags">
    <vt:lpwstr/>
  </property>
</Properties>
</file>