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camontano\Documents\2016\WEB SIC\"/>
    </mc:Choice>
  </mc:AlternateContent>
  <bookViews>
    <workbookView xWindow="0" yWindow="0" windowWidth="28800" windowHeight="11835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9" i="1"/>
  <c r="F39" i="1"/>
  <c r="D39" i="1"/>
  <c r="E39" i="1" s="1"/>
  <c r="C39" i="1"/>
  <c r="G39" i="1" s="1"/>
  <c r="B39" i="1"/>
  <c r="J38" i="1"/>
  <c r="K38" i="1" s="1"/>
  <c r="I38" i="1"/>
  <c r="H38" i="1"/>
  <c r="F38" i="1"/>
  <c r="G38" i="1" s="1"/>
  <c r="E38" i="1"/>
  <c r="D38" i="1"/>
  <c r="L38" i="1" s="1"/>
  <c r="M38" i="1" s="1"/>
  <c r="C38" i="1"/>
  <c r="B38" i="1"/>
  <c r="I37" i="1"/>
  <c r="H37" i="1"/>
  <c r="F37" i="1"/>
  <c r="D37" i="1"/>
  <c r="E37" i="1" s="1"/>
  <c r="C37" i="1"/>
  <c r="G37" i="1" s="1"/>
  <c r="B37" i="1"/>
  <c r="J36" i="1"/>
  <c r="K36" i="1" s="1"/>
  <c r="I36" i="1"/>
  <c r="H36" i="1"/>
  <c r="F36" i="1"/>
  <c r="G36" i="1" s="1"/>
  <c r="E36" i="1"/>
  <c r="D36" i="1"/>
  <c r="L36" i="1" s="1"/>
  <c r="M36" i="1" s="1"/>
  <c r="C36" i="1"/>
  <c r="B36" i="1"/>
  <c r="I35" i="1"/>
  <c r="H35" i="1"/>
  <c r="F35" i="1"/>
  <c r="D35" i="1"/>
  <c r="E35" i="1" s="1"/>
  <c r="C35" i="1"/>
  <c r="G35" i="1" s="1"/>
  <c r="B35" i="1"/>
  <c r="J34" i="1"/>
  <c r="K34" i="1" s="1"/>
  <c r="I34" i="1"/>
  <c r="H34" i="1"/>
  <c r="F34" i="1"/>
  <c r="G34" i="1" s="1"/>
  <c r="E34" i="1"/>
  <c r="D34" i="1"/>
  <c r="L34" i="1" s="1"/>
  <c r="M34" i="1" s="1"/>
  <c r="C34" i="1"/>
  <c r="B34" i="1"/>
  <c r="I33" i="1"/>
  <c r="H33" i="1"/>
  <c r="F33" i="1"/>
  <c r="D33" i="1"/>
  <c r="E33" i="1" s="1"/>
  <c r="C33" i="1"/>
  <c r="G33" i="1" s="1"/>
  <c r="B33" i="1"/>
  <c r="M32" i="1"/>
  <c r="J32" i="1"/>
  <c r="K32" i="1" s="1"/>
  <c r="I32" i="1"/>
  <c r="H32" i="1"/>
  <c r="F32" i="1"/>
  <c r="G32" i="1" s="1"/>
  <c r="E32" i="1"/>
  <c r="D32" i="1"/>
  <c r="L32" i="1" s="1"/>
  <c r="C32" i="1"/>
  <c r="B32" i="1"/>
  <c r="B28" i="1" s="1"/>
  <c r="I31" i="1"/>
  <c r="H31" i="1"/>
  <c r="G31" i="1"/>
  <c r="F31" i="1"/>
  <c r="D31" i="1"/>
  <c r="E31" i="1" s="1"/>
  <c r="C31" i="1"/>
  <c r="B31" i="1"/>
  <c r="N30" i="1"/>
  <c r="O30" i="1" s="1"/>
  <c r="I30" i="1"/>
  <c r="I28" i="1" s="1"/>
  <c r="H30" i="1"/>
  <c r="J30" i="1" s="1"/>
  <c r="K30" i="1" s="1"/>
  <c r="F30" i="1"/>
  <c r="G30" i="1" s="1"/>
  <c r="D30" i="1"/>
  <c r="L30" i="1" s="1"/>
  <c r="M30" i="1" s="1"/>
  <c r="C30" i="1"/>
  <c r="B30" i="1"/>
  <c r="I29" i="1"/>
  <c r="H29" i="1"/>
  <c r="H28" i="1" s="1"/>
  <c r="F29" i="1"/>
  <c r="G29" i="1" s="1"/>
  <c r="D29" i="1"/>
  <c r="C29" i="1"/>
  <c r="C28" i="1" s="1"/>
  <c r="B29" i="1"/>
  <c r="F28" i="1"/>
  <c r="J27" i="1"/>
  <c r="K27" i="1" s="1"/>
  <c r="I27" i="1"/>
  <c r="H27" i="1"/>
  <c r="F27" i="1"/>
  <c r="G27" i="1" s="1"/>
  <c r="D27" i="1"/>
  <c r="C27" i="1"/>
  <c r="N27" i="1" s="1"/>
  <c r="O27" i="1" s="1"/>
  <c r="B27" i="1"/>
  <c r="N26" i="1"/>
  <c r="O26" i="1" s="1"/>
  <c r="J26" i="1"/>
  <c r="K26" i="1" s="1"/>
  <c r="I26" i="1"/>
  <c r="H26" i="1"/>
  <c r="F26" i="1"/>
  <c r="G26" i="1" s="1"/>
  <c r="D26" i="1"/>
  <c r="L26" i="1" s="1"/>
  <c r="M26" i="1" s="1"/>
  <c r="C26" i="1"/>
  <c r="B26" i="1"/>
  <c r="N25" i="1"/>
  <c r="O25" i="1" s="1"/>
  <c r="K25" i="1"/>
  <c r="J25" i="1"/>
  <c r="I25" i="1"/>
  <c r="H25" i="1"/>
  <c r="G25" i="1"/>
  <c r="F25" i="1"/>
  <c r="D25" i="1"/>
  <c r="E25" i="1" s="1"/>
  <c r="C25" i="1"/>
  <c r="L25" i="1" s="1"/>
  <c r="M25" i="1" s="1"/>
  <c r="B25" i="1"/>
  <c r="N24" i="1"/>
  <c r="O24" i="1" s="1"/>
  <c r="I24" i="1"/>
  <c r="H24" i="1"/>
  <c r="J24" i="1" s="1"/>
  <c r="K24" i="1" s="1"/>
  <c r="F24" i="1"/>
  <c r="G24" i="1" s="1"/>
  <c r="D24" i="1"/>
  <c r="L24" i="1" s="1"/>
  <c r="M24" i="1" s="1"/>
  <c r="C24" i="1"/>
  <c r="B24" i="1"/>
  <c r="I23" i="1"/>
  <c r="H23" i="1"/>
  <c r="H20" i="1" s="1"/>
  <c r="F23" i="1"/>
  <c r="G23" i="1" s="1"/>
  <c r="D23" i="1"/>
  <c r="C23" i="1"/>
  <c r="J23" i="1" s="1"/>
  <c r="K23" i="1" s="1"/>
  <c r="B23" i="1"/>
  <c r="L22" i="1"/>
  <c r="M22" i="1" s="1"/>
  <c r="I22" i="1"/>
  <c r="I20" i="1" s="1"/>
  <c r="H22" i="1"/>
  <c r="J22" i="1" s="1"/>
  <c r="K22" i="1" s="1"/>
  <c r="F22" i="1"/>
  <c r="G22" i="1" s="1"/>
  <c r="D22" i="1"/>
  <c r="E22" i="1" s="1"/>
  <c r="C22" i="1"/>
  <c r="B22" i="1"/>
  <c r="I21" i="1"/>
  <c r="H21" i="1"/>
  <c r="G21" i="1"/>
  <c r="F21" i="1"/>
  <c r="D21" i="1"/>
  <c r="C21" i="1"/>
  <c r="B21" i="1"/>
  <c r="B20" i="1" s="1"/>
  <c r="N19" i="1"/>
  <c r="O19" i="1" s="1"/>
  <c r="J19" i="1"/>
  <c r="K19" i="1" s="1"/>
  <c r="I19" i="1"/>
  <c r="H19" i="1"/>
  <c r="F19" i="1"/>
  <c r="F17" i="1" s="1"/>
  <c r="G17" i="1" s="1"/>
  <c r="D19" i="1"/>
  <c r="E19" i="1" s="1"/>
  <c r="C19" i="1"/>
  <c r="L19" i="1" s="1"/>
  <c r="M19" i="1" s="1"/>
  <c r="B19" i="1"/>
  <c r="N18" i="1"/>
  <c r="O18" i="1" s="1"/>
  <c r="I18" i="1"/>
  <c r="I17" i="1" s="1"/>
  <c r="H18" i="1"/>
  <c r="J18" i="1" s="1"/>
  <c r="F18" i="1"/>
  <c r="G18" i="1" s="1"/>
  <c r="D18" i="1"/>
  <c r="L18" i="1" s="1"/>
  <c r="C18" i="1"/>
  <c r="B18" i="1"/>
  <c r="C17" i="1"/>
  <c r="B17" i="1"/>
  <c r="L16" i="1"/>
  <c r="M16" i="1" s="1"/>
  <c r="J16" i="1"/>
  <c r="K16" i="1" s="1"/>
  <c r="I16" i="1"/>
  <c r="H16" i="1"/>
  <c r="F16" i="1"/>
  <c r="G16" i="1" s="1"/>
  <c r="E16" i="1"/>
  <c r="D16" i="1"/>
  <c r="C16" i="1"/>
  <c r="B16" i="1"/>
  <c r="J15" i="1"/>
  <c r="K15" i="1" s="1"/>
  <c r="I15" i="1"/>
  <c r="H15" i="1"/>
  <c r="F15" i="1"/>
  <c r="G15" i="1" s="1"/>
  <c r="D15" i="1"/>
  <c r="C15" i="1"/>
  <c r="N15" i="1" s="1"/>
  <c r="O15" i="1" s="1"/>
  <c r="B15" i="1"/>
  <c r="N14" i="1"/>
  <c r="O14" i="1" s="1"/>
  <c r="J14" i="1"/>
  <c r="K14" i="1" s="1"/>
  <c r="I14" i="1"/>
  <c r="I9" i="1" s="1"/>
  <c r="I8" i="1" s="1"/>
  <c r="I40" i="1" s="1"/>
  <c r="I41" i="1" s="1"/>
  <c r="H14" i="1"/>
  <c r="F14" i="1"/>
  <c r="G14" i="1" s="1"/>
  <c r="D14" i="1"/>
  <c r="L14" i="1" s="1"/>
  <c r="M14" i="1" s="1"/>
  <c r="C14" i="1"/>
  <c r="B14" i="1"/>
  <c r="N13" i="1"/>
  <c r="O13" i="1" s="1"/>
  <c r="J13" i="1"/>
  <c r="K13" i="1" s="1"/>
  <c r="I13" i="1"/>
  <c r="H13" i="1"/>
  <c r="F13" i="1"/>
  <c r="G13" i="1" s="1"/>
  <c r="D13" i="1"/>
  <c r="E13" i="1" s="1"/>
  <c r="C13" i="1"/>
  <c r="L13" i="1" s="1"/>
  <c r="M13" i="1" s="1"/>
  <c r="B13" i="1"/>
  <c r="N12" i="1"/>
  <c r="O12" i="1" s="1"/>
  <c r="I12" i="1"/>
  <c r="H12" i="1"/>
  <c r="J12" i="1" s="1"/>
  <c r="K12" i="1" s="1"/>
  <c r="F12" i="1"/>
  <c r="G12" i="1" s="1"/>
  <c r="D12" i="1"/>
  <c r="L12" i="1" s="1"/>
  <c r="M12" i="1" s="1"/>
  <c r="C12" i="1"/>
  <c r="B12" i="1"/>
  <c r="I11" i="1"/>
  <c r="H11" i="1"/>
  <c r="F11" i="1"/>
  <c r="G11" i="1" s="1"/>
  <c r="D11" i="1"/>
  <c r="C11" i="1"/>
  <c r="L11" i="1" s="1"/>
  <c r="B11" i="1"/>
  <c r="L10" i="1"/>
  <c r="M10" i="1" s="1"/>
  <c r="I10" i="1"/>
  <c r="H10" i="1"/>
  <c r="F10" i="1"/>
  <c r="G10" i="1" s="1"/>
  <c r="D10" i="1"/>
  <c r="E10" i="1" s="1"/>
  <c r="C10" i="1"/>
  <c r="J10" i="1" s="1"/>
  <c r="B10" i="1"/>
  <c r="B9" i="1" s="1"/>
  <c r="B8" i="1" s="1"/>
  <c r="B40" i="1" s="1"/>
  <c r="B41" i="1" s="1"/>
  <c r="H9" i="1"/>
  <c r="D9" i="1"/>
  <c r="M11" i="1" l="1"/>
  <c r="M18" i="1"/>
  <c r="L17" i="1"/>
  <c r="M17" i="1" s="1"/>
  <c r="K10" i="1"/>
  <c r="K18" i="1"/>
  <c r="J17" i="1"/>
  <c r="K17" i="1" s="1"/>
  <c r="L33" i="1"/>
  <c r="M33" i="1" s="1"/>
  <c r="L35" i="1"/>
  <c r="M35" i="1" s="1"/>
  <c r="L37" i="1"/>
  <c r="M37" i="1" s="1"/>
  <c r="L39" i="1"/>
  <c r="M39" i="1" s="1"/>
  <c r="E14" i="1"/>
  <c r="H17" i="1"/>
  <c r="H8" i="1" s="1"/>
  <c r="H40" i="1" s="1"/>
  <c r="H41" i="1" s="1"/>
  <c r="N17" i="1"/>
  <c r="O17" i="1" s="1"/>
  <c r="F20" i="1"/>
  <c r="C20" i="1"/>
  <c r="L21" i="1"/>
  <c r="E23" i="1"/>
  <c r="N23" i="1"/>
  <c r="O23" i="1" s="1"/>
  <c r="E26" i="1"/>
  <c r="E29" i="1"/>
  <c r="N29" i="1"/>
  <c r="N32" i="1"/>
  <c r="O32" i="1" s="1"/>
  <c r="N34" i="1"/>
  <c r="O34" i="1" s="1"/>
  <c r="N36" i="1"/>
  <c r="O36" i="1" s="1"/>
  <c r="N38" i="1"/>
  <c r="O38" i="1" s="1"/>
  <c r="L23" i="1"/>
  <c r="M23" i="1" s="1"/>
  <c r="G28" i="1"/>
  <c r="L29" i="1"/>
  <c r="N11" i="1"/>
  <c r="O11" i="1" s="1"/>
  <c r="F9" i="1"/>
  <c r="J11" i="1"/>
  <c r="K11" i="1" s="1"/>
  <c r="E12" i="1"/>
  <c r="L15" i="1"/>
  <c r="M15" i="1" s="1"/>
  <c r="D17" i="1"/>
  <c r="E17" i="1" s="1"/>
  <c r="E18" i="1"/>
  <c r="G19" i="1"/>
  <c r="E21" i="1"/>
  <c r="N21" i="1"/>
  <c r="N22" i="1"/>
  <c r="O22" i="1" s="1"/>
  <c r="E24" i="1"/>
  <c r="L27" i="1"/>
  <c r="M27" i="1" s="1"/>
  <c r="D28" i="1"/>
  <c r="E28" i="1" s="1"/>
  <c r="J29" i="1"/>
  <c r="E30" i="1"/>
  <c r="L31" i="1"/>
  <c r="M31" i="1" s="1"/>
  <c r="E11" i="1"/>
  <c r="N10" i="1"/>
  <c r="C9" i="1"/>
  <c r="C8" i="1" s="1"/>
  <c r="C40" i="1" s="1"/>
  <c r="E15" i="1"/>
  <c r="N16" i="1"/>
  <c r="O16" i="1" s="1"/>
  <c r="D20" i="1"/>
  <c r="E20" i="1" s="1"/>
  <c r="J21" i="1"/>
  <c r="E27" i="1"/>
  <c r="N31" i="1"/>
  <c r="O31" i="1" s="1"/>
  <c r="J31" i="1"/>
  <c r="K31" i="1" s="1"/>
  <c r="J33" i="1"/>
  <c r="K33" i="1" s="1"/>
  <c r="N33" i="1"/>
  <c r="O33" i="1" s="1"/>
  <c r="J35" i="1"/>
  <c r="K35" i="1" s="1"/>
  <c r="N35" i="1"/>
  <c r="O35" i="1" s="1"/>
  <c r="J37" i="1"/>
  <c r="K37" i="1" s="1"/>
  <c r="N37" i="1"/>
  <c r="O37" i="1" s="1"/>
  <c r="J39" i="1"/>
  <c r="K39" i="1" s="1"/>
  <c r="N39" i="1"/>
  <c r="O39" i="1" s="1"/>
  <c r="J20" i="1" l="1"/>
  <c r="K20" i="1" s="1"/>
  <c r="K21" i="1"/>
  <c r="O10" i="1"/>
  <c r="N9" i="1"/>
  <c r="K29" i="1"/>
  <c r="J28" i="1"/>
  <c r="K28" i="1" s="1"/>
  <c r="M29" i="1"/>
  <c r="L28" i="1"/>
  <c r="M28" i="1" s="1"/>
  <c r="M21" i="1"/>
  <c r="L20" i="1"/>
  <c r="M20" i="1" s="1"/>
  <c r="J9" i="1"/>
  <c r="L9" i="1"/>
  <c r="O21" i="1"/>
  <c r="N20" i="1"/>
  <c r="O20" i="1" s="1"/>
  <c r="G9" i="1"/>
  <c r="F8" i="1"/>
  <c r="D8" i="1"/>
  <c r="G20" i="1"/>
  <c r="C41" i="1"/>
  <c r="O29" i="1"/>
  <c r="N28" i="1"/>
  <c r="O28" i="1" s="1"/>
  <c r="E9" i="1"/>
  <c r="F40" i="1" l="1"/>
  <c r="G8" i="1"/>
  <c r="M9" i="1"/>
  <c r="L8" i="1"/>
  <c r="O9" i="1"/>
  <c r="N8" i="1"/>
  <c r="K9" i="1"/>
  <c r="J8" i="1"/>
  <c r="D40" i="1"/>
  <c r="E8" i="1"/>
  <c r="J40" i="1" l="1"/>
  <c r="K8" i="1"/>
  <c r="L40" i="1"/>
  <c r="M8" i="1"/>
  <c r="O8" i="1"/>
  <c r="N40" i="1"/>
  <c r="E40" i="1"/>
  <c r="E41" i="1"/>
  <c r="D41" i="1"/>
  <c r="L41" i="1"/>
  <c r="G41" i="1"/>
  <c r="F41" i="1"/>
  <c r="G40" i="1"/>
  <c r="N41" i="1"/>
  <c r="M40" i="1" l="1"/>
  <c r="M41" i="1"/>
  <c r="O41" i="1"/>
  <c r="O40" i="1"/>
  <c r="K41" i="1"/>
  <c r="K40" i="1"/>
  <c r="J41" i="1"/>
</calcChain>
</file>

<file path=xl/sharedStrings.xml><?xml version="1.0" encoding="utf-8"?>
<sst xmlns="http://schemas.openxmlformats.org/spreadsheetml/2006/main" count="52" uniqueCount="52">
  <si>
    <t>SUPERINTENDENCIA DE INDUSTRIA Y COMERCIO</t>
  </si>
  <si>
    <t>INFORME DE EJECUCIÓN PRESUPUESTAL</t>
  </si>
  <si>
    <t>AGOSTO - 2016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</si>
  <si>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</si>
  <si>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</si>
  <si>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</si>
  <si>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</si>
  <si>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</si>
  <si>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</si>
  <si>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</si>
  <si>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</si>
  <si>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</si>
  <si>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</si>
  <si>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</si>
  <si>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</si>
  <si>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</si>
  <si>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</si>
  <si>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</si>
  <si>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</si>
  <si>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</si>
  <si>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</si>
  <si>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</si>
  <si>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</si>
  <si>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</si>
  <si>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</si>
  <si>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</si>
  <si>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</si>
  <si>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</si>
  <si>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</si>
  <si>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</si>
  <si>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</si>
  <si>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</si>
  <si>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</si>
  <si>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</si>
  <si>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</si>
  <si>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</si>
  <si>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</si>
  <si>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PROGRAMA DE SALUD OCUPACIONAL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</si>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</sst>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9" fontId="3" fillId="2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" fontId="5" fillId="2" borderId="0" xfId="2" quotePrefix="1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center" wrapText="1"/>
    </xf>
    <xf numFmtId="10" fontId="6" fillId="3" borderId="1" xfId="4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 wrapText="1"/>
    </xf>
    <xf numFmtId="9" fontId="6" fillId="3" borderId="1" xfId="4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vertical="center"/>
    </xf>
    <xf numFmtId="10" fontId="8" fillId="4" borderId="1" xfId="4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7" fillId="5" borderId="1" xfId="2" applyNumberFormat="1" applyFont="1" applyFill="1" applyBorder="1" applyAlignment="1">
      <alignment horizontal="left" vertical="center" wrapText="1"/>
    </xf>
    <xf numFmtId="164" fontId="8" fillId="5" borderId="1" xfId="3" applyNumberFormat="1" applyFont="1" applyFill="1" applyBorder="1" applyAlignment="1">
      <alignment vertical="center"/>
    </xf>
    <xf numFmtId="10" fontId="8" fillId="5" borderId="1" xfId="4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horizontal="left" vertical="center" wrapText="1"/>
    </xf>
    <xf numFmtId="164" fontId="11" fillId="0" borderId="1" xfId="3" applyNumberFormat="1" applyFont="1" applyFill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10" fontId="11" fillId="0" borderId="1" xfId="4" applyNumberFormat="1" applyFont="1" applyFill="1" applyBorder="1" applyAlignment="1">
      <alignment vertical="center"/>
    </xf>
    <xf numFmtId="164" fontId="11" fillId="0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164" fontId="8" fillId="4" borderId="1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4" fontId="12" fillId="0" borderId="0" xfId="3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0" fontId="12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vertical="center"/>
    </xf>
    <xf numFmtId="9" fontId="3" fillId="0" borderId="0" xfId="4" applyFont="1" applyFill="1" applyBorder="1" applyAlignment="1">
      <alignment vertical="center"/>
    </xf>
  </cellXfs>
  <cellStyles count="5">
    <cellStyle name="Millares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A%20-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camontano/Documents/2016/PRESUPUESTO/INFORMES/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10757100000</v>
          </cell>
          <cell r="D4">
            <v>10756965670</v>
          </cell>
          <cell r="E4">
            <v>6446366725</v>
          </cell>
          <cell r="F4">
            <v>6404054649</v>
          </cell>
          <cell r="G4">
            <v>6404054649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228578748</v>
          </cell>
          <cell r="F5">
            <v>196123858</v>
          </cell>
          <cell r="G5">
            <v>196123858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11687739353</v>
          </cell>
          <cell r="F6">
            <v>11615009288</v>
          </cell>
          <cell r="G6">
            <v>11615009288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2185800000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574933074</v>
          </cell>
          <cell r="F8">
            <v>574933074</v>
          </cell>
          <cell r="G8">
            <v>574933074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480752280</v>
          </cell>
          <cell r="E9">
            <v>472304956</v>
          </cell>
          <cell r="F9">
            <v>245579207</v>
          </cell>
          <cell r="G9">
            <v>245579207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10265925466</v>
          </cell>
          <cell r="F10">
            <v>10206524072</v>
          </cell>
          <cell r="G10">
            <v>10206524072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10934344724.59</v>
          </cell>
          <cell r="E11">
            <v>9806983094.3600006</v>
          </cell>
          <cell r="F11">
            <v>5648658846.4799995</v>
          </cell>
          <cell r="G11">
            <v>5508955003.25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11788267000</v>
          </cell>
          <cell r="D12">
            <v>10931420124.59</v>
          </cell>
          <cell r="E12">
            <v>9804058494.3600006</v>
          </cell>
          <cell r="F12">
            <v>5645744246.4799995</v>
          </cell>
          <cell r="G12">
            <v>5506040403.25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50000000</v>
          </cell>
          <cell r="D13">
            <v>2924600</v>
          </cell>
          <cell r="E13">
            <v>2924600</v>
          </cell>
          <cell r="F13">
            <v>2914600</v>
          </cell>
          <cell r="G13">
            <v>2914600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1520710000</v>
          </cell>
          <cell r="D14">
            <v>1250314470.96</v>
          </cell>
          <cell r="E14">
            <v>771795060.10000002</v>
          </cell>
          <cell r="F14">
            <v>761447395.60000002</v>
          </cell>
          <cell r="G14">
            <v>755679429.60000002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570100000</v>
          </cell>
          <cell r="D15">
            <v>570000000</v>
          </cell>
          <cell r="E15">
            <v>396462780</v>
          </cell>
          <cell r="F15">
            <v>396462780</v>
          </cell>
          <cell r="G15">
            <v>396462780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161700000</v>
          </cell>
          <cell r="D16">
            <v>161694223</v>
          </cell>
          <cell r="E16">
            <v>644223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176100000</v>
          </cell>
          <cell r="D17">
            <v>701594</v>
          </cell>
          <cell r="E17">
            <v>701594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329800000</v>
          </cell>
          <cell r="D18">
            <v>329800000</v>
          </cell>
          <cell r="E18">
            <v>212033434.09999999</v>
          </cell>
          <cell r="F18">
            <v>211951167.59999999</v>
          </cell>
          <cell r="G18">
            <v>211951167.59999999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65300000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19970000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177700000</v>
          </cell>
          <cell r="D21">
            <v>167888494.96000001</v>
          </cell>
          <cell r="E21">
            <v>161692870</v>
          </cell>
          <cell r="F21">
            <v>153033448</v>
          </cell>
          <cell r="G21">
            <v>147265482</v>
          </cell>
          <cell r="H21">
            <v>0</v>
          </cell>
        </row>
        <row r="22">
          <cell r="A22" t="str">
            <v>C</v>
          </cell>
          <cell r="B22">
            <v>76950000000</v>
          </cell>
          <cell r="C22">
            <v>80421783023</v>
          </cell>
          <cell r="D22">
            <v>65162137034.330002</v>
          </cell>
          <cell r="E22">
            <v>62195337011.160004</v>
          </cell>
          <cell r="F22">
            <v>34280683233.52</v>
          </cell>
          <cell r="G22">
            <v>34271608182.52</v>
          </cell>
          <cell r="H22">
            <v>9500000000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365647000</v>
          </cell>
          <cell r="E23">
            <v>354282320</v>
          </cell>
          <cell r="F23">
            <v>19635320</v>
          </cell>
          <cell r="G23">
            <v>19635320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365647000</v>
          </cell>
          <cell r="E24">
            <v>354282320</v>
          </cell>
          <cell r="F24">
            <v>19635320</v>
          </cell>
          <cell r="G24">
            <v>19635320</v>
          </cell>
          <cell r="H24">
            <v>51500000</v>
          </cell>
        </row>
        <row r="25">
          <cell r="A25" t="str">
            <v>520</v>
          </cell>
          <cell r="B25">
            <v>76531000000</v>
          </cell>
          <cell r="C25">
            <v>80002783023</v>
          </cell>
          <cell r="D25">
            <v>64796490034.330002</v>
          </cell>
          <cell r="E25">
            <v>61841054691.160004</v>
          </cell>
          <cell r="F25">
            <v>34261047913.52</v>
          </cell>
          <cell r="G25">
            <v>34251972862.52</v>
          </cell>
          <cell r="H25">
            <v>9448500000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2243000000</v>
          </cell>
          <cell r="D26">
            <v>1846882599.6700001</v>
          </cell>
          <cell r="E26">
            <v>1746619399.6700001</v>
          </cell>
          <cell r="F26">
            <v>1010349702.67</v>
          </cell>
          <cell r="G26">
            <v>1010349702.67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3590548737</v>
          </cell>
          <cell r="D27">
            <v>3161312134</v>
          </cell>
          <cell r="E27">
            <v>3071257097</v>
          </cell>
          <cell r="F27">
            <v>1301160256</v>
          </cell>
          <cell r="G27">
            <v>1301160256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21997000000</v>
          </cell>
          <cell r="D28">
            <v>16774194630.870001</v>
          </cell>
          <cell r="E28">
            <v>16179160780.870001</v>
          </cell>
          <cell r="F28">
            <v>10361831458.290001</v>
          </cell>
          <cell r="G28">
            <v>10353561728.290001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891105568</v>
          </cell>
          <cell r="F29">
            <v>356459696</v>
          </cell>
          <cell r="G29">
            <v>356459696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3932834286</v>
          </cell>
          <cell r="D30">
            <v>3872373295</v>
          </cell>
          <cell r="E30">
            <v>3705162879</v>
          </cell>
          <cell r="F30">
            <v>1851148747</v>
          </cell>
          <cell r="G30">
            <v>1850489848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5020514630</v>
          </cell>
          <cell r="E31">
            <v>4765495277</v>
          </cell>
          <cell r="F31">
            <v>1954598498</v>
          </cell>
          <cell r="G31">
            <v>1954598498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13474755777.52</v>
          </cell>
          <cell r="E32">
            <v>12965718543.959999</v>
          </cell>
          <cell r="F32">
            <v>7143711949.8900003</v>
          </cell>
          <cell r="G32">
            <v>7143711949.8900003</v>
          </cell>
          <cell r="H32">
            <v>4570567150</v>
          </cell>
        </row>
        <row r="33">
          <cell r="A33" t="str">
            <v>FORTALECIMIENTO Y MODERNIZACIÓN DEL SISTEMA DE ATENCIÓN AL CIUDADANO DE LA SIC A NIVEL NACIONAL</v>
          </cell>
          <cell r="B33">
            <v>14849000000</v>
          </cell>
          <cell r="C33">
            <v>14849000000</v>
          </cell>
          <cell r="D33">
            <v>12952340653.27</v>
          </cell>
          <cell r="E33">
            <v>11930495281.66</v>
          </cell>
          <cell r="F33">
            <v>6763731979.0100002</v>
          </cell>
          <cell r="G33">
            <v>6763585557.0100002</v>
          </cell>
          <cell r="H33">
            <v>1565000000</v>
          </cell>
        </row>
        <row r="34">
          <cell r="A34" t="str">
            <v>IMPLEMENTACIÓN Y FORTALECIMIENTO DE LA SUPERVISIÓN A LA ACTIVIDAD DE ADMINISTRACIÓN DE DATOS PERSONALES EN EL ÁMBITO NACIONAL</v>
          </cell>
          <cell r="B34">
            <v>779000000</v>
          </cell>
          <cell r="C34">
            <v>1179000000</v>
          </cell>
          <cell r="D34">
            <v>1142457127</v>
          </cell>
          <cell r="E34">
            <v>987197797</v>
          </cell>
          <cell r="F34">
            <v>536657258.66000003</v>
          </cell>
          <cell r="G34">
            <v>536657258.66000003</v>
          </cell>
          <cell r="H34">
            <v>30000000</v>
          </cell>
        </row>
        <row r="35">
          <cell r="A35" t="str">
            <v>INCREMENTO DEL USO DEL SISTEMA DE PROPIEDAD INDUSTRIAL Y DE LA EFICIENCIA Y CALIDAD EN LOS PROCESOS DE LOS TRÁMITES Y SERVICIOS DE PROPIEDAD INDUSTRIAL A NIVEL NACIONAL</v>
          </cell>
          <cell r="B35">
            <v>6676000000</v>
          </cell>
          <cell r="C35">
            <v>6676000000</v>
          </cell>
          <cell r="D35">
            <v>5655872217</v>
          </cell>
          <cell r="E35">
            <v>5598842067</v>
          </cell>
          <cell r="F35">
            <v>2981398368</v>
          </cell>
          <cell r="G35">
            <v>2981398368</v>
          </cell>
          <cell r="H35">
            <v>861761600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selection activeCell="D48" sqref="D48:D49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5" bestFit="1" customWidth="1"/>
    <col min="7" max="7" width="16.7109375" style="5" bestFit="1" customWidth="1"/>
    <col min="8" max="8" width="23.28515625" style="35" bestFit="1" customWidth="1"/>
    <col min="9" max="9" width="20.5703125" style="35" bestFit="1" customWidth="1"/>
    <col min="10" max="10" width="21.85546875" style="35" customWidth="1"/>
    <col min="11" max="11" width="11.7109375" style="36" bestFit="1" customWidth="1"/>
    <col min="12" max="12" width="23.28515625" style="35" bestFit="1" customWidth="1"/>
    <col min="13" max="13" width="22.42578125" style="36" customWidth="1"/>
    <col min="14" max="14" width="23.28515625" style="35" bestFit="1" customWidth="1"/>
    <col min="15" max="15" width="13.85546875" style="36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63544883000</v>
      </c>
      <c r="C8" s="16">
        <f t="shared" ref="C8:F8" si="0">C9+C17+C20</f>
        <v>63544883000</v>
      </c>
      <c r="D8" s="16">
        <f t="shared" si="0"/>
        <v>40254626476.459999</v>
      </c>
      <c r="E8" s="17">
        <f t="shared" ref="E8:E9" si="1">+D8/C8</f>
        <v>0.63348336759798585</v>
      </c>
      <c r="F8" s="16">
        <f t="shared" si="0"/>
        <v>35652330390.079994</v>
      </c>
      <c r="G8" s="17">
        <f t="shared" ref="G8:G9" si="2">+F8/C8</f>
        <v>0.56105745587854794</v>
      </c>
      <c r="H8" s="16">
        <f t="shared" ref="H8:N8" si="3">H9+H17+H20</f>
        <v>60151477145.549995</v>
      </c>
      <c r="I8" s="16">
        <f t="shared" si="3"/>
        <v>35506858580.849998</v>
      </c>
      <c r="J8" s="16">
        <f t="shared" si="3"/>
        <v>3393405854.4499998</v>
      </c>
      <c r="K8" s="17">
        <f t="shared" ref="K8:K9" si="4">+J8/C8</f>
        <v>5.3401716932109225E-2</v>
      </c>
      <c r="L8" s="16">
        <f t="shared" si="3"/>
        <v>23290256523.540001</v>
      </c>
      <c r="M8" s="17">
        <f t="shared" ref="M8:M9" si="5">+L8/C8</f>
        <v>0.36651663240201421</v>
      </c>
      <c r="N8" s="16">
        <f t="shared" si="3"/>
        <v>27892552609.920002</v>
      </c>
      <c r="O8" s="17">
        <f t="shared" ref="O8:O9" si="6">+N8/C8</f>
        <v>0.43894254412145195</v>
      </c>
    </row>
    <row r="9" spans="1:15" s="18" customFormat="1" ht="15.75" x14ac:dyDescent="0.25">
      <c r="A9" s="19" t="s">
        <v>20</v>
      </c>
      <c r="B9" s="20">
        <f>SUM(B10:B16)</f>
        <v>50185906000</v>
      </c>
      <c r="C9" s="20">
        <f t="shared" ref="C9:F9" si="7">SUM(C10:C16)</f>
        <v>50185906000</v>
      </c>
      <c r="D9" s="20">
        <f t="shared" si="7"/>
        <v>29675848322</v>
      </c>
      <c r="E9" s="21">
        <f t="shared" si="1"/>
        <v>0.59131837376812524</v>
      </c>
      <c r="F9" s="20">
        <f t="shared" si="7"/>
        <v>29242224148</v>
      </c>
      <c r="G9" s="21">
        <f t="shared" si="2"/>
        <v>0.58267801617450121</v>
      </c>
      <c r="H9" s="20">
        <f t="shared" ref="H9:N9" si="8">SUM(H10:H16)</f>
        <v>47966817950</v>
      </c>
      <c r="I9" s="20">
        <f t="shared" si="8"/>
        <v>29242224148</v>
      </c>
      <c r="J9" s="20">
        <f t="shared" si="8"/>
        <v>2219088050</v>
      </c>
      <c r="K9" s="21">
        <f t="shared" si="4"/>
        <v>4.4217355565923232E-2</v>
      </c>
      <c r="L9" s="20">
        <f t="shared" si="8"/>
        <v>20510057678</v>
      </c>
      <c r="M9" s="21">
        <f t="shared" si="5"/>
        <v>0.40868162623187476</v>
      </c>
      <c r="N9" s="20">
        <f t="shared" si="8"/>
        <v>20943681852</v>
      </c>
      <c r="O9" s="21">
        <f t="shared" si="6"/>
        <v>0.41732198382549873</v>
      </c>
    </row>
    <row r="10" spans="1:15" x14ac:dyDescent="0.25">
      <c r="A10" s="22" t="s">
        <v>21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10265925466</v>
      </c>
      <c r="E10" s="25">
        <f>+D10/C10</f>
        <v>0.67627967496706187</v>
      </c>
      <c r="F10" s="23">
        <f>VLOOKUP(A10,'[1]DINÁMICA BASE'!$A$4:$H$35,6,0)</f>
        <v>10206524072</v>
      </c>
      <c r="G10" s="25">
        <f>+F10/C10</f>
        <v>0.67236653965744397</v>
      </c>
      <c r="H10" s="23">
        <f>VLOOKUP(A10,'[1]DINÁMICA BASE'!$A$4:$H$35,4,0)</f>
        <v>15180000000</v>
      </c>
      <c r="I10" s="23">
        <f>VLOOKUP(A10,'[1]DINÁMICA BASE'!$A$4:$H$35,7,0)</f>
        <v>10206524072</v>
      </c>
      <c r="J10" s="23">
        <f>+C10-H10</f>
        <v>0</v>
      </c>
      <c r="K10" s="25">
        <f>+J10/C10</f>
        <v>0</v>
      </c>
      <c r="L10" s="23">
        <f>+C10-D10</f>
        <v>4914074534</v>
      </c>
      <c r="M10" s="25">
        <f>+L10/C10</f>
        <v>0.32372032503293807</v>
      </c>
      <c r="N10" s="23">
        <f>+C10-F10</f>
        <v>4973475928</v>
      </c>
      <c r="O10" s="25">
        <f>+N10/C10</f>
        <v>0.32763346034255597</v>
      </c>
    </row>
    <row r="11" spans="1:15" x14ac:dyDescent="0.25">
      <c r="A11" s="22" t="s">
        <v>22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574933074</v>
      </c>
      <c r="E11" s="25">
        <f t="shared" ref="E11:E40" si="9">D11/C11</f>
        <v>0.7473457350838425</v>
      </c>
      <c r="F11" s="23">
        <f>VLOOKUP(A11,'[1]DINÁMICA BASE'!$A$4:$H$35,6,0)</f>
        <v>574933074</v>
      </c>
      <c r="G11" s="25">
        <f t="shared" ref="G11:G40" si="10">+F11/C11</f>
        <v>0.7473457350838425</v>
      </c>
      <c r="H11" s="23">
        <f>VLOOKUP(A11,'[1]DINÁMICA BASE'!$A$4:$H$35,4,0)</f>
        <v>769300000</v>
      </c>
      <c r="I11" s="23">
        <f>VLOOKUP(A11,'[1]DINÁMICA BASE'!$A$4:$H$35,7,0)</f>
        <v>574933074</v>
      </c>
      <c r="J11" s="23">
        <f t="shared" ref="J11:J39" si="11">+C11-H11</f>
        <v>0</v>
      </c>
      <c r="K11" s="25">
        <f t="shared" ref="K11:K40" si="12">+J11/C11</f>
        <v>0</v>
      </c>
      <c r="L11" s="23">
        <f t="shared" ref="L11:L39" si="13">+C11-D11</f>
        <v>194366926</v>
      </c>
      <c r="M11" s="25">
        <f>+L11/C11</f>
        <v>0.25265426491615756</v>
      </c>
      <c r="N11" s="23">
        <f t="shared" ref="N11:N39" si="14">+C11-F11</f>
        <v>194366926</v>
      </c>
      <c r="O11" s="25">
        <f t="shared" ref="O11:O40" si="15">+N11/C11</f>
        <v>0.25265426491615756</v>
      </c>
    </row>
    <row r="12" spans="1:15" x14ac:dyDescent="0.25">
      <c r="A12" s="22" t="s">
        <v>23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11687739353</v>
      </c>
      <c r="E12" s="25">
        <f t="shared" si="9"/>
        <v>0.57098592792167824</v>
      </c>
      <c r="F12" s="23">
        <f>VLOOKUP(A12,'[1]DINÁMICA BASE'!$A$4:$H$35,6,0)</f>
        <v>11615009288</v>
      </c>
      <c r="G12" s="25">
        <f t="shared" si="10"/>
        <v>0.56743281620369923</v>
      </c>
      <c r="H12" s="23">
        <f>VLOOKUP(A12,'[1]DINÁMICA BASE'!$A$4:$H$35,4,0)</f>
        <v>20469400000</v>
      </c>
      <c r="I12" s="23">
        <f>VLOOKUP(A12,'[1]DINÁMICA BASE'!$A$4:$H$35,7,0)</f>
        <v>11615009288</v>
      </c>
      <c r="J12" s="23">
        <f t="shared" si="11"/>
        <v>0</v>
      </c>
      <c r="K12" s="25">
        <f t="shared" si="12"/>
        <v>0</v>
      </c>
      <c r="L12" s="23">
        <f t="shared" si="13"/>
        <v>8781660647</v>
      </c>
      <c r="M12" s="25">
        <f t="shared" ref="M12:M40" si="16">+L12/C12</f>
        <v>0.42901407207832176</v>
      </c>
      <c r="N12" s="23">
        <f t="shared" si="14"/>
        <v>8854390712</v>
      </c>
      <c r="O12" s="25">
        <f t="shared" si="15"/>
        <v>0.43256718379630082</v>
      </c>
    </row>
    <row r="13" spans="1:15" ht="28.5" x14ac:dyDescent="0.25">
      <c r="A13" s="22" t="s">
        <v>24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228578748</v>
      </c>
      <c r="E13" s="25">
        <f t="shared" si="9"/>
        <v>0.73640060567010313</v>
      </c>
      <c r="F13" s="23">
        <f>VLOOKUP(A13,'[1]DINÁMICA BASE'!$A$4:$H$35,6,0)</f>
        <v>196123858</v>
      </c>
      <c r="G13" s="25">
        <f t="shared" si="10"/>
        <v>0.63184232603092783</v>
      </c>
      <c r="H13" s="23">
        <f>VLOOKUP(A13,'[1]DINÁMICA BASE'!$A$4:$H$35,4,0)</f>
        <v>310400000</v>
      </c>
      <c r="I13" s="23">
        <f>VLOOKUP(A13,'[1]DINÁMICA BASE'!$A$4:$H$35,7,0)</f>
        <v>196123858</v>
      </c>
      <c r="J13" s="23">
        <f t="shared" si="11"/>
        <v>0</v>
      </c>
      <c r="K13" s="25">
        <f t="shared" si="12"/>
        <v>0</v>
      </c>
      <c r="L13" s="23">
        <f t="shared" si="13"/>
        <v>81821252</v>
      </c>
      <c r="M13" s="25">
        <f t="shared" si="16"/>
        <v>0.26359939432989693</v>
      </c>
      <c r="N13" s="23">
        <f t="shared" si="14"/>
        <v>114276142</v>
      </c>
      <c r="O13" s="25">
        <f t="shared" si="15"/>
        <v>0.36815767396907217</v>
      </c>
    </row>
    <row r="14" spans="1:15" ht="28.5" x14ac:dyDescent="0.25">
      <c r="A14" s="22" t="s">
        <v>25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0</v>
      </c>
      <c r="I14" s="23">
        <f>VLOOKUP(A14,'[1]DINÁMICA BASE'!$A$4:$H$35,7,0)</f>
        <v>0</v>
      </c>
      <c r="J14" s="23">
        <f t="shared" si="11"/>
        <v>2185800000</v>
      </c>
      <c r="K14" s="25">
        <f t="shared" si="12"/>
        <v>1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472304956</v>
      </c>
      <c r="E15" s="25">
        <f t="shared" si="9"/>
        <v>0.91904931252018851</v>
      </c>
      <c r="F15" s="23">
        <f>VLOOKUP(A15,'[1]DINÁMICA BASE'!$A$4:$H$35,6,0)</f>
        <v>245579207</v>
      </c>
      <c r="G15" s="25">
        <f t="shared" si="10"/>
        <v>0.47786795055905168</v>
      </c>
      <c r="H15" s="23">
        <f>VLOOKUP(A15,'[1]DINÁMICA BASE'!$A$4:$H$35,4,0)</f>
        <v>480752280</v>
      </c>
      <c r="I15" s="23">
        <f>VLOOKUP(A15,'[1]DINÁMICA BASE'!$A$4:$H$35,7,0)</f>
        <v>245579207</v>
      </c>
      <c r="J15" s="23">
        <f t="shared" si="11"/>
        <v>33153720</v>
      </c>
      <c r="K15" s="25">
        <f t="shared" si="12"/>
        <v>6.4513198911863259E-2</v>
      </c>
      <c r="L15" s="23">
        <f t="shared" si="13"/>
        <v>41601044</v>
      </c>
      <c r="M15" s="25">
        <f t="shared" si="16"/>
        <v>8.0950687479811489E-2</v>
      </c>
      <c r="N15" s="23">
        <f t="shared" si="14"/>
        <v>268326793</v>
      </c>
      <c r="O15" s="25">
        <f t="shared" si="15"/>
        <v>0.52213204944094838</v>
      </c>
    </row>
    <row r="16" spans="1:15" ht="43.5" customHeight="1" x14ac:dyDescent="0.25">
      <c r="A16" s="22" t="s">
        <v>27</v>
      </c>
      <c r="B16" s="23">
        <f>VLOOKUP(A16,'[1]DINÁMICA BASE'!$A$4:$H$35,2,0)</f>
        <v>10757100000</v>
      </c>
      <c r="C16" s="24">
        <f>VLOOKUP(A16,'[1]DINÁMICA BASE'!$A$4:$H$35,3,0)</f>
        <v>10757100000</v>
      </c>
      <c r="D16" s="24">
        <f>VLOOKUP(A16,'[1]DINÁMICA BASE'!$A$4:$H$35,5,0)</f>
        <v>6446366725</v>
      </c>
      <c r="E16" s="25">
        <f t="shared" si="9"/>
        <v>0.59926622649227024</v>
      </c>
      <c r="F16" s="23">
        <f>VLOOKUP(A16,'[1]DINÁMICA BASE'!$A$4:$H$35,6,0)</f>
        <v>6404054649</v>
      </c>
      <c r="G16" s="25">
        <f t="shared" si="10"/>
        <v>0.595332817302061</v>
      </c>
      <c r="H16" s="23">
        <f>VLOOKUP(A16,'[1]DINÁMICA BASE'!$A$4:$H$35,4,0)</f>
        <v>10756965670</v>
      </c>
      <c r="I16" s="23">
        <f>VLOOKUP(A16,'[1]DINÁMICA BASE'!$A$4:$H$35,7,0)</f>
        <v>6404054649</v>
      </c>
      <c r="J16" s="23">
        <f t="shared" si="11"/>
        <v>134330</v>
      </c>
      <c r="K16" s="25">
        <f t="shared" si="12"/>
        <v>1.2487566351525969E-5</v>
      </c>
      <c r="L16" s="23">
        <f t="shared" si="13"/>
        <v>4310733275</v>
      </c>
      <c r="M16" s="25">
        <f t="shared" si="16"/>
        <v>0.40073377350772976</v>
      </c>
      <c r="N16" s="23">
        <f t="shared" si="14"/>
        <v>4353045351</v>
      </c>
      <c r="O16" s="25">
        <f t="shared" si="15"/>
        <v>0.40466718269793905</v>
      </c>
    </row>
    <row r="17" spans="1:15" s="18" customFormat="1" ht="15" customHeight="1" x14ac:dyDescent="0.25">
      <c r="A17" s="19" t="s">
        <v>28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9806983094.3600006</v>
      </c>
      <c r="E17" s="21">
        <f t="shared" si="9"/>
        <v>0.82841374454216998</v>
      </c>
      <c r="F17" s="20">
        <f t="shared" si="17"/>
        <v>5648658846.4799995</v>
      </c>
      <c r="G17" s="21">
        <f t="shared" si="10"/>
        <v>0.47715251281965509</v>
      </c>
      <c r="H17" s="20">
        <f t="shared" ref="H17:N17" si="18">SUM(H18:H19)</f>
        <v>10934344724.59</v>
      </c>
      <c r="I17" s="20">
        <f t="shared" si="18"/>
        <v>5508955003.25</v>
      </c>
      <c r="J17" s="20">
        <f t="shared" si="18"/>
        <v>903922275.40999985</v>
      </c>
      <c r="K17" s="21">
        <f t="shared" si="12"/>
        <v>7.6355962862638585E-2</v>
      </c>
      <c r="L17" s="20">
        <f t="shared" si="18"/>
        <v>2031283905.6399994</v>
      </c>
      <c r="M17" s="21">
        <f t="shared" si="16"/>
        <v>0.17158625545783004</v>
      </c>
      <c r="N17" s="20">
        <f t="shared" si="18"/>
        <v>6189608153.5200005</v>
      </c>
      <c r="O17" s="21">
        <f t="shared" si="15"/>
        <v>0.52284748718034491</v>
      </c>
    </row>
    <row r="18" spans="1:15" x14ac:dyDescent="0.25">
      <c r="A18" s="22" t="s">
        <v>29</v>
      </c>
      <c r="B18" s="23">
        <f>VLOOKUP(A18,'[1]DINÁMICA BASE'!$A$4:$H$35,2,0)</f>
        <v>50000000</v>
      </c>
      <c r="C18" s="26">
        <f>VLOOKUP(A18,'[1]DINÁMICA BASE'!$A$4:$H$35,3,0)</f>
        <v>50000000</v>
      </c>
      <c r="D18" s="26">
        <f>VLOOKUP(A18,'[1]DINÁMICA BASE'!$A$4:$H$35,5,0)</f>
        <v>2924600</v>
      </c>
      <c r="E18" s="25">
        <f t="shared" si="9"/>
        <v>5.8492000000000002E-2</v>
      </c>
      <c r="F18" s="23">
        <f>VLOOKUP(A18,'[1]DINÁMICA BASE'!$A$4:$H$35,6,0)</f>
        <v>2914600</v>
      </c>
      <c r="G18" s="25">
        <f t="shared" si="10"/>
        <v>5.8291999999999997E-2</v>
      </c>
      <c r="H18" s="23">
        <f>VLOOKUP(A18,'[1]DINÁMICA BASE'!$A$4:$H$35,4,0)</f>
        <v>2924600</v>
      </c>
      <c r="I18" s="23">
        <f>VLOOKUP(A18,'[1]DINÁMICA BASE'!$A$4:$H$35,7,0)</f>
        <v>2914600</v>
      </c>
      <c r="J18" s="23">
        <f t="shared" si="11"/>
        <v>47075400</v>
      </c>
      <c r="K18" s="25">
        <f t="shared" si="12"/>
        <v>0.94150800000000001</v>
      </c>
      <c r="L18" s="23">
        <f t="shared" si="13"/>
        <v>47075400</v>
      </c>
      <c r="M18" s="25">
        <f t="shared" si="16"/>
        <v>0.94150800000000001</v>
      </c>
      <c r="N18" s="23">
        <f t="shared" si="14"/>
        <v>47085400</v>
      </c>
      <c r="O18" s="25">
        <f t="shared" si="15"/>
        <v>0.94170799999999999</v>
      </c>
    </row>
    <row r="19" spans="1:15" x14ac:dyDescent="0.25">
      <c r="A19" s="22" t="s">
        <v>30</v>
      </c>
      <c r="B19" s="23">
        <f>VLOOKUP(A19,'[1]DINÁMICA BASE'!$A$4:$H$35,2,0)</f>
        <v>11828277000</v>
      </c>
      <c r="C19" s="26">
        <f>VLOOKUP(A19,'[1]DINÁMICA BASE'!$A$4:$H$35,3,0)</f>
        <v>11788267000</v>
      </c>
      <c r="D19" s="26">
        <f>VLOOKUP(A19,'[1]DINÁMICA BASE'!$A$4:$H$35,5,0)</f>
        <v>9804058494.3600006</v>
      </c>
      <c r="E19" s="25">
        <f t="shared" si="9"/>
        <v>0.83167937190089103</v>
      </c>
      <c r="F19" s="23">
        <f>VLOOKUP(A19,'[1]DINÁMICA BASE'!$A$4:$H$35,6,0)</f>
        <v>5645744246.4799995</v>
      </c>
      <c r="G19" s="25">
        <f t="shared" si="10"/>
        <v>0.47892911201281746</v>
      </c>
      <c r="H19" s="23">
        <f>VLOOKUP(A19,'[1]DINÁMICA BASE'!$A$4:$H$35,4,0)</f>
        <v>10931420124.59</v>
      </c>
      <c r="I19" s="23">
        <f>VLOOKUP(A19,'[1]DINÁMICA BASE'!$A$4:$H$35,7,0)</f>
        <v>5506040403.25</v>
      </c>
      <c r="J19" s="23">
        <f t="shared" si="11"/>
        <v>856846875.40999985</v>
      </c>
      <c r="K19" s="25">
        <f t="shared" si="12"/>
        <v>7.2686415688582542E-2</v>
      </c>
      <c r="L19" s="23">
        <f t="shared" si="13"/>
        <v>1984208505.6399994</v>
      </c>
      <c r="M19" s="25">
        <f t="shared" si="16"/>
        <v>0.168320628099109</v>
      </c>
      <c r="N19" s="23">
        <f t="shared" si="14"/>
        <v>6142522753.5200005</v>
      </c>
      <c r="O19" s="25">
        <f t="shared" si="15"/>
        <v>0.5210708879871826</v>
      </c>
    </row>
    <row r="20" spans="1:15" s="18" customFormat="1" ht="15.75" x14ac:dyDescent="0.25">
      <c r="A20" s="19" t="s">
        <v>31</v>
      </c>
      <c r="B20" s="20">
        <f>SUM(B21:B27)</f>
        <v>1480700000</v>
      </c>
      <c r="C20" s="20">
        <f t="shared" ref="C20:F20" si="19">SUM(C21:C27)</f>
        <v>1520710000</v>
      </c>
      <c r="D20" s="20">
        <f t="shared" si="19"/>
        <v>771795060.10000002</v>
      </c>
      <c r="E20" s="21">
        <f t="shared" si="9"/>
        <v>0.50752284137014947</v>
      </c>
      <c r="F20" s="20">
        <f t="shared" si="19"/>
        <v>761447395.60000002</v>
      </c>
      <c r="G20" s="21">
        <f t="shared" si="10"/>
        <v>0.50071834577269825</v>
      </c>
      <c r="H20" s="20">
        <f t="shared" ref="H20:N20" si="20">SUM(H21:H27)</f>
        <v>1250314470.96</v>
      </c>
      <c r="I20" s="20">
        <f t="shared" si="20"/>
        <v>755679429.60000002</v>
      </c>
      <c r="J20" s="20">
        <f t="shared" si="20"/>
        <v>270395529.03999996</v>
      </c>
      <c r="K20" s="21">
        <f t="shared" si="12"/>
        <v>0.17780874002275251</v>
      </c>
      <c r="L20" s="20">
        <f t="shared" si="20"/>
        <v>748914939.89999998</v>
      </c>
      <c r="M20" s="21">
        <f t="shared" si="16"/>
        <v>0.49247715862985053</v>
      </c>
      <c r="N20" s="20">
        <f t="shared" si="20"/>
        <v>759262604.39999998</v>
      </c>
      <c r="O20" s="21">
        <f t="shared" si="15"/>
        <v>0.4992816542273017</v>
      </c>
    </row>
    <row r="21" spans="1:15" x14ac:dyDescent="0.25">
      <c r="A21" s="22" t="s">
        <v>32</v>
      </c>
      <c r="B21" s="23">
        <f>VLOOKUP(A21,'[1]DINÁMICA BASE'!$A$4:$H$35,2,0)</f>
        <v>176100000</v>
      </c>
      <c r="C21" s="24">
        <f>VLOOKUP(A21,'[1]DINÁMICA BASE'!$A$4:$H$35,3,0)</f>
        <v>176100000</v>
      </c>
      <c r="D21" s="24">
        <f>VLOOKUP(A21,'[1]DINÁMICA BASE'!$A$4:$H$35,5,0)</f>
        <v>701594</v>
      </c>
      <c r="E21" s="25">
        <f t="shared" si="9"/>
        <v>3.9840658716638272E-3</v>
      </c>
      <c r="F21" s="23">
        <f>VLOOKUP(A21,'[1]DINÁMICA BASE'!$A$4:$H$35,6,0)</f>
        <v>0</v>
      </c>
      <c r="G21" s="25">
        <f t="shared" si="10"/>
        <v>0</v>
      </c>
      <c r="H21" s="23">
        <f>VLOOKUP(A21,'[1]DINÁMICA BASE'!$A$4:$H$35,4,0)</f>
        <v>701594</v>
      </c>
      <c r="I21" s="23">
        <f>VLOOKUP(A21,'[1]DINÁMICA BASE'!$A$4:$H$35,7,0)</f>
        <v>0</v>
      </c>
      <c r="J21" s="23">
        <f t="shared" si="11"/>
        <v>175398406</v>
      </c>
      <c r="K21" s="25">
        <f t="shared" si="12"/>
        <v>0.99601593412833622</v>
      </c>
      <c r="L21" s="23">
        <f t="shared" si="13"/>
        <v>175398406</v>
      </c>
      <c r="M21" s="25">
        <f t="shared" si="16"/>
        <v>0.99601593412833622</v>
      </c>
      <c r="N21" s="23">
        <f t="shared" si="14"/>
        <v>176100000</v>
      </c>
      <c r="O21" s="25">
        <f t="shared" si="15"/>
        <v>1</v>
      </c>
    </row>
    <row r="22" spans="1:15" ht="42.75" x14ac:dyDescent="0.25">
      <c r="A22" s="22" t="s">
        <v>33</v>
      </c>
      <c r="B22" s="23">
        <f>VLOOKUP(A22,'[1]DINÁMICA BASE'!$A$4:$H$35,2,0)</f>
        <v>65300000</v>
      </c>
      <c r="C22" s="24">
        <f>VLOOKUP(A22,'[1]DINÁMICA BASE'!$A$4:$H$35,3,0)</f>
        <v>65300000</v>
      </c>
      <c r="D22" s="24">
        <f>VLOOKUP(A22,'[1]DINÁMICA BASE'!$A$4:$H$35,5,0)</f>
        <v>260159</v>
      </c>
      <c r="E22" s="25">
        <f t="shared" si="9"/>
        <v>3.9840581929555894E-3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65039841</v>
      </c>
      <c r="K22" s="25">
        <f t="shared" si="12"/>
        <v>0.99601594180704445</v>
      </c>
      <c r="L22" s="23">
        <f t="shared" si="13"/>
        <v>65039841</v>
      </c>
      <c r="M22" s="25">
        <f t="shared" si="16"/>
        <v>0.99601594180704445</v>
      </c>
      <c r="N22" s="23">
        <f t="shared" si="14"/>
        <v>65300000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VLOOKUP(A23,'[1]DINÁMICA BASE'!$A$4:$H$35,2,0)</f>
        <v>161700000</v>
      </c>
      <c r="C23" s="24">
        <f>VLOOKUP(A23,'[1]DINÁMICA BASE'!$A$4:$H$35,3,0)</f>
        <v>161700000</v>
      </c>
      <c r="D23" s="24">
        <f>VLOOKUP(A23,'[1]DINÁMICA BASE'!$A$4:$H$35,5,0)</f>
        <v>644223</v>
      </c>
      <c r="E23" s="25">
        <f t="shared" si="9"/>
        <v>3.9840630797773656E-3</v>
      </c>
      <c r="F23" s="23">
        <f>VLOOKUP(A23,'[1]DINÁMICA BASE'!$A$4:$H$35,6,0)</f>
        <v>0</v>
      </c>
      <c r="G23" s="25">
        <f t="shared" si="10"/>
        <v>0</v>
      </c>
      <c r="H23" s="23">
        <f>VLOOKUP(A23,'[1]DINÁMICA BASE'!$A$4:$H$35,4,0)</f>
        <v>161694223</v>
      </c>
      <c r="I23" s="23">
        <f>VLOOKUP(A23,'[1]DINÁMICA BASE'!$A$4:$H$35,7,0)</f>
        <v>0</v>
      </c>
      <c r="J23" s="23">
        <f t="shared" si="11"/>
        <v>5777</v>
      </c>
      <c r="K23" s="25">
        <f t="shared" si="12"/>
        <v>3.5726654298082867E-5</v>
      </c>
      <c r="L23" s="23">
        <f t="shared" si="13"/>
        <v>161055777</v>
      </c>
      <c r="M23" s="25">
        <f t="shared" si="16"/>
        <v>0.99601593692022261</v>
      </c>
      <c r="N23" s="23">
        <f t="shared" si="14"/>
        <v>161700000</v>
      </c>
      <c r="O23" s="25">
        <f t="shared" si="15"/>
        <v>1</v>
      </c>
    </row>
    <row r="24" spans="1:15" x14ac:dyDescent="0.25">
      <c r="A24" s="22" t="s">
        <v>35</v>
      </c>
      <c r="B24" s="23">
        <f>VLOOKUP(A24,'[1]DINÁMICA BASE'!$A$4:$H$35,2,0)</f>
        <v>329800000</v>
      </c>
      <c r="C24" s="24">
        <f>VLOOKUP(A24,'[1]DINÁMICA BASE'!$A$4:$H$35,3,0)</f>
        <v>329800000</v>
      </c>
      <c r="D24" s="24">
        <f>VLOOKUP(A24,'[1]DINÁMICA BASE'!$A$4:$H$35,5,0)</f>
        <v>212033434.09999999</v>
      </c>
      <c r="E24" s="25">
        <f t="shared" si="9"/>
        <v>0.64291520345664033</v>
      </c>
      <c r="F24" s="23">
        <f>VLOOKUP(A24,'[1]DINÁMICA BASE'!$A$4:$H$35,6,0)</f>
        <v>211951167.59999999</v>
      </c>
      <c r="G24" s="25">
        <f t="shared" si="10"/>
        <v>0.64266575985445717</v>
      </c>
      <c r="H24" s="23">
        <f>VLOOKUP(A24,'[1]DINÁMICA BASE'!$A$4:$H$35,4,0)</f>
        <v>329800000</v>
      </c>
      <c r="I24" s="23">
        <f>VLOOKUP(A24,'[1]DINÁMICA BASE'!$A$4:$H$35,7,0)</f>
        <v>211951167.59999999</v>
      </c>
      <c r="J24" s="23">
        <f t="shared" si="11"/>
        <v>0</v>
      </c>
      <c r="K24" s="25">
        <f t="shared" si="12"/>
        <v>0</v>
      </c>
      <c r="L24" s="23">
        <f t="shared" si="13"/>
        <v>117766565.90000001</v>
      </c>
      <c r="M24" s="25">
        <f t="shared" si="16"/>
        <v>0.35708479654335962</v>
      </c>
      <c r="N24" s="23">
        <f t="shared" si="14"/>
        <v>117848832.40000001</v>
      </c>
      <c r="O24" s="25">
        <f t="shared" si="15"/>
        <v>0.35733424014554277</v>
      </c>
    </row>
    <row r="25" spans="1:15" ht="28.5" x14ac:dyDescent="0.25">
      <c r="A25" s="22" t="s">
        <v>36</v>
      </c>
      <c r="B25" s="23">
        <f>VLOOKUP(A25,'[1]DINÁMICA BASE'!$A$4:$H$35,2,0)</f>
        <v>570100000</v>
      </c>
      <c r="C25" s="24">
        <f>VLOOKUP(A25,'[1]DINÁMICA BASE'!$A$4:$H$35,3,0)</f>
        <v>570100000</v>
      </c>
      <c r="D25" s="24">
        <f>VLOOKUP(A25,'[1]DINÁMICA BASE'!$A$4:$H$35,5,0)</f>
        <v>396462780</v>
      </c>
      <c r="E25" s="25">
        <f t="shared" si="9"/>
        <v>0.69542673215225403</v>
      </c>
      <c r="F25" s="23">
        <f>VLOOKUP(A25,'[1]DINÁMICA BASE'!$A$4:$H$35,6,0)</f>
        <v>396462780</v>
      </c>
      <c r="G25" s="25">
        <f t="shared" si="10"/>
        <v>0.69542673215225403</v>
      </c>
      <c r="H25" s="23">
        <f>VLOOKUP(A25,'[1]DINÁMICA BASE'!$A$4:$H$35,4,0)</f>
        <v>570000000</v>
      </c>
      <c r="I25" s="23">
        <f>VLOOKUP(A25,'[1]DINÁMICA BASE'!$A$4:$H$35,7,0)</f>
        <v>396462780</v>
      </c>
      <c r="J25" s="23">
        <f t="shared" si="11"/>
        <v>100000</v>
      </c>
      <c r="K25" s="25">
        <f t="shared" si="12"/>
        <v>1.7540782318891423E-4</v>
      </c>
      <c r="L25" s="23">
        <f t="shared" si="13"/>
        <v>173637220</v>
      </c>
      <c r="M25" s="25">
        <f t="shared" si="16"/>
        <v>0.30457326784774602</v>
      </c>
      <c r="N25" s="23">
        <f t="shared" si="14"/>
        <v>173637220</v>
      </c>
      <c r="O25" s="25">
        <f t="shared" si="15"/>
        <v>0.30457326784774602</v>
      </c>
    </row>
    <row r="26" spans="1:15" x14ac:dyDescent="0.25">
      <c r="A26" s="22" t="s">
        <v>37</v>
      </c>
      <c r="B26" s="23">
        <f>VLOOKUP(A26,'[1]DINÁMICA BASE'!$A$4:$H$35,2,0)</f>
        <v>0</v>
      </c>
      <c r="C26" s="24">
        <f>VLOOKUP(A26,'[1]DINÁMICA BASE'!$A$4:$H$35,3,0)</f>
        <v>40010000</v>
      </c>
      <c r="D26" s="24">
        <f>VLOOKUP(A26,'[1]DINÁMICA BASE'!$A$4:$H$35,5,0)</f>
        <v>0</v>
      </c>
      <c r="E26" s="25">
        <f t="shared" si="9"/>
        <v>0</v>
      </c>
      <c r="F26" s="23">
        <f>VLOOKUP(A26,'[1]DINÁMICA BASE'!$A$4:$H$35,6,0)</f>
        <v>0</v>
      </c>
      <c r="G26" s="25">
        <f t="shared" si="10"/>
        <v>0</v>
      </c>
      <c r="H26" s="23">
        <f>VLOOKUP(A26,'[1]DINÁMICA BASE'!$A$4:$H$35,4,0)</f>
        <v>19970000</v>
      </c>
      <c r="I26" s="23">
        <f>VLOOKUP(A26,'[1]DINÁMICA BASE'!$A$4:$H$35,7,0)</f>
        <v>0</v>
      </c>
      <c r="J26" s="23">
        <f t="shared" si="11"/>
        <v>20040000</v>
      </c>
      <c r="K26" s="25">
        <f t="shared" si="12"/>
        <v>0.50087478130467378</v>
      </c>
      <c r="L26" s="23">
        <f t="shared" si="13"/>
        <v>40010000</v>
      </c>
      <c r="M26" s="25">
        <f t="shared" si="16"/>
        <v>1</v>
      </c>
      <c r="N26" s="23">
        <f t="shared" si="14"/>
        <v>40010000</v>
      </c>
      <c r="O26" s="25">
        <f t="shared" si="15"/>
        <v>1</v>
      </c>
    </row>
    <row r="27" spans="1:15" x14ac:dyDescent="0.25">
      <c r="A27" s="22" t="s">
        <v>38</v>
      </c>
      <c r="B27" s="23">
        <f>VLOOKUP(A27,'[1]DINÁMICA BASE'!$A$4:$H$35,2,0)</f>
        <v>177700000</v>
      </c>
      <c r="C27" s="24">
        <f>VLOOKUP(A27,'[1]DINÁMICA BASE'!$A$4:$H$35,3,0)</f>
        <v>177700000</v>
      </c>
      <c r="D27" s="24">
        <f>VLOOKUP(A27,'[1]DINÁMICA BASE'!$A$4:$H$35,5,0)</f>
        <v>161692870</v>
      </c>
      <c r="E27" s="25">
        <f t="shared" si="9"/>
        <v>0.90992048396173331</v>
      </c>
      <c r="F27" s="23">
        <f>VLOOKUP(A27,'[1]DINÁMICA BASE'!$A$4:$H$35,6,0)</f>
        <v>153033448</v>
      </c>
      <c r="G27" s="25">
        <f t="shared" si="10"/>
        <v>0.86118991558806979</v>
      </c>
      <c r="H27" s="23">
        <f>VLOOKUP(A27,'[1]DINÁMICA BASE'!$A$4:$H$35,4,0)</f>
        <v>167888494.96000001</v>
      </c>
      <c r="I27" s="23">
        <f>VLOOKUP(A27,'[1]DINÁMICA BASE'!$A$4:$H$35,7,0)</f>
        <v>147265482</v>
      </c>
      <c r="J27" s="23">
        <f t="shared" si="11"/>
        <v>9811505.0399999917</v>
      </c>
      <c r="K27" s="25">
        <f t="shared" si="12"/>
        <v>5.5213871918964499E-2</v>
      </c>
      <c r="L27" s="23">
        <f t="shared" si="13"/>
        <v>16007130</v>
      </c>
      <c r="M27" s="25">
        <f t="shared" si="16"/>
        <v>9.0079516038266735E-2</v>
      </c>
      <c r="N27" s="23">
        <f t="shared" si="14"/>
        <v>24666552</v>
      </c>
      <c r="O27" s="25">
        <f t="shared" si="15"/>
        <v>0.13881008441193021</v>
      </c>
    </row>
    <row r="28" spans="1:15" s="18" customFormat="1" ht="15.75" customHeight="1" x14ac:dyDescent="0.25">
      <c r="A28" s="15" t="s">
        <v>39</v>
      </c>
      <c r="B28" s="16">
        <f>SUM(B29:B39)</f>
        <v>76950000000</v>
      </c>
      <c r="C28" s="16">
        <f t="shared" ref="C28:F28" si="21">SUM(C29:C39)</f>
        <v>80421783023</v>
      </c>
      <c r="D28" s="16">
        <f t="shared" si="21"/>
        <v>62195337011.160004</v>
      </c>
      <c r="E28" s="17">
        <f t="shared" si="9"/>
        <v>0.77336431341459599</v>
      </c>
      <c r="F28" s="16">
        <f t="shared" si="21"/>
        <v>34280683233.519997</v>
      </c>
      <c r="G28" s="17">
        <f t="shared" si="10"/>
        <v>0.42626116886411225</v>
      </c>
      <c r="H28" s="16">
        <f>SUM(H29:H39)</f>
        <v>65162137034.330002</v>
      </c>
      <c r="I28" s="16">
        <f t="shared" ref="I28:N28" si="22">SUM(I29:I39)</f>
        <v>34271608182.519997</v>
      </c>
      <c r="J28" s="16">
        <f t="shared" si="22"/>
        <v>15259645988.669998</v>
      </c>
      <c r="K28" s="17">
        <f t="shared" si="12"/>
        <v>0.18974518364391224</v>
      </c>
      <c r="L28" s="16">
        <f t="shared" si="22"/>
        <v>18226446011.84</v>
      </c>
      <c r="M28" s="17">
        <f t="shared" si="16"/>
        <v>0.22663568658540409</v>
      </c>
      <c r="N28" s="16">
        <f t="shared" si="22"/>
        <v>46141099789.480003</v>
      </c>
      <c r="O28" s="17">
        <f t="shared" si="15"/>
        <v>0.57373883113588775</v>
      </c>
    </row>
    <row r="29" spans="1:15" ht="28.5" x14ac:dyDescent="0.25">
      <c r="A29" s="22" t="s">
        <v>40</v>
      </c>
      <c r="B29" s="23">
        <f>VLOOKUP(A29,'[1]DINÁMICA BASE'!$A$4:$H$35,2,0)</f>
        <v>419000000</v>
      </c>
      <c r="C29" s="24">
        <f>VLOOKUP(A29,'[1]DINÁMICA BASE'!$A$4:$H$35,3,0)</f>
        <v>419000000</v>
      </c>
      <c r="D29" s="24">
        <f>VLOOKUP(A29,'[1]DINÁMICA BASE'!$A$4:$H$35,5,0)</f>
        <v>354282320</v>
      </c>
      <c r="E29" s="25">
        <f t="shared" si="9"/>
        <v>0.84554252983293554</v>
      </c>
      <c r="F29" s="23">
        <f>VLOOKUP(A29,'[1]DINÁMICA BASE'!$A$4:$H$35,6,0)</f>
        <v>19635320</v>
      </c>
      <c r="G29" s="25">
        <f t="shared" si="10"/>
        <v>4.6862338902147971E-2</v>
      </c>
      <c r="H29" s="23">
        <f>VLOOKUP(A29,'[1]DINÁMICA BASE'!$A$4:$H$35,4,0)</f>
        <v>365647000</v>
      </c>
      <c r="I29" s="23">
        <f>VLOOKUP(A29,'[1]DINÁMICA BASE'!$A$4:$H$35,7,0)</f>
        <v>19635320</v>
      </c>
      <c r="J29" s="23">
        <f t="shared" si="11"/>
        <v>53353000</v>
      </c>
      <c r="K29" s="25">
        <f t="shared" si="12"/>
        <v>0.12733412887828163</v>
      </c>
      <c r="L29" s="23">
        <f t="shared" si="13"/>
        <v>64717680</v>
      </c>
      <c r="M29" s="25">
        <f t="shared" si="16"/>
        <v>0.15445747016706443</v>
      </c>
      <c r="N29" s="23">
        <f t="shared" si="14"/>
        <v>399364680</v>
      </c>
      <c r="O29" s="25">
        <f t="shared" si="15"/>
        <v>0.95313766109785203</v>
      </c>
    </row>
    <row r="30" spans="1:15" ht="57" x14ac:dyDescent="0.25">
      <c r="A30" s="22" t="s">
        <v>41</v>
      </c>
      <c r="B30" s="23">
        <f>VLOOKUP(A30,'[1]DINÁMICA BASE'!$A$4:$H$35,2,0)</f>
        <v>779000000</v>
      </c>
      <c r="C30" s="24">
        <f>VLOOKUP(A30,'[1]DINÁMICA BASE'!$A$4:$H$35,3,0)</f>
        <v>1179000000</v>
      </c>
      <c r="D30" s="24">
        <f>VLOOKUP(A30,'[1]DINÁMICA BASE'!$A$4:$H$35,5,0)</f>
        <v>987197797</v>
      </c>
      <c r="E30" s="25">
        <f t="shared" si="9"/>
        <v>0.83731789397794743</v>
      </c>
      <c r="F30" s="23">
        <f>VLOOKUP(A30,'[1]DINÁMICA BASE'!$A$4:$H$35,6,0)</f>
        <v>536657258.66000003</v>
      </c>
      <c r="G30" s="25">
        <f t="shared" si="10"/>
        <v>0.45518003279050046</v>
      </c>
      <c r="H30" s="23">
        <f>VLOOKUP(A30,'[1]DINÁMICA BASE'!$A$4:$H$35,4,0)</f>
        <v>1142457127</v>
      </c>
      <c r="I30" s="23">
        <f>VLOOKUP(A30,'[1]DINÁMICA BASE'!$A$4:$H$35,7,0)</f>
        <v>536657258.66000003</v>
      </c>
      <c r="J30" s="23">
        <f t="shared" si="11"/>
        <v>36542873</v>
      </c>
      <c r="K30" s="25">
        <f t="shared" si="12"/>
        <v>3.09948032230704E-2</v>
      </c>
      <c r="L30" s="23">
        <f t="shared" si="13"/>
        <v>191802203</v>
      </c>
      <c r="M30" s="25">
        <f t="shared" si="16"/>
        <v>0.16268210602205257</v>
      </c>
      <c r="N30" s="23">
        <f t="shared" si="14"/>
        <v>642342741.33999991</v>
      </c>
      <c r="O30" s="25">
        <f t="shared" si="15"/>
        <v>0.54481996720949954</v>
      </c>
    </row>
    <row r="31" spans="1:15" ht="57" x14ac:dyDescent="0.25">
      <c r="A31" s="22" t="s">
        <v>42</v>
      </c>
      <c r="B31" s="23">
        <f>VLOOKUP(A31,'[1]DINÁMICA BASE'!$A$4:$H$35,2,0)</f>
        <v>2412000000</v>
      </c>
      <c r="C31" s="24">
        <f>VLOOKUP(A31,'[1]DINÁMICA BASE'!$A$4:$H$35,3,0)</f>
        <v>5330400000</v>
      </c>
      <c r="D31" s="24">
        <f>VLOOKUP(A31,'[1]DINÁMICA BASE'!$A$4:$H$35,5,0)</f>
        <v>4765495277</v>
      </c>
      <c r="E31" s="25">
        <f t="shared" si="9"/>
        <v>0.89402207657961874</v>
      </c>
      <c r="F31" s="23">
        <f>VLOOKUP(A31,'[1]DINÁMICA BASE'!$A$4:$H$35,6,0)</f>
        <v>1954598498</v>
      </c>
      <c r="G31" s="25">
        <f t="shared" si="10"/>
        <v>0.36668889726849768</v>
      </c>
      <c r="H31" s="23">
        <f>VLOOKUP(A31,'[1]DINÁMICA BASE'!$A$4:$H$35,4,0)</f>
        <v>5020514630</v>
      </c>
      <c r="I31" s="23">
        <f>VLOOKUP(A31,'[1]DINÁMICA BASE'!$A$4:$H$35,7,0)</f>
        <v>1954598498</v>
      </c>
      <c r="J31" s="23">
        <f t="shared" si="11"/>
        <v>309885370</v>
      </c>
      <c r="K31" s="25">
        <f t="shared" si="12"/>
        <v>5.8135481389764369E-2</v>
      </c>
      <c r="L31" s="23">
        <f t="shared" si="13"/>
        <v>564904723</v>
      </c>
      <c r="M31" s="25">
        <f t="shared" si="16"/>
        <v>0.1059779234203812</v>
      </c>
      <c r="N31" s="23">
        <f t="shared" si="14"/>
        <v>3375801502</v>
      </c>
      <c r="O31" s="25">
        <f t="shared" si="15"/>
        <v>0.63331110273150237</v>
      </c>
    </row>
    <row r="32" spans="1:15" ht="71.25" x14ac:dyDescent="0.25">
      <c r="A32" s="22" t="s">
        <v>43</v>
      </c>
      <c r="B32" s="23">
        <f>VLOOKUP(A32,'[1]DINÁMICA BASE'!$A$4:$H$35,2,0)</f>
        <v>19139000000</v>
      </c>
      <c r="C32" s="24">
        <f>VLOOKUP(A32,'[1]DINÁMICA BASE'!$A$4:$H$35,3,0)</f>
        <v>19139000000</v>
      </c>
      <c r="D32" s="24">
        <f>VLOOKUP(A32,'[1]DINÁMICA BASE'!$A$4:$H$35,5,0)</f>
        <v>12965718543.959999</v>
      </c>
      <c r="E32" s="25">
        <f t="shared" si="9"/>
        <v>0.67745015643241546</v>
      </c>
      <c r="F32" s="23">
        <f>VLOOKUP(A32,'[1]DINÁMICA BASE'!$A$4:$H$35,6,0)</f>
        <v>7143711949.8900003</v>
      </c>
      <c r="G32" s="25">
        <f t="shared" si="10"/>
        <v>0.37325419039082502</v>
      </c>
      <c r="H32" s="23">
        <f>VLOOKUP(A32,'[1]DINÁMICA BASE'!$A$4:$H$35,4,0)</f>
        <v>13474755777.52</v>
      </c>
      <c r="I32" s="23">
        <f>VLOOKUP(A32,'[1]DINÁMICA BASE'!$A$4:$H$35,7,0)</f>
        <v>7143711949.8900003</v>
      </c>
      <c r="J32" s="23">
        <f t="shared" si="11"/>
        <v>5664244222.4799995</v>
      </c>
      <c r="K32" s="25">
        <f t="shared" si="12"/>
        <v>0.29595298722399288</v>
      </c>
      <c r="L32" s="23">
        <f t="shared" si="13"/>
        <v>6173281456.0400009</v>
      </c>
      <c r="M32" s="25">
        <f t="shared" si="16"/>
        <v>0.32254984356758454</v>
      </c>
      <c r="N32" s="23">
        <f t="shared" si="14"/>
        <v>11995288050.110001</v>
      </c>
      <c r="O32" s="25">
        <f t="shared" si="15"/>
        <v>0.62674580960917503</v>
      </c>
    </row>
    <row r="33" spans="1:15" ht="85.5" x14ac:dyDescent="0.25">
      <c r="A33" s="22" t="s">
        <v>44</v>
      </c>
      <c r="B33" s="23">
        <f>VLOOKUP(A33,'[1]DINÁMICA BASE'!$A$4:$H$35,2,0)</f>
        <v>6676000000</v>
      </c>
      <c r="C33" s="24">
        <f>VLOOKUP(A33,'[1]DINÁMICA BASE'!$A$4:$H$35,3,0)</f>
        <v>6676000000</v>
      </c>
      <c r="D33" s="24">
        <f>VLOOKUP(A33,'[1]DINÁMICA BASE'!$A$4:$H$35,5,0)</f>
        <v>5598842067</v>
      </c>
      <c r="E33" s="25">
        <f t="shared" si="9"/>
        <v>0.8386521969742361</v>
      </c>
      <c r="F33" s="23">
        <f>VLOOKUP(A33,'[1]DINÁMICA BASE'!$A$4:$H$35,6,0)</f>
        <v>2981398368</v>
      </c>
      <c r="G33" s="25">
        <f t="shared" si="10"/>
        <v>0.44658453684841221</v>
      </c>
      <c r="H33" s="23">
        <f>VLOOKUP(A33,'[1]DINÁMICA BASE'!$A$4:$H$35,4,0)</f>
        <v>5655872217</v>
      </c>
      <c r="I33" s="23">
        <f>VLOOKUP(A33,'[1]DINÁMICA BASE'!$A$4:$H$35,7,0)</f>
        <v>2981398368</v>
      </c>
      <c r="J33" s="23">
        <f t="shared" si="11"/>
        <v>1020127783</v>
      </c>
      <c r="K33" s="25">
        <f t="shared" si="12"/>
        <v>0.15280524011384061</v>
      </c>
      <c r="L33" s="23">
        <f t="shared" si="13"/>
        <v>1077157933</v>
      </c>
      <c r="M33" s="25">
        <f t="shared" si="16"/>
        <v>0.16134780302576393</v>
      </c>
      <c r="N33" s="23">
        <f t="shared" si="14"/>
        <v>3694601632</v>
      </c>
      <c r="O33" s="25">
        <f t="shared" si="15"/>
        <v>0.55341546315158774</v>
      </c>
    </row>
    <row r="34" spans="1:15" ht="71.25" x14ac:dyDescent="0.25">
      <c r="A34" s="22" t="s">
        <v>45</v>
      </c>
      <c r="B34" s="23">
        <f>VLOOKUP(A34,'[1]DINÁMICA BASE'!$A$4:$H$35,2,0)</f>
        <v>3551000000</v>
      </c>
      <c r="C34" s="24">
        <f>VLOOKUP(A34,'[1]DINÁMICA BASE'!$A$4:$H$35,3,0)</f>
        <v>3932834286</v>
      </c>
      <c r="D34" s="24">
        <f>VLOOKUP(A34,'[1]DINÁMICA BASE'!$A$4:$H$35,5,0)</f>
        <v>3705162879</v>
      </c>
      <c r="E34" s="25">
        <f t="shared" si="9"/>
        <v>0.94211009403308477</v>
      </c>
      <c r="F34" s="23">
        <f>VLOOKUP(A34,'[1]DINÁMICA BASE'!$A$4:$H$35,6,0)</f>
        <v>1851148747</v>
      </c>
      <c r="G34" s="25">
        <f t="shared" si="10"/>
        <v>0.470690756940782</v>
      </c>
      <c r="H34" s="23">
        <f>VLOOKUP(A34,'[1]DINÁMICA BASE'!$A$4:$H$35,4,0)</f>
        <v>3872373295</v>
      </c>
      <c r="I34" s="23">
        <f>VLOOKUP(A34,'[1]DINÁMICA BASE'!$A$4:$H$35,7,0)</f>
        <v>1850489848</v>
      </c>
      <c r="J34" s="23">
        <f t="shared" si="11"/>
        <v>60460991</v>
      </c>
      <c r="K34" s="25">
        <f t="shared" si="12"/>
        <v>1.5373388910696655E-2</v>
      </c>
      <c r="L34" s="23">
        <f t="shared" si="13"/>
        <v>227671407</v>
      </c>
      <c r="M34" s="25">
        <f t="shared" si="16"/>
        <v>5.7889905966915178E-2</v>
      </c>
      <c r="N34" s="23">
        <f t="shared" si="14"/>
        <v>2081685539</v>
      </c>
      <c r="O34" s="25">
        <f t="shared" si="15"/>
        <v>0.529309243059218</v>
      </c>
    </row>
    <row r="35" spans="1:15" ht="42.75" x14ac:dyDescent="0.25">
      <c r="A35" s="22" t="s">
        <v>46</v>
      </c>
      <c r="B35" s="23">
        <f>VLOOKUP(A35,'[1]DINÁMICA BASE'!$A$4:$H$35,2,0)</f>
        <v>3419000000</v>
      </c>
      <c r="C35" s="24">
        <f>VLOOKUP(A35,'[1]DINÁMICA BASE'!$A$4:$H$35,3,0)</f>
        <v>3590548737</v>
      </c>
      <c r="D35" s="24">
        <f>VLOOKUP(A35,'[1]DINÁMICA BASE'!$A$4:$H$35,5,0)</f>
        <v>3071257097</v>
      </c>
      <c r="E35" s="25">
        <f t="shared" si="9"/>
        <v>0.85537262462175012</v>
      </c>
      <c r="F35" s="23">
        <f>VLOOKUP(A35,'[1]DINÁMICA BASE'!$A$4:$H$35,6,0)</f>
        <v>1301160256</v>
      </c>
      <c r="G35" s="25">
        <f t="shared" si="10"/>
        <v>0.36238479165921428</v>
      </c>
      <c r="H35" s="23">
        <f>VLOOKUP(A35,'[1]DINÁMICA BASE'!$A$4:$H$35,4,0)</f>
        <v>3161312134</v>
      </c>
      <c r="I35" s="23">
        <f>VLOOKUP(A35,'[1]DINÁMICA BASE'!$A$4:$H$35,7,0)</f>
        <v>1301160256</v>
      </c>
      <c r="J35" s="23">
        <f t="shared" si="11"/>
        <v>429236603</v>
      </c>
      <c r="K35" s="25">
        <f t="shared" si="12"/>
        <v>0.11954624054445748</v>
      </c>
      <c r="L35" s="23">
        <f t="shared" si="13"/>
        <v>519291640</v>
      </c>
      <c r="M35" s="25">
        <f t="shared" si="16"/>
        <v>0.14462737537824988</v>
      </c>
      <c r="N35" s="23">
        <f t="shared" si="14"/>
        <v>2289388481</v>
      </c>
      <c r="O35" s="25">
        <f t="shared" si="15"/>
        <v>0.63761520834078567</v>
      </c>
    </row>
    <row r="36" spans="1:15" ht="42.75" x14ac:dyDescent="0.25">
      <c r="A36" s="22" t="s">
        <v>47</v>
      </c>
      <c r="B36" s="23">
        <f>VLOOKUP(A36,'[1]DINÁMICA BASE'!$A$4:$H$35,2,0)</f>
        <v>22869000000</v>
      </c>
      <c r="C36" s="24">
        <f>VLOOKUP(A36,'[1]DINÁMICA BASE'!$A$4:$H$35,3,0)</f>
        <v>21997000000</v>
      </c>
      <c r="D36" s="24">
        <f>VLOOKUP(A36,'[1]DINÁMICA BASE'!$A$4:$H$35,5,0)</f>
        <v>16179160780.870001</v>
      </c>
      <c r="E36" s="25">
        <f t="shared" si="9"/>
        <v>0.73551669686184484</v>
      </c>
      <c r="F36" s="23">
        <f>VLOOKUP(A36,'[1]DINÁMICA BASE'!$A$4:$H$35,6,0)</f>
        <v>10361831458.290001</v>
      </c>
      <c r="G36" s="25">
        <f t="shared" si="10"/>
        <v>0.47105657400054557</v>
      </c>
      <c r="H36" s="23">
        <f>VLOOKUP(A36,'[1]DINÁMICA BASE'!$A$4:$H$35,4,0)</f>
        <v>16774194630.870001</v>
      </c>
      <c r="I36" s="23">
        <f>VLOOKUP(A36,'[1]DINÁMICA BASE'!$A$4:$H$35,7,0)</f>
        <v>10353561728.290001</v>
      </c>
      <c r="J36" s="23">
        <f t="shared" si="11"/>
        <v>5222805369.1299992</v>
      </c>
      <c r="K36" s="25">
        <f t="shared" si="12"/>
        <v>0.23743262122698547</v>
      </c>
      <c r="L36" s="23">
        <f t="shared" si="13"/>
        <v>5817839219.1299992</v>
      </c>
      <c r="M36" s="25">
        <f t="shared" si="16"/>
        <v>0.26448330313815516</v>
      </c>
      <c r="N36" s="23">
        <f t="shared" si="14"/>
        <v>11635168541.709999</v>
      </c>
      <c r="O36" s="25">
        <f t="shared" si="15"/>
        <v>0.52894342599945443</v>
      </c>
    </row>
    <row r="37" spans="1:15" ht="57" x14ac:dyDescent="0.25">
      <c r="A37" s="22" t="s">
        <v>48</v>
      </c>
      <c r="B37" s="23">
        <f>VLOOKUP(A37,'[1]DINÁMICA BASE'!$A$4:$H$35,2,0)</f>
        <v>1771000000</v>
      </c>
      <c r="C37" s="24">
        <f>VLOOKUP(A37,'[1]DINÁMICA BASE'!$A$4:$H$35,3,0)</f>
        <v>2243000000</v>
      </c>
      <c r="D37" s="24">
        <f>VLOOKUP(A37,'[1]DINÁMICA BASE'!$A$4:$H$35,5,0)</f>
        <v>1746619399.6700001</v>
      </c>
      <c r="E37" s="25">
        <f t="shared" si="9"/>
        <v>0.7786979044449398</v>
      </c>
      <c r="F37" s="23">
        <f>VLOOKUP(A37,'[1]DINÁMICA BASE'!$A$4:$H$35,6,0)</f>
        <v>1010349702.67</v>
      </c>
      <c r="G37" s="25">
        <f t="shared" si="10"/>
        <v>0.4504456989166295</v>
      </c>
      <c r="H37" s="23">
        <f>VLOOKUP(A37,'[1]DINÁMICA BASE'!$A$4:$H$35,4,0)</f>
        <v>1846882599.6700001</v>
      </c>
      <c r="I37" s="23">
        <f>VLOOKUP(A37,'[1]DINÁMICA BASE'!$A$4:$H$35,7,0)</f>
        <v>1010349702.67</v>
      </c>
      <c r="J37" s="23">
        <f t="shared" si="11"/>
        <v>396117400.32999992</v>
      </c>
      <c r="K37" s="25">
        <f t="shared" si="12"/>
        <v>0.17660160514043688</v>
      </c>
      <c r="L37" s="23">
        <f t="shared" si="13"/>
        <v>496380600.32999992</v>
      </c>
      <c r="M37" s="25">
        <f t="shared" si="16"/>
        <v>0.22130209555506014</v>
      </c>
      <c r="N37" s="23">
        <f t="shared" si="14"/>
        <v>1232650297.3299999</v>
      </c>
      <c r="O37" s="25">
        <f t="shared" si="15"/>
        <v>0.54955430108337044</v>
      </c>
    </row>
    <row r="38" spans="1:15" ht="57" x14ac:dyDescent="0.25">
      <c r="A38" s="22" t="s">
        <v>49</v>
      </c>
      <c r="B38" s="23">
        <f>VLOOKUP(A38,'[1]DINÁMICA BASE'!$A$4:$H$35,2,0)</f>
        <v>1066000000</v>
      </c>
      <c r="C38" s="24">
        <f>VLOOKUP(A38,'[1]DINÁMICA BASE'!$A$4:$H$35,3,0)</f>
        <v>1066000000</v>
      </c>
      <c r="D38" s="24">
        <f>VLOOKUP(A38,'[1]DINÁMICA BASE'!$A$4:$H$35,5,0)</f>
        <v>891105568</v>
      </c>
      <c r="E38" s="25">
        <f t="shared" si="9"/>
        <v>0.83593392870544092</v>
      </c>
      <c r="F38" s="23">
        <f>VLOOKUP(A38,'[1]DINÁMICA BASE'!$A$4:$H$35,6,0)</f>
        <v>356459696</v>
      </c>
      <c r="G38" s="25">
        <f t="shared" si="10"/>
        <v>0.33438995872420263</v>
      </c>
      <c r="H38" s="23">
        <f>VLOOKUP(A38,'[1]DINÁMICA BASE'!$A$4:$H$35,4,0)</f>
        <v>895786970</v>
      </c>
      <c r="I38" s="23">
        <f>VLOOKUP(A38,'[1]DINÁMICA BASE'!$A$4:$H$35,7,0)</f>
        <v>356459696</v>
      </c>
      <c r="J38" s="23">
        <f t="shared" si="11"/>
        <v>170213030</v>
      </c>
      <c r="K38" s="25">
        <f t="shared" si="12"/>
        <v>0.15967451219512196</v>
      </c>
      <c r="L38" s="23">
        <f t="shared" si="13"/>
        <v>174894432</v>
      </c>
      <c r="M38" s="25">
        <f t="shared" si="16"/>
        <v>0.16406607129455911</v>
      </c>
      <c r="N38" s="23">
        <f t="shared" si="14"/>
        <v>709540304</v>
      </c>
      <c r="O38" s="25">
        <f t="shared" si="15"/>
        <v>0.66561004127579737</v>
      </c>
    </row>
    <row r="39" spans="1:15" ht="42.75" x14ac:dyDescent="0.25">
      <c r="A39" s="22" t="s">
        <v>50</v>
      </c>
      <c r="B39" s="23">
        <f>VLOOKUP(A39,'[1]DINÁMICA BASE'!$A$4:$H$35,2,0)</f>
        <v>14849000000</v>
      </c>
      <c r="C39" s="24">
        <f>VLOOKUP(A39,'[1]DINÁMICA BASE'!$A$4:$H$35,3,0)</f>
        <v>14849000000</v>
      </c>
      <c r="D39" s="24">
        <f>VLOOKUP(A39,'[1]DINÁMICA BASE'!$A$4:$H$35,5,0)</f>
        <v>11930495281.66</v>
      </c>
      <c r="E39" s="25">
        <f t="shared" si="9"/>
        <v>0.80345446034480439</v>
      </c>
      <c r="F39" s="23">
        <f>VLOOKUP(A39,'[1]DINÁMICA BASE'!$A$4:$H$35,6,0)</f>
        <v>6763731979.0100002</v>
      </c>
      <c r="G39" s="25">
        <f t="shared" si="10"/>
        <v>0.45550084039396593</v>
      </c>
      <c r="H39" s="23">
        <f>VLOOKUP(A39,'[1]DINÁMICA BASE'!$A$4:$H$35,4,0)</f>
        <v>12952340653.27</v>
      </c>
      <c r="I39" s="23">
        <f>VLOOKUP(A39,'[1]DINÁMICA BASE'!$A$4:$H$35,7,0)</f>
        <v>6763585557.0100002</v>
      </c>
      <c r="J39" s="23">
        <f t="shared" si="11"/>
        <v>1896659346.7299995</v>
      </c>
      <c r="K39" s="25">
        <f t="shared" si="12"/>
        <v>0.12772976946124315</v>
      </c>
      <c r="L39" s="23">
        <f t="shared" si="13"/>
        <v>2918504718.3400002</v>
      </c>
      <c r="M39" s="25">
        <f t="shared" si="16"/>
        <v>0.19654553965519564</v>
      </c>
      <c r="N39" s="23">
        <f t="shared" si="14"/>
        <v>8085268020.9899998</v>
      </c>
      <c r="O39" s="25">
        <f t="shared" si="15"/>
        <v>0.54449915960603401</v>
      </c>
    </row>
    <row r="40" spans="1:15" s="18" customFormat="1" ht="15.75" x14ac:dyDescent="0.25">
      <c r="A40" s="27" t="s">
        <v>51</v>
      </c>
      <c r="B40" s="28">
        <f>B8+B28</f>
        <v>140494883000</v>
      </c>
      <c r="C40" s="28">
        <f t="shared" ref="C40:N40" si="23">C8+C28</f>
        <v>143966666023</v>
      </c>
      <c r="D40" s="28">
        <f t="shared" si="23"/>
        <v>102449963487.62</v>
      </c>
      <c r="E40" s="17">
        <f t="shared" si="9"/>
        <v>0.71162281045844789</v>
      </c>
      <c r="F40" s="28">
        <f t="shared" si="23"/>
        <v>69933013623.599991</v>
      </c>
      <c r="G40" s="17">
        <f t="shared" si="10"/>
        <v>0.48575837418105905</v>
      </c>
      <c r="H40" s="28">
        <f t="shared" si="23"/>
        <v>125313614179.88</v>
      </c>
      <c r="I40" s="28">
        <f t="shared" si="23"/>
        <v>69778466763.369995</v>
      </c>
      <c r="J40" s="28">
        <f t="shared" si="23"/>
        <v>18653051843.119999</v>
      </c>
      <c r="K40" s="17">
        <f t="shared" si="12"/>
        <v>0.1295650747384815</v>
      </c>
      <c r="L40" s="28">
        <f t="shared" si="23"/>
        <v>41516702535.380005</v>
      </c>
      <c r="M40" s="17">
        <f t="shared" si="16"/>
        <v>0.28837718954155211</v>
      </c>
      <c r="N40" s="28">
        <f t="shared" si="23"/>
        <v>74033652399.400009</v>
      </c>
      <c r="O40" s="17">
        <f t="shared" si="15"/>
        <v>0.51424162581894095</v>
      </c>
    </row>
    <row r="41" spans="1:15" s="29" customFormat="1" x14ac:dyDescent="0.25">
      <c r="B41" s="30">
        <f>B40-[2]REP_EPG034_EjecucionPresupuesta!P32</f>
        <v>0</v>
      </c>
      <c r="C41" s="31">
        <f>C40-[2]REP_EPG034_EjecucionPresupuesta!S32</f>
        <v>3471783023</v>
      </c>
      <c r="D41" s="31">
        <f>D40-[2]REP_EPG034_EjecucionPresupuesta!W32</f>
        <v>49766248293.069992</v>
      </c>
      <c r="E41" s="32">
        <f>D40/C40</f>
        <v>0.71162281045844789</v>
      </c>
      <c r="F41" s="30">
        <f>F40-[2]REP_EPG034_EjecucionPresupuesta!X32</f>
        <v>65011763384.399994</v>
      </c>
      <c r="G41" s="32">
        <f>F40/C40</f>
        <v>0.48575837418105905</v>
      </c>
      <c r="H41" s="30">
        <f>H40-[2]REP_EPG034_EjecucionPresupuesta!U32</f>
        <v>16302060745.800003</v>
      </c>
      <c r="I41" s="30">
        <f>I40-[2]REP_EPG034_EjecucionPresupuesta!Z32</f>
        <v>65506093721.909996</v>
      </c>
      <c r="J41" s="30">
        <f>C40-(H40+J40)</f>
        <v>0</v>
      </c>
      <c r="K41" s="32">
        <f>J40/C40</f>
        <v>0.1295650747384815</v>
      </c>
      <c r="L41" s="30">
        <f>C40-(D40+L40)</f>
        <v>0</v>
      </c>
      <c r="M41" s="32">
        <f>L40/C40</f>
        <v>0.28837718954155211</v>
      </c>
      <c r="N41" s="30">
        <f>C40-(F40+N40)</f>
        <v>0</v>
      </c>
      <c r="O41" s="32">
        <f>N40/C40</f>
        <v>0.51424162581894095</v>
      </c>
    </row>
    <row r="42" spans="1:15" x14ac:dyDescent="0.25">
      <c r="F42" s="3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Cesar Augusto Montaño Patarroyo</cp:lastModifiedBy>
  <dcterms:created xsi:type="dcterms:W3CDTF">2016-09-01T15:26:58Z</dcterms:created>
  <dcterms:modified xsi:type="dcterms:W3CDTF">2016-09-01T15:27:51Z</dcterms:modified>
</cp:coreProperties>
</file>