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camontano\Documents\2016\WEB SIC\"/>
    </mc:Choice>
  </mc:AlternateContent>
  <bookViews>
    <workbookView xWindow="0" yWindow="0" windowWidth="20490" windowHeight="7755"/>
  </bookViews>
  <sheets>
    <sheet name="EJECUCIÓN WEB" sheetId="2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2" l="1"/>
  <c r="M38" i="2" s="1"/>
  <c r="I38" i="2"/>
  <c r="H38" i="2"/>
  <c r="F38" i="2"/>
  <c r="D38" i="2"/>
  <c r="E38" i="2" s="1"/>
  <c r="C38" i="2"/>
  <c r="B38" i="2"/>
  <c r="I37" i="2"/>
  <c r="H37" i="2"/>
  <c r="F37" i="2"/>
  <c r="D37" i="2"/>
  <c r="C37" i="2"/>
  <c r="J37" i="2" s="1"/>
  <c r="K37" i="2" s="1"/>
  <c r="B37" i="2"/>
  <c r="I36" i="2"/>
  <c r="H36" i="2"/>
  <c r="F36" i="2"/>
  <c r="D36" i="2"/>
  <c r="E36" i="2" s="1"/>
  <c r="C36" i="2"/>
  <c r="L36" i="2" s="1"/>
  <c r="M36" i="2" s="1"/>
  <c r="B36" i="2"/>
  <c r="I35" i="2"/>
  <c r="H35" i="2"/>
  <c r="F35" i="2"/>
  <c r="D35" i="2"/>
  <c r="C35" i="2"/>
  <c r="N35" i="2" s="1"/>
  <c r="O35" i="2" s="1"/>
  <c r="B35" i="2"/>
  <c r="I34" i="2"/>
  <c r="H34" i="2"/>
  <c r="F34" i="2"/>
  <c r="D34" i="2"/>
  <c r="C34" i="2"/>
  <c r="N34" i="2" s="1"/>
  <c r="O34" i="2" s="1"/>
  <c r="B34" i="2"/>
  <c r="I33" i="2"/>
  <c r="H33" i="2"/>
  <c r="F33" i="2"/>
  <c r="D33" i="2"/>
  <c r="C33" i="2"/>
  <c r="L33" i="2" s="1"/>
  <c r="M33" i="2" s="1"/>
  <c r="B33" i="2"/>
  <c r="I32" i="2"/>
  <c r="H32" i="2"/>
  <c r="J32" i="2" s="1"/>
  <c r="K32" i="2" s="1"/>
  <c r="F32" i="2"/>
  <c r="G32" i="2" s="1"/>
  <c r="D32" i="2"/>
  <c r="L32" i="2" s="1"/>
  <c r="M32" i="2" s="1"/>
  <c r="C32" i="2"/>
  <c r="N32" i="2" s="1"/>
  <c r="O32" i="2" s="1"/>
  <c r="B32" i="2"/>
  <c r="I31" i="2"/>
  <c r="H31" i="2"/>
  <c r="F31" i="2"/>
  <c r="D31" i="2"/>
  <c r="C31" i="2"/>
  <c r="B31" i="2"/>
  <c r="I30" i="2"/>
  <c r="H30" i="2"/>
  <c r="F30" i="2"/>
  <c r="D30" i="2"/>
  <c r="C30" i="2"/>
  <c r="L30" i="2" s="1"/>
  <c r="M30" i="2" s="1"/>
  <c r="B30" i="2"/>
  <c r="I29" i="2"/>
  <c r="H29" i="2"/>
  <c r="F29" i="2"/>
  <c r="D29" i="2"/>
  <c r="C29" i="2"/>
  <c r="J29" i="2" s="1"/>
  <c r="K29" i="2" s="1"/>
  <c r="B29" i="2"/>
  <c r="I28" i="2"/>
  <c r="H28" i="2"/>
  <c r="F28" i="2"/>
  <c r="D28" i="2"/>
  <c r="E28" i="2" s="1"/>
  <c r="C28" i="2"/>
  <c r="L28" i="2" s="1"/>
  <c r="M28" i="2" s="1"/>
  <c r="B28" i="2"/>
  <c r="N26" i="2"/>
  <c r="O26" i="2" s="1"/>
  <c r="I26" i="2"/>
  <c r="H26" i="2"/>
  <c r="F26" i="2"/>
  <c r="D26" i="2"/>
  <c r="L26" i="2" s="1"/>
  <c r="M26" i="2" s="1"/>
  <c r="C26" i="2"/>
  <c r="B26" i="2"/>
  <c r="I25" i="2"/>
  <c r="H25" i="2"/>
  <c r="F25" i="2"/>
  <c r="D25" i="2"/>
  <c r="C25" i="2"/>
  <c r="B25" i="2"/>
  <c r="L24" i="2"/>
  <c r="M24" i="2" s="1"/>
  <c r="I24" i="2"/>
  <c r="H24" i="2"/>
  <c r="F24" i="2"/>
  <c r="E24" i="2"/>
  <c r="D24" i="2"/>
  <c r="C24" i="2"/>
  <c r="B24" i="2"/>
  <c r="I23" i="2"/>
  <c r="H23" i="2"/>
  <c r="F23" i="2"/>
  <c r="G23" i="2" s="1"/>
  <c r="D23" i="2"/>
  <c r="C23" i="2"/>
  <c r="J23" i="2" s="1"/>
  <c r="K23" i="2" s="1"/>
  <c r="B23" i="2"/>
  <c r="L22" i="2"/>
  <c r="M22" i="2" s="1"/>
  <c r="J22" i="2"/>
  <c r="K22" i="2" s="1"/>
  <c r="I22" i="2"/>
  <c r="H22" i="2"/>
  <c r="F22" i="2"/>
  <c r="G22" i="2" s="1"/>
  <c r="E22" i="2"/>
  <c r="D22" i="2"/>
  <c r="C22" i="2"/>
  <c r="B22" i="2"/>
  <c r="J21" i="2"/>
  <c r="I21" i="2"/>
  <c r="H21" i="2"/>
  <c r="F21" i="2"/>
  <c r="D21" i="2"/>
  <c r="C21" i="2"/>
  <c r="B21" i="2"/>
  <c r="I20" i="2"/>
  <c r="I19" i="2"/>
  <c r="H19" i="2"/>
  <c r="F19" i="2"/>
  <c r="D19" i="2"/>
  <c r="C19" i="2"/>
  <c r="B19" i="2"/>
  <c r="I18" i="2"/>
  <c r="I17" i="2" s="1"/>
  <c r="H18" i="2"/>
  <c r="F18" i="2"/>
  <c r="D18" i="2"/>
  <c r="E18" i="2" s="1"/>
  <c r="C18" i="2"/>
  <c r="B18" i="2"/>
  <c r="B17" i="2" s="1"/>
  <c r="J16" i="2"/>
  <c r="K16" i="2" s="1"/>
  <c r="I16" i="2"/>
  <c r="H16" i="2"/>
  <c r="F16" i="2"/>
  <c r="D16" i="2"/>
  <c r="C16" i="2"/>
  <c r="N16" i="2" s="1"/>
  <c r="O16" i="2" s="1"/>
  <c r="B16" i="2"/>
  <c r="J15" i="2"/>
  <c r="K15" i="2" s="1"/>
  <c r="I15" i="2"/>
  <c r="H15" i="2"/>
  <c r="F15" i="2"/>
  <c r="D15" i="2"/>
  <c r="E15" i="2" s="1"/>
  <c r="C15" i="2"/>
  <c r="N15" i="2" s="1"/>
  <c r="O15" i="2" s="1"/>
  <c r="B15" i="2"/>
  <c r="I14" i="2"/>
  <c r="H14" i="2"/>
  <c r="F14" i="2"/>
  <c r="D14" i="2"/>
  <c r="C14" i="2"/>
  <c r="N14" i="2" s="1"/>
  <c r="O14" i="2" s="1"/>
  <c r="B14" i="2"/>
  <c r="I13" i="2"/>
  <c r="H13" i="2"/>
  <c r="F13" i="2"/>
  <c r="D13" i="2"/>
  <c r="C13" i="2"/>
  <c r="B13" i="2"/>
  <c r="I12" i="2"/>
  <c r="H12" i="2"/>
  <c r="F12" i="2"/>
  <c r="D12" i="2"/>
  <c r="E12" i="2" s="1"/>
  <c r="C12" i="2"/>
  <c r="B12" i="2"/>
  <c r="I11" i="2"/>
  <c r="H11" i="2"/>
  <c r="F11" i="2"/>
  <c r="D11" i="2"/>
  <c r="C11" i="2"/>
  <c r="J11" i="2" s="1"/>
  <c r="K11" i="2" s="1"/>
  <c r="B11" i="2"/>
  <c r="J10" i="2"/>
  <c r="K10" i="2" s="1"/>
  <c r="I10" i="2"/>
  <c r="H10" i="2"/>
  <c r="F10" i="2"/>
  <c r="E10" i="2"/>
  <c r="D10" i="2"/>
  <c r="C10" i="2"/>
  <c r="L10" i="2" s="1"/>
  <c r="M10" i="2" s="1"/>
  <c r="B10" i="2"/>
  <c r="G10" i="2" l="1"/>
  <c r="L14" i="2"/>
  <c r="M14" i="2" s="1"/>
  <c r="G15" i="2"/>
  <c r="G16" i="2"/>
  <c r="B20" i="2"/>
  <c r="J24" i="2"/>
  <c r="K24" i="2" s="1"/>
  <c r="L25" i="2"/>
  <c r="M25" i="2" s="1"/>
  <c r="G26" i="2"/>
  <c r="D27" i="2"/>
  <c r="J28" i="2"/>
  <c r="K28" i="2" s="1"/>
  <c r="E30" i="2"/>
  <c r="G31" i="2"/>
  <c r="E33" i="2"/>
  <c r="J33" i="2"/>
  <c r="K33" i="2" s="1"/>
  <c r="E34" i="2"/>
  <c r="J34" i="2"/>
  <c r="K34" i="2" s="1"/>
  <c r="J35" i="2"/>
  <c r="K35" i="2" s="1"/>
  <c r="J36" i="2"/>
  <c r="K36" i="2" s="1"/>
  <c r="G38" i="2"/>
  <c r="L18" i="2"/>
  <c r="L17" i="2" s="1"/>
  <c r="B9" i="2"/>
  <c r="B8" i="2" s="1"/>
  <c r="G11" i="2"/>
  <c r="J12" i="2"/>
  <c r="K12" i="2" s="1"/>
  <c r="L13" i="2"/>
  <c r="M13" i="2" s="1"/>
  <c r="G14" i="2"/>
  <c r="J18" i="2"/>
  <c r="L19" i="2"/>
  <c r="M19" i="2" s="1"/>
  <c r="H20" i="2"/>
  <c r="J26" i="2"/>
  <c r="K26" i="2" s="1"/>
  <c r="B27" i="2"/>
  <c r="G28" i="2"/>
  <c r="G33" i="2"/>
  <c r="N33" i="2"/>
  <c r="O33" i="2" s="1"/>
  <c r="G34" i="2"/>
  <c r="G35" i="2"/>
  <c r="G36" i="2"/>
  <c r="J38" i="2"/>
  <c r="K38" i="2" s="1"/>
  <c r="L12" i="2"/>
  <c r="M12" i="2" s="1"/>
  <c r="J14" i="2"/>
  <c r="K14" i="2" s="1"/>
  <c r="L15" i="2"/>
  <c r="M15" i="2" s="1"/>
  <c r="D20" i="2"/>
  <c r="G29" i="2"/>
  <c r="J30" i="2"/>
  <c r="K30" i="2" s="1"/>
  <c r="G37" i="2"/>
  <c r="G12" i="2"/>
  <c r="N12" i="2"/>
  <c r="O12" i="2" s="1"/>
  <c r="F9" i="2"/>
  <c r="J20" i="2"/>
  <c r="K20" i="2" s="1"/>
  <c r="K21" i="2"/>
  <c r="K18" i="2"/>
  <c r="F20" i="2"/>
  <c r="G20" i="2" s="1"/>
  <c r="G21" i="2"/>
  <c r="H9" i="2"/>
  <c r="J31" i="2"/>
  <c r="K31" i="2" s="1"/>
  <c r="N31" i="2"/>
  <c r="O31" i="2" s="1"/>
  <c r="L31" i="2"/>
  <c r="M31" i="2" s="1"/>
  <c r="G18" i="2"/>
  <c r="N18" i="2"/>
  <c r="G25" i="2"/>
  <c r="J25" i="2"/>
  <c r="K25" i="2" s="1"/>
  <c r="N25" i="2"/>
  <c r="O25" i="2" s="1"/>
  <c r="J13" i="2"/>
  <c r="K13" i="2" s="1"/>
  <c r="N13" i="2"/>
  <c r="O13" i="2" s="1"/>
  <c r="E16" i="2"/>
  <c r="L16" i="2"/>
  <c r="M16" i="2" s="1"/>
  <c r="N19" i="2"/>
  <c r="O19" i="2" s="1"/>
  <c r="J19" i="2"/>
  <c r="K19" i="2" s="1"/>
  <c r="C17" i="2"/>
  <c r="G30" i="2"/>
  <c r="F27" i="2"/>
  <c r="N30" i="2"/>
  <c r="O30" i="2" s="1"/>
  <c r="G13" i="2"/>
  <c r="F17" i="2"/>
  <c r="G17" i="2" s="1"/>
  <c r="M18" i="2"/>
  <c r="G19" i="2"/>
  <c r="G24" i="2"/>
  <c r="N24" i="2"/>
  <c r="O24" i="2" s="1"/>
  <c r="H27" i="2"/>
  <c r="L11" i="2"/>
  <c r="M11" i="2" s="1"/>
  <c r="E13" i="2"/>
  <c r="L23" i="2"/>
  <c r="M23" i="2" s="1"/>
  <c r="E25" i="2"/>
  <c r="L29" i="2"/>
  <c r="M29" i="2" s="1"/>
  <c r="E31" i="2"/>
  <c r="C9" i="2"/>
  <c r="E11" i="2"/>
  <c r="N11" i="2"/>
  <c r="O11" i="2" s="1"/>
  <c r="E14" i="2"/>
  <c r="H17" i="2"/>
  <c r="C20" i="2"/>
  <c r="E20" i="2" s="1"/>
  <c r="L21" i="2"/>
  <c r="E23" i="2"/>
  <c r="N23" i="2"/>
  <c r="O23" i="2" s="1"/>
  <c r="E26" i="2"/>
  <c r="E29" i="2"/>
  <c r="N29" i="2"/>
  <c r="O29" i="2" s="1"/>
  <c r="E32" i="2"/>
  <c r="L34" i="2"/>
  <c r="M34" i="2" s="1"/>
  <c r="L35" i="2"/>
  <c r="M35" i="2" s="1"/>
  <c r="E37" i="2"/>
  <c r="N37" i="2"/>
  <c r="O37" i="2" s="1"/>
  <c r="N38" i="2"/>
  <c r="O38" i="2" s="1"/>
  <c r="E19" i="2"/>
  <c r="L37" i="2"/>
  <c r="M37" i="2" s="1"/>
  <c r="D9" i="2"/>
  <c r="I9" i="2"/>
  <c r="I8" i="2" s="1"/>
  <c r="N10" i="2"/>
  <c r="D17" i="2"/>
  <c r="E17" i="2" s="1"/>
  <c r="E21" i="2"/>
  <c r="N21" i="2"/>
  <c r="N22" i="2"/>
  <c r="O22" i="2" s="1"/>
  <c r="C27" i="2"/>
  <c r="E27" i="2" s="1"/>
  <c r="I27" i="2"/>
  <c r="N28" i="2"/>
  <c r="E35" i="2"/>
  <c r="N36" i="2"/>
  <c r="O36" i="2" s="1"/>
  <c r="J17" i="2" l="1"/>
  <c r="L9" i="2"/>
  <c r="C8" i="2"/>
  <c r="J27" i="2"/>
  <c r="K27" i="2" s="1"/>
  <c r="B39" i="2"/>
  <c r="B40" i="2" s="1"/>
  <c r="O10" i="2"/>
  <c r="N9" i="2"/>
  <c r="C39" i="2"/>
  <c r="F8" i="2"/>
  <c r="G9" i="2"/>
  <c r="O28" i="2"/>
  <c r="N27" i="2"/>
  <c r="O27" i="2" s="1"/>
  <c r="N20" i="2"/>
  <c r="O20" i="2" s="1"/>
  <c r="O21" i="2"/>
  <c r="I39" i="2"/>
  <c r="I40" i="2" s="1"/>
  <c r="L27" i="2"/>
  <c r="M27" i="2" s="1"/>
  <c r="M21" i="2"/>
  <c r="L20" i="2"/>
  <c r="M20" i="2" s="1"/>
  <c r="J9" i="2"/>
  <c r="M9" i="2"/>
  <c r="L8" i="2"/>
  <c r="H8" i="2"/>
  <c r="H39" i="2" s="1"/>
  <c r="H40" i="2" s="1"/>
  <c r="K17" i="2"/>
  <c r="D8" i="2"/>
  <c r="E9" i="2"/>
  <c r="M17" i="2"/>
  <c r="G27" i="2"/>
  <c r="O18" i="2"/>
  <c r="N17" i="2"/>
  <c r="O17" i="2" s="1"/>
  <c r="E8" i="2" l="1"/>
  <c r="D39" i="2"/>
  <c r="J8" i="2"/>
  <c r="K9" i="2"/>
  <c r="C40" i="2"/>
  <c r="L40" i="2"/>
  <c r="N8" i="2"/>
  <c r="O9" i="2"/>
  <c r="L39" i="2"/>
  <c r="M8" i="2"/>
  <c r="F39" i="2"/>
  <c r="G8" i="2"/>
  <c r="M39" i="2" l="1"/>
  <c r="M40" i="2"/>
  <c r="J39" i="2"/>
  <c r="K8" i="2"/>
  <c r="E39" i="2"/>
  <c r="D40" i="2"/>
  <c r="E40" i="2"/>
  <c r="G40" i="2"/>
  <c r="G39" i="2"/>
  <c r="F40" i="2"/>
  <c r="N39" i="2"/>
  <c r="O8" i="2"/>
  <c r="O40" i="2" l="1"/>
  <c r="O39" i="2"/>
  <c r="K40" i="2"/>
  <c r="K39" i="2"/>
  <c r="J40" i="2"/>
  <c r="N40" i="2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<sst xmlns="http://schemas.openxmlformats.org/spreadsheetml/2006/main" count="51" uniqueCount="51">
  <si>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</si>
  <si>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</si>
  <si>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ABRIL - 2016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</si>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</sst>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4" fontId="2" fillId="2" borderId="0" xfId="2" applyNumberFormat="1" applyFont="1" applyFill="1" applyBorder="1" applyAlignment="1">
      <alignment vertical="center"/>
    </xf>
    <xf numFmtId="9" fontId="2" fillId="2" borderId="0" xfId="3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7" fontId="4" fillId="2" borderId="0" xfId="1" quotePrefix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165" fontId="5" fillId="3" borderId="1" xfId="3" applyNumberFormat="1" applyFont="1" applyFill="1" applyBorder="1" applyAlignment="1">
      <alignment horizontal="center" vertical="center" wrapText="1"/>
    </xf>
    <xf numFmtId="10" fontId="5" fillId="3" borderId="1" xfId="3" applyNumberFormat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64" fontId="7" fillId="4" borderId="1" xfId="2" applyNumberFormat="1" applyFont="1" applyFill="1" applyBorder="1" applyAlignment="1">
      <alignment vertical="center"/>
    </xf>
    <xf numFmtId="10" fontId="7" fillId="4" borderId="1" xfId="3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5" borderId="1" xfId="1" applyNumberFormat="1" applyFont="1" applyFill="1" applyBorder="1" applyAlignment="1">
      <alignment horizontal="left" vertical="center" wrapText="1"/>
    </xf>
    <xf numFmtId="164" fontId="7" fillId="5" borderId="1" xfId="2" applyNumberFormat="1" applyFont="1" applyFill="1" applyBorder="1" applyAlignment="1">
      <alignment vertical="center"/>
    </xf>
    <xf numFmtId="10" fontId="7" fillId="5" borderId="1" xfId="3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left" vertical="center" wrapText="1"/>
    </xf>
    <xf numFmtId="164" fontId="10" fillId="0" borderId="1" xfId="2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10" fontId="10" fillId="0" borderId="1" xfId="3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0" fontId="11" fillId="0" borderId="0" xfId="3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9" fontId="2" fillId="0" borderId="0" xfId="3" applyFont="1" applyFill="1" applyBorder="1" applyAlignment="1">
      <alignment vertical="center"/>
    </xf>
  </cellXfs>
  <cellStyles count="4"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A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camontano/Documents/2016/PRESUPUESTO/INFORMES/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/>
      <sheetData sheetId="1"/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10757100000</v>
          </cell>
          <cell r="D4">
            <v>10757100000</v>
          </cell>
          <cell r="E4">
            <v>2503652166</v>
          </cell>
          <cell r="F4">
            <v>2460795195</v>
          </cell>
          <cell r="G4">
            <v>2460795195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84200788</v>
          </cell>
          <cell r="F5">
            <v>83385530</v>
          </cell>
          <cell r="G5">
            <v>83385530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4581733394</v>
          </cell>
          <cell r="F6">
            <v>4578605955</v>
          </cell>
          <cell r="G6">
            <v>4578605955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2185800000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284537162</v>
          </cell>
          <cell r="F8">
            <v>284537162</v>
          </cell>
          <cell r="G8">
            <v>284537162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476203000</v>
          </cell>
          <cell r="E9">
            <v>449365445</v>
          </cell>
          <cell r="F9">
            <v>91136667</v>
          </cell>
          <cell r="G9">
            <v>91136667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5066856711</v>
          </cell>
          <cell r="F10">
            <v>5009526147</v>
          </cell>
          <cell r="G10">
            <v>5009526147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11838267000</v>
          </cell>
          <cell r="D11">
            <v>10439672551</v>
          </cell>
          <cell r="E11">
            <v>9194767380.8699989</v>
          </cell>
          <cell r="F11">
            <v>2094071040.76</v>
          </cell>
          <cell r="G11">
            <v>2087940266.76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11788267000</v>
          </cell>
          <cell r="D12">
            <v>10439101551</v>
          </cell>
          <cell r="E12">
            <v>9194196380.8699989</v>
          </cell>
          <cell r="F12">
            <v>2093510040.76</v>
          </cell>
          <cell r="G12">
            <v>2087379266.76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50000000</v>
          </cell>
          <cell r="D13">
            <v>571000</v>
          </cell>
          <cell r="E13">
            <v>571000</v>
          </cell>
          <cell r="F13">
            <v>561000</v>
          </cell>
          <cell r="G13">
            <v>561000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1520710000</v>
          </cell>
          <cell r="D14">
            <v>1058717309</v>
          </cell>
          <cell r="E14">
            <v>374075996.12</v>
          </cell>
          <cell r="F14">
            <v>355043985.62</v>
          </cell>
          <cell r="G14">
            <v>353971644.62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570100000</v>
          </cell>
          <cell r="D15">
            <v>570000000</v>
          </cell>
          <cell r="E15">
            <v>199831590</v>
          </cell>
          <cell r="F15">
            <v>199831590</v>
          </cell>
          <cell r="G15">
            <v>199831590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161700000</v>
          </cell>
          <cell r="D16">
            <v>644223</v>
          </cell>
          <cell r="E16">
            <v>644223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176100000</v>
          </cell>
          <cell r="D17">
            <v>701594</v>
          </cell>
          <cell r="E17">
            <v>701594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329800000</v>
          </cell>
          <cell r="D18">
            <v>329800000</v>
          </cell>
          <cell r="E18">
            <v>85723817.120000005</v>
          </cell>
          <cell r="F18">
            <v>85580691.620000005</v>
          </cell>
          <cell r="G18">
            <v>85580691.620000005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65300000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PROGRAMA DE SALUD OCUPACIONAL</v>
          </cell>
          <cell r="B20">
            <v>0</v>
          </cell>
          <cell r="C20">
            <v>40010000</v>
          </cell>
          <cell r="D20">
            <v>40000000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SENTENCIAS Y CONCILIACIONES</v>
          </cell>
          <cell r="B21">
            <v>177700000</v>
          </cell>
          <cell r="C21">
            <v>177700000</v>
          </cell>
          <cell r="D21">
            <v>117311333</v>
          </cell>
          <cell r="E21">
            <v>86914613</v>
          </cell>
          <cell r="F21">
            <v>69631704</v>
          </cell>
          <cell r="G21">
            <v>68559363</v>
          </cell>
          <cell r="H21">
            <v>0</v>
          </cell>
        </row>
        <row r="22">
          <cell r="A22" t="str">
            <v>C</v>
          </cell>
          <cell r="B22">
            <v>76950000000</v>
          </cell>
          <cell r="C22">
            <v>79868400000</v>
          </cell>
          <cell r="D22">
            <v>61703255852.5</v>
          </cell>
          <cell r="E22">
            <v>51376502301.379997</v>
          </cell>
          <cell r="F22">
            <v>12290026522.76</v>
          </cell>
          <cell r="G22">
            <v>12245451419.76</v>
          </cell>
          <cell r="H22">
            <v>9500000000</v>
          </cell>
        </row>
        <row r="23">
          <cell r="A23" t="str">
            <v>123</v>
          </cell>
          <cell r="B23">
            <v>419000000</v>
          </cell>
          <cell r="C23">
            <v>419000000</v>
          </cell>
          <cell r="D23">
            <v>365647000</v>
          </cell>
          <cell r="E23">
            <v>83800</v>
          </cell>
          <cell r="F23">
            <v>0</v>
          </cell>
          <cell r="G23">
            <v>0</v>
          </cell>
          <cell r="H23">
            <v>51500000</v>
          </cell>
        </row>
        <row r="24">
          <cell r="A24" t="str">
            <v>ADECUACION,DOTACION Y MANTENIMIENTO SEDE SIC.</v>
          </cell>
          <cell r="B24">
            <v>419000000</v>
          </cell>
          <cell r="C24">
            <v>419000000</v>
          </cell>
          <cell r="D24">
            <v>365647000</v>
          </cell>
          <cell r="E24">
            <v>83800</v>
          </cell>
          <cell r="F24">
            <v>0</v>
          </cell>
          <cell r="G24">
            <v>0</v>
          </cell>
          <cell r="H24">
            <v>51500000</v>
          </cell>
        </row>
        <row r="25">
          <cell r="A25" t="str">
            <v>520</v>
          </cell>
          <cell r="B25">
            <v>76531000000</v>
          </cell>
          <cell r="C25">
            <v>79449400000</v>
          </cell>
          <cell r="D25">
            <v>61337608852.5</v>
          </cell>
          <cell r="E25">
            <v>51376418501.379997</v>
          </cell>
          <cell r="F25">
            <v>12290026522.76</v>
          </cell>
          <cell r="G25">
            <v>12245451419.76</v>
          </cell>
          <cell r="H25">
            <v>9448500000</v>
          </cell>
        </row>
        <row r="26">
          <cell r="A26" t="str">
            <v>DIFUSIÓN E INCREMENTO DE LOS NIVELES DE EFICIENCIA EN LA ATENCIÓN DE TRÁMITES Y SERVICIOS EN MATERIA JURISDICCIONAL A NIVEL NACIONAL</v>
          </cell>
          <cell r="B26">
            <v>1771000000</v>
          </cell>
          <cell r="C26">
            <v>1771000000</v>
          </cell>
          <cell r="D26">
            <v>1289085666.6700001</v>
          </cell>
          <cell r="E26">
            <v>1118072466.6700001</v>
          </cell>
          <cell r="F26">
            <v>362068266.67000002</v>
          </cell>
          <cell r="G26">
            <v>362068266.67000002</v>
          </cell>
          <cell r="H26">
            <v>280500000</v>
          </cell>
        </row>
        <row r="27">
          <cell r="A27" t="str">
            <v>DIVULGACIÓN Y FORTALECIMIENTO DE LAS FUNCIONES DE PROTECCIÓN DE LA COMPETENCIA A NIVEL NACIONAL</v>
          </cell>
          <cell r="B27">
            <v>3419000000</v>
          </cell>
          <cell r="C27">
            <v>3419000000</v>
          </cell>
          <cell r="D27">
            <v>2955838801</v>
          </cell>
          <cell r="E27">
            <v>2368644690</v>
          </cell>
          <cell r="F27">
            <v>539250431</v>
          </cell>
          <cell r="G27">
            <v>539250431</v>
          </cell>
          <cell r="H27">
            <v>276200000</v>
          </cell>
        </row>
        <row r="28">
          <cell r="A28" t="str">
            <v>FORTALECIMIENTO DE LA RED NACIONAL DE PROTECCIÓN AL CONSUMIDOR EN COLOMBIA</v>
          </cell>
          <cell r="B28">
            <v>22869000000</v>
          </cell>
          <cell r="C28">
            <v>22869000000</v>
          </cell>
          <cell r="D28">
            <v>16858828707.200001</v>
          </cell>
          <cell r="E28">
            <v>15545318115.200001</v>
          </cell>
          <cell r="F28">
            <v>4042441208.29</v>
          </cell>
          <cell r="G28">
            <v>3998542611.29</v>
          </cell>
          <cell r="H28">
            <v>1584500000</v>
          </cell>
        </row>
        <row r="29">
          <cell r="A29" t="str">
            <v>FORTALECIMIENTO DE LOS MECANISMOS PARA EJERCER CONTROL Y VIGILANCIA A LAS CÁMARAS DE COMERCIO Y COMERCIANTES A NIVEL NACIONAL</v>
          </cell>
          <cell r="B29">
            <v>1066000000</v>
          </cell>
          <cell r="C29">
            <v>1066000000</v>
          </cell>
          <cell r="D29">
            <v>895786970</v>
          </cell>
          <cell r="E29">
            <v>568514906</v>
          </cell>
          <cell r="F29">
            <v>108492949</v>
          </cell>
          <cell r="G29">
            <v>108492949</v>
          </cell>
          <cell r="H29">
            <v>170000000</v>
          </cell>
        </row>
        <row r="30">
          <cell r="A30" t="str">
            <v>FORTALECIMIENTO DEL CONTROL Y VIGILANCIA DE LA REGLAMENTACIÓN TÉCNICA, METROLÓGICA, DE HIDROCARBUROS Y PRECIOS EN EL TERRITORIO NACIONAL</v>
          </cell>
          <cell r="B30">
            <v>3551000000</v>
          </cell>
          <cell r="C30">
            <v>3551000000</v>
          </cell>
          <cell r="D30">
            <v>3397074622</v>
          </cell>
          <cell r="E30">
            <v>3079813154</v>
          </cell>
          <cell r="F30">
            <v>715898971</v>
          </cell>
          <cell r="G30">
            <v>715317354</v>
          </cell>
          <cell r="H30">
            <v>22260000</v>
          </cell>
        </row>
        <row r="31">
          <cell r="A31" t="str">
            <v>FORTALECIMIENTO DEL ESQUEMA DE CONTROL, VIGILANCIA Y DIVULGACIÓN DE LOS DERECHOS DEL CONSUMIDOR A NIVEL NACIONAL</v>
          </cell>
          <cell r="B31">
            <v>2412000000</v>
          </cell>
          <cell r="C31">
            <v>5330400000</v>
          </cell>
          <cell r="D31">
            <v>4856189705</v>
          </cell>
          <cell r="E31">
            <v>2085592999</v>
          </cell>
          <cell r="F31">
            <v>735188233</v>
          </cell>
          <cell r="G31">
            <v>735188233</v>
          </cell>
          <cell r="H31">
            <v>87711250</v>
          </cell>
        </row>
        <row r="32">
          <cell r="A32" t="str">
            <v>FORTALECIMIENTO RENOVACIÓN Y MANTENIMIENTO DE LAS TECNOLOGÍAS DE INFORMACIÓN Y DE LAS COMUNICACIONES DE LA SIC A NIVEL NACIONAL</v>
          </cell>
          <cell r="B32">
            <v>19139000000</v>
          </cell>
          <cell r="C32">
            <v>19139000000</v>
          </cell>
          <cell r="D32">
            <v>12358584647.360001</v>
          </cell>
          <cell r="E32">
            <v>9592818242.8799992</v>
          </cell>
          <cell r="F32">
            <v>1901006841.49</v>
          </cell>
          <cell r="G32">
            <v>1901006841.49</v>
          </cell>
          <cell r="H32">
            <v>4570567150</v>
          </cell>
        </row>
        <row r="33">
          <cell r="A33" t="str">
            <v>FORTALECIMIENTO Y MODERNIZACIÓN DEL SISTEMA DE ATENCIÓN AL CIUDADANO DE LA SIC A NIVEL NACIONAL</v>
          </cell>
          <cell r="B33">
            <v>14849000000</v>
          </cell>
          <cell r="C33">
            <v>14849000000</v>
          </cell>
          <cell r="D33">
            <v>12294839202.27</v>
          </cell>
          <cell r="E33">
            <v>11353673096.629999</v>
          </cell>
          <cell r="F33">
            <v>2983806132.98</v>
          </cell>
          <cell r="G33">
            <v>2983711243.98</v>
          </cell>
          <cell r="H33">
            <v>1565000000</v>
          </cell>
        </row>
        <row r="34">
          <cell r="A34" t="str">
            <v>IMPLEMENTACIÓN Y FORTALECIMIENTO DE LA SUPERVISIÓN A LA ACTIVIDAD DE ADMINISTRACIÓN DE DATOS PERSONALES EN EL ÁMBITO NACIONAL</v>
          </cell>
          <cell r="B34">
            <v>779000000</v>
          </cell>
          <cell r="C34">
            <v>779000000</v>
          </cell>
          <cell r="D34">
            <v>740837331</v>
          </cell>
          <cell r="E34">
            <v>623671631</v>
          </cell>
          <cell r="F34">
            <v>129146915.33</v>
          </cell>
          <cell r="G34">
            <v>129146915.33</v>
          </cell>
          <cell r="H34">
            <v>30000000</v>
          </cell>
        </row>
        <row r="35">
          <cell r="A35" t="str">
            <v>INCREMENTO DEL USO DEL SISTEMA DE PROPIEDAD INDUSTRIAL Y DE LA EFICIENCIA Y CALIDAD EN LOS PROCESOS DE LOS TRÁMITES Y SERVICIOS DE PROPIEDAD INDUSTRIAL A NIVEL NACIONAL</v>
          </cell>
          <cell r="B35">
            <v>6676000000</v>
          </cell>
          <cell r="C35">
            <v>6676000000</v>
          </cell>
          <cell r="D35">
            <v>5690543200</v>
          </cell>
          <cell r="E35">
            <v>5040299200</v>
          </cell>
          <cell r="F35">
            <v>772726574</v>
          </cell>
          <cell r="G35">
            <v>772726574</v>
          </cell>
          <cell r="H35">
            <v>861761600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63544883000</v>
      </c>
      <c r="C8" s="16">
        <f>C9+C17+C20</f>
        <v>63504873000</v>
      </c>
      <c r="D8" s="16">
        <f t="shared" ref="D8:F8" si="0">D9+D17+D20</f>
        <v>22539189042.989998</v>
      </c>
      <c r="E8" s="17">
        <f t="shared" ref="E8:E9" si="1">+D8/C8</f>
        <v>0.3549206222802776</v>
      </c>
      <c r="F8" s="16">
        <f t="shared" si="0"/>
        <v>14957101682.380001</v>
      </c>
      <c r="G8" s="17">
        <f t="shared" ref="G8:G9" si="2">+F8/C8</f>
        <v>0.23552683401760369</v>
      </c>
      <c r="H8" s="16">
        <f t="shared" ref="H8:N8" si="3">H9+H17+H20</f>
        <v>59420792860</v>
      </c>
      <c r="I8" s="16">
        <f t="shared" si="3"/>
        <v>14949898567.380001</v>
      </c>
      <c r="J8" s="16">
        <f t="shared" si="3"/>
        <v>4084080140</v>
      </c>
      <c r="K8" s="17">
        <f t="shared" ref="K8:K9" si="4">+J8/C8</f>
        <v>6.4311287418841068E-2</v>
      </c>
      <c r="L8" s="16">
        <f t="shared" si="3"/>
        <v>40965683957.010002</v>
      </c>
      <c r="M8" s="17">
        <f t="shared" ref="M8:M9" si="5">+L8/C8</f>
        <v>0.64507937771972246</v>
      </c>
      <c r="N8" s="16">
        <f t="shared" si="3"/>
        <v>48547771317.619995</v>
      </c>
      <c r="O8" s="17">
        <f t="shared" ref="O8:O9" si="6">+N8/C8</f>
        <v>0.76447316598239623</v>
      </c>
    </row>
    <row r="9" spans="1:15" s="18" customFormat="1" ht="15.75" x14ac:dyDescent="0.25">
      <c r="A9" s="19" t="s">
        <v>20</v>
      </c>
      <c r="B9" s="20">
        <f>SUM(B10:B16)</f>
        <v>50185906000</v>
      </c>
      <c r="C9" s="20">
        <f>SUM(C10:C16)</f>
        <v>50185906000</v>
      </c>
      <c r="D9" s="20">
        <f t="shared" ref="D9:F9" si="7">SUM(D10:D16)</f>
        <v>12970345666</v>
      </c>
      <c r="E9" s="21">
        <f t="shared" si="1"/>
        <v>0.25844598015227621</v>
      </c>
      <c r="F9" s="20">
        <f t="shared" si="7"/>
        <v>12507986656</v>
      </c>
      <c r="G9" s="21">
        <f t="shared" si="2"/>
        <v>0.24923305471460452</v>
      </c>
      <c r="H9" s="20">
        <f t="shared" ref="H9:N9" si="8">SUM(H10:H16)</f>
        <v>47962403000</v>
      </c>
      <c r="I9" s="20">
        <f t="shared" si="8"/>
        <v>12507986656</v>
      </c>
      <c r="J9" s="20">
        <f t="shared" si="8"/>
        <v>2223503000</v>
      </c>
      <c r="K9" s="21">
        <f t="shared" si="4"/>
        <v>4.4305327475805657E-2</v>
      </c>
      <c r="L9" s="20">
        <f t="shared" si="8"/>
        <v>37215560334</v>
      </c>
      <c r="M9" s="21">
        <f t="shared" si="5"/>
        <v>0.74155401984772373</v>
      </c>
      <c r="N9" s="20">
        <f t="shared" si="8"/>
        <v>37677919344</v>
      </c>
      <c r="O9" s="21">
        <f t="shared" si="6"/>
        <v>0.75076694528539545</v>
      </c>
    </row>
    <row r="10" spans="1:15" x14ac:dyDescent="0.25">
      <c r="A10" s="22" t="s">
        <v>21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5066856711</v>
      </c>
      <c r="E10" s="25">
        <f>+D10/C10</f>
        <v>0.33378502707509883</v>
      </c>
      <c r="F10" s="23">
        <f>VLOOKUP(A10,'[1]DINÁMICA BASE'!$A$4:$H$35,6,0)</f>
        <v>5009526147</v>
      </c>
      <c r="G10" s="25">
        <f>+F10/C10</f>
        <v>0.3300083100790514</v>
      </c>
      <c r="H10" s="23">
        <f>VLOOKUP(A10,'[1]DINÁMICA BASE'!$A$4:$H$35,4,0)</f>
        <v>15180000000</v>
      </c>
      <c r="I10" s="23">
        <f>VLOOKUP(A10,'[1]DINÁMICA BASE'!$A$4:$H$35,7,0)</f>
        <v>5009526147</v>
      </c>
      <c r="J10" s="23">
        <f>+C10-H10</f>
        <v>0</v>
      </c>
      <c r="K10" s="25">
        <f>+J10/C10</f>
        <v>0</v>
      </c>
      <c r="L10" s="23">
        <f>+C10-D10</f>
        <v>10113143289</v>
      </c>
      <c r="M10" s="25">
        <f>+L10/C10</f>
        <v>0.66621497292490117</v>
      </c>
      <c r="N10" s="23">
        <f>+C10-F10</f>
        <v>10170473853</v>
      </c>
      <c r="O10" s="25">
        <f>+N10/C10</f>
        <v>0.6699916899209486</v>
      </c>
    </row>
    <row r="11" spans="1:15" x14ac:dyDescent="0.25">
      <c r="A11" s="22" t="s">
        <v>22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284537162</v>
      </c>
      <c r="E11" s="25">
        <f t="shared" ref="E11:E39" si="9">D11/C11</f>
        <v>0.36986502274795269</v>
      </c>
      <c r="F11" s="23">
        <f>VLOOKUP(A11,'[1]DINÁMICA BASE'!$A$4:$H$35,6,0)</f>
        <v>284537162</v>
      </c>
      <c r="G11" s="25">
        <f t="shared" ref="G11:G39" si="10">+F11/C11</f>
        <v>0.36986502274795269</v>
      </c>
      <c r="H11" s="23">
        <f>VLOOKUP(A11,'[1]DINÁMICA BASE'!$A$4:$H$35,4,0)</f>
        <v>769300000</v>
      </c>
      <c r="I11" s="23">
        <f>VLOOKUP(A11,'[1]DINÁMICA BASE'!$A$4:$H$35,7,0)</f>
        <v>284537162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484762838</v>
      </c>
      <c r="M11" s="25">
        <f>+L11/C11</f>
        <v>0.63013497725204737</v>
      </c>
      <c r="N11" s="23">
        <f t="shared" ref="N11:N38" si="14">+C11-F11</f>
        <v>484762838</v>
      </c>
      <c r="O11" s="25">
        <f t="shared" ref="O11:O39" si="15">+N11/C11</f>
        <v>0.63013497725204737</v>
      </c>
    </row>
    <row r="12" spans="1:15" x14ac:dyDescent="0.25">
      <c r="A12" s="22" t="s">
        <v>23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4581733394</v>
      </c>
      <c r="E12" s="25">
        <f t="shared" si="9"/>
        <v>0.22383330209971958</v>
      </c>
      <c r="F12" s="23">
        <f>VLOOKUP(A12,'[1]DINÁMICA BASE'!$A$4:$H$35,6,0)</f>
        <v>4578605955</v>
      </c>
      <c r="G12" s="25">
        <f t="shared" si="10"/>
        <v>0.22368051603857464</v>
      </c>
      <c r="H12" s="23">
        <f>VLOOKUP(A12,'[1]DINÁMICA BASE'!$A$4:$H$35,4,0)</f>
        <v>20469400000</v>
      </c>
      <c r="I12" s="23">
        <f>VLOOKUP(A12,'[1]DINÁMICA BASE'!$A$4:$H$35,7,0)</f>
        <v>4578605955</v>
      </c>
      <c r="J12" s="23">
        <f t="shared" si="11"/>
        <v>0</v>
      </c>
      <c r="K12" s="25">
        <f t="shared" si="12"/>
        <v>0</v>
      </c>
      <c r="L12" s="23">
        <f t="shared" si="13"/>
        <v>15887666606</v>
      </c>
      <c r="M12" s="25">
        <f t="shared" ref="M12:M39" si="16">+L12/C12</f>
        <v>0.77616669790028037</v>
      </c>
      <c r="N12" s="23">
        <f t="shared" si="14"/>
        <v>15890794045</v>
      </c>
      <c r="O12" s="25">
        <f t="shared" si="15"/>
        <v>0.77631948396142536</v>
      </c>
    </row>
    <row r="13" spans="1:15" ht="28.5" x14ac:dyDescent="0.25">
      <c r="A13" s="22" t="s">
        <v>24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84200788</v>
      </c>
      <c r="E13" s="25">
        <f t="shared" si="9"/>
        <v>0.27126542525773195</v>
      </c>
      <c r="F13" s="23">
        <f>VLOOKUP(A13,'[1]DINÁMICA BASE'!$A$4:$H$35,6,0)</f>
        <v>83385530</v>
      </c>
      <c r="G13" s="25">
        <f t="shared" si="10"/>
        <v>0.26863894974226804</v>
      </c>
      <c r="H13" s="23">
        <f>VLOOKUP(A13,'[1]DINÁMICA BASE'!$A$4:$H$35,4,0)</f>
        <v>310400000</v>
      </c>
      <c r="I13" s="23">
        <f>VLOOKUP(A13,'[1]DINÁMICA BASE'!$A$4:$H$35,7,0)</f>
        <v>83385530</v>
      </c>
      <c r="J13" s="23">
        <f t="shared" si="11"/>
        <v>0</v>
      </c>
      <c r="K13" s="25">
        <f t="shared" si="12"/>
        <v>0</v>
      </c>
      <c r="L13" s="23">
        <f t="shared" si="13"/>
        <v>226199212</v>
      </c>
      <c r="M13" s="25">
        <f t="shared" si="16"/>
        <v>0.72873457474226799</v>
      </c>
      <c r="N13" s="23">
        <f t="shared" si="14"/>
        <v>227014470</v>
      </c>
      <c r="O13" s="25">
        <f t="shared" si="15"/>
        <v>0.7313610502577319</v>
      </c>
    </row>
    <row r="14" spans="1:15" ht="28.5" x14ac:dyDescent="0.25">
      <c r="A14" s="22" t="s">
        <v>25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0</v>
      </c>
      <c r="I14" s="23">
        <f>VLOOKUP(A14,'[1]DINÁMICA BASE'!$A$4:$H$35,7,0)</f>
        <v>0</v>
      </c>
      <c r="J14" s="23">
        <f t="shared" si="11"/>
        <v>2185800000</v>
      </c>
      <c r="K14" s="25">
        <f t="shared" si="12"/>
        <v>1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449365445</v>
      </c>
      <c r="E15" s="25">
        <f t="shared" si="9"/>
        <v>0.87441175039793273</v>
      </c>
      <c r="F15" s="23">
        <f>VLOOKUP(A15,'[1]DINÁMICA BASE'!$A$4:$H$35,6,0)</f>
        <v>91136667</v>
      </c>
      <c r="G15" s="25">
        <f t="shared" si="10"/>
        <v>0.17734112269559024</v>
      </c>
      <c r="H15" s="23">
        <f>VLOOKUP(A15,'[1]DINÁMICA BASE'!$A$4:$H$35,4,0)</f>
        <v>476203000</v>
      </c>
      <c r="I15" s="23">
        <f>VLOOKUP(A15,'[1]DINÁMICA BASE'!$A$4:$H$35,7,0)</f>
        <v>91136667</v>
      </c>
      <c r="J15" s="23">
        <f t="shared" si="11"/>
        <v>37703000</v>
      </c>
      <c r="K15" s="25">
        <f t="shared" si="12"/>
        <v>7.3365557125233016E-2</v>
      </c>
      <c r="L15" s="23">
        <f t="shared" si="13"/>
        <v>64540555</v>
      </c>
      <c r="M15" s="25">
        <f t="shared" si="16"/>
        <v>0.1255882496020673</v>
      </c>
      <c r="N15" s="23">
        <f t="shared" si="14"/>
        <v>422769333</v>
      </c>
      <c r="O15" s="25">
        <f t="shared" si="15"/>
        <v>0.82265887730440979</v>
      </c>
    </row>
    <row r="16" spans="1:15" ht="43.5" customHeight="1" x14ac:dyDescent="0.25">
      <c r="A16" s="22" t="s">
        <v>27</v>
      </c>
      <c r="B16" s="23">
        <f>VLOOKUP(A16,'[1]DINÁMICA BASE'!$A$4:$H$35,2,0)</f>
        <v>10757100000</v>
      </c>
      <c r="C16" s="24">
        <f>VLOOKUP(A16,'[1]DINÁMICA BASE'!$A$4:$H$35,3,0)</f>
        <v>10757100000</v>
      </c>
      <c r="D16" s="24">
        <f>VLOOKUP(A16,'[1]DINÁMICA BASE'!$A$4:$H$35,5,0)</f>
        <v>2503652166</v>
      </c>
      <c r="E16" s="25">
        <f t="shared" si="9"/>
        <v>0.23274415651058369</v>
      </c>
      <c r="F16" s="23">
        <f>VLOOKUP(A16,'[1]DINÁMICA BASE'!$A$4:$H$35,6,0)</f>
        <v>2460795195</v>
      </c>
      <c r="G16" s="25">
        <f t="shared" si="10"/>
        <v>0.2287600928688959</v>
      </c>
      <c r="H16" s="23">
        <f>VLOOKUP(A16,'[1]DINÁMICA BASE'!$A$4:$H$35,4,0)</f>
        <v>10757100000</v>
      </c>
      <c r="I16" s="23">
        <f>VLOOKUP(A16,'[1]DINÁMICA BASE'!$A$4:$H$35,7,0)</f>
        <v>2460795195</v>
      </c>
      <c r="J16" s="23">
        <f t="shared" si="11"/>
        <v>0</v>
      </c>
      <c r="K16" s="25">
        <f t="shared" si="12"/>
        <v>0</v>
      </c>
      <c r="L16" s="23">
        <f t="shared" si="13"/>
        <v>8253447834</v>
      </c>
      <c r="M16" s="25">
        <f t="shared" si="16"/>
        <v>0.76725584348941633</v>
      </c>
      <c r="N16" s="23">
        <f t="shared" si="14"/>
        <v>8296304805</v>
      </c>
      <c r="O16" s="25">
        <f t="shared" si="15"/>
        <v>0.77123990713110413</v>
      </c>
    </row>
    <row r="17" spans="1:15" s="18" customFormat="1" ht="15" customHeight="1" x14ac:dyDescent="0.25">
      <c r="A17" s="19" t="s">
        <v>28</v>
      </c>
      <c r="B17" s="20">
        <f>SUM(B18:B19)</f>
        <v>11878277000</v>
      </c>
      <c r="C17" s="20">
        <f t="shared" ref="C17:F17" si="17">SUM(C18:C19)</f>
        <v>11838267000</v>
      </c>
      <c r="D17" s="20">
        <f t="shared" si="17"/>
        <v>9194767380.8699989</v>
      </c>
      <c r="E17" s="21">
        <f t="shared" si="9"/>
        <v>0.77669876687778705</v>
      </c>
      <c r="F17" s="20">
        <f t="shared" si="17"/>
        <v>2094071040.76</v>
      </c>
      <c r="G17" s="21">
        <f t="shared" si="10"/>
        <v>0.17688999925073493</v>
      </c>
      <c r="H17" s="20">
        <f t="shared" ref="H17:N17" si="18">SUM(H18:H19)</f>
        <v>10439672551</v>
      </c>
      <c r="I17" s="20">
        <f t="shared" si="18"/>
        <v>2087940266.76</v>
      </c>
      <c r="J17" s="20">
        <f t="shared" si="18"/>
        <v>1398594449</v>
      </c>
      <c r="K17" s="21">
        <f t="shared" si="12"/>
        <v>0.11814182337668173</v>
      </c>
      <c r="L17" s="20">
        <f t="shared" si="18"/>
        <v>2643499619.1300011</v>
      </c>
      <c r="M17" s="21">
        <f t="shared" si="16"/>
        <v>0.22330123312221301</v>
      </c>
      <c r="N17" s="20">
        <f t="shared" si="18"/>
        <v>9744195959.2399998</v>
      </c>
      <c r="O17" s="21">
        <f t="shared" si="15"/>
        <v>0.8231100007492651</v>
      </c>
    </row>
    <row r="18" spans="1:15" x14ac:dyDescent="0.25">
      <c r="A18" s="22" t="s">
        <v>29</v>
      </c>
      <c r="B18" s="23">
        <f>VLOOKUP(A18,'[1]DINÁMICA BASE'!$A$4:$H$35,2,0)</f>
        <v>50000000</v>
      </c>
      <c r="C18" s="24">
        <f>VLOOKUP(A18,'[1]DINÁMICA BASE'!$A$4:$H$35,3,0)</f>
        <v>50000000</v>
      </c>
      <c r="D18" s="24">
        <f>VLOOKUP(A18,'[1]DINÁMICA BASE'!$A$4:$H$35,5,0)</f>
        <v>571000</v>
      </c>
      <c r="E18" s="25">
        <f t="shared" si="9"/>
        <v>1.142E-2</v>
      </c>
      <c r="F18" s="23">
        <f>VLOOKUP(A18,'[1]DINÁMICA BASE'!$A$4:$H$35,6,0)</f>
        <v>561000</v>
      </c>
      <c r="G18" s="25">
        <f t="shared" si="10"/>
        <v>1.1220000000000001E-2</v>
      </c>
      <c r="H18" s="23">
        <f>VLOOKUP(A18,'[1]DINÁMICA BASE'!$A$4:$H$35,4,0)</f>
        <v>571000</v>
      </c>
      <c r="I18" s="23">
        <f>VLOOKUP(A18,'[1]DINÁMICA BASE'!$A$4:$H$35,7,0)</f>
        <v>561000</v>
      </c>
      <c r="J18" s="23">
        <f t="shared" si="11"/>
        <v>49429000</v>
      </c>
      <c r="K18" s="25">
        <f t="shared" si="12"/>
        <v>0.98858000000000001</v>
      </c>
      <c r="L18" s="23">
        <f t="shared" si="13"/>
        <v>49429000</v>
      </c>
      <c r="M18" s="25">
        <f t="shared" si="16"/>
        <v>0.98858000000000001</v>
      </c>
      <c r="N18" s="23">
        <f t="shared" si="14"/>
        <v>49439000</v>
      </c>
      <c r="O18" s="25">
        <f t="shared" si="15"/>
        <v>0.98877999999999999</v>
      </c>
    </row>
    <row r="19" spans="1:15" x14ac:dyDescent="0.25">
      <c r="A19" s="22" t="s">
        <v>30</v>
      </c>
      <c r="B19" s="23">
        <f>VLOOKUP(A19,'[1]DINÁMICA BASE'!$A$4:$H$35,2,0)</f>
        <v>11828277000</v>
      </c>
      <c r="C19" s="24">
        <f>VLOOKUP(A19,'[1]DINÁMICA BASE'!$A$4:$H$35,3,0)</f>
        <v>11788267000</v>
      </c>
      <c r="D19" s="24">
        <f>VLOOKUP(A19,'[1]DINÁMICA BASE'!$A$4:$H$35,5,0)</f>
        <v>9194196380.8699989</v>
      </c>
      <c r="E19" s="25">
        <f t="shared" si="9"/>
        <v>0.77994470102093882</v>
      </c>
      <c r="F19" s="23">
        <f>VLOOKUP(A19,'[1]DINÁMICA BASE'!$A$4:$H$35,6,0)</f>
        <v>2093510040.76</v>
      </c>
      <c r="G19" s="25">
        <f t="shared" si="10"/>
        <v>0.17759268947335516</v>
      </c>
      <c r="H19" s="23">
        <f>VLOOKUP(A19,'[1]DINÁMICA BASE'!$A$4:$H$35,4,0)</f>
        <v>10439101551</v>
      </c>
      <c r="I19" s="23">
        <f>VLOOKUP(A19,'[1]DINÁMICA BASE'!$A$4:$H$35,7,0)</f>
        <v>2087379266.76</v>
      </c>
      <c r="J19" s="23">
        <f t="shared" si="11"/>
        <v>1349165449</v>
      </c>
      <c r="K19" s="25">
        <f t="shared" si="12"/>
        <v>0.11444985501261551</v>
      </c>
      <c r="L19" s="23">
        <f t="shared" si="13"/>
        <v>2594070619.1300011</v>
      </c>
      <c r="M19" s="25">
        <f t="shared" si="16"/>
        <v>0.22005529897906123</v>
      </c>
      <c r="N19" s="23">
        <f t="shared" si="14"/>
        <v>9694756959.2399998</v>
      </c>
      <c r="O19" s="25">
        <f t="shared" si="15"/>
        <v>0.82240731052664484</v>
      </c>
    </row>
    <row r="20" spans="1:15" s="18" customFormat="1" ht="15.75" x14ac:dyDescent="0.25">
      <c r="A20" s="19" t="s">
        <v>31</v>
      </c>
      <c r="B20" s="20">
        <f>SUM(B21:B26)</f>
        <v>1480700000</v>
      </c>
      <c r="C20" s="20">
        <f t="shared" ref="C20:F20" si="19">SUM(C21:C26)</f>
        <v>1480700000</v>
      </c>
      <c r="D20" s="20">
        <f t="shared" si="19"/>
        <v>374075996.12</v>
      </c>
      <c r="E20" s="21">
        <f t="shared" si="9"/>
        <v>0.25263456211251434</v>
      </c>
      <c r="F20" s="20">
        <f t="shared" si="19"/>
        <v>355043985.62</v>
      </c>
      <c r="G20" s="21">
        <f t="shared" si="10"/>
        <v>0.23978117486324035</v>
      </c>
      <c r="H20" s="20">
        <f t="shared" ref="H20:N20" si="20">SUM(H21:H26)</f>
        <v>1018717309</v>
      </c>
      <c r="I20" s="20">
        <f t="shared" si="20"/>
        <v>353971644.62</v>
      </c>
      <c r="J20" s="20">
        <f t="shared" si="20"/>
        <v>461982691</v>
      </c>
      <c r="K20" s="21">
        <f t="shared" si="12"/>
        <v>0.31200289795367059</v>
      </c>
      <c r="L20" s="20">
        <f t="shared" si="20"/>
        <v>1106624003.8800001</v>
      </c>
      <c r="M20" s="21">
        <f t="shared" si="16"/>
        <v>0.74736543788748577</v>
      </c>
      <c r="N20" s="20">
        <f t="shared" si="20"/>
        <v>1125656014.3800001</v>
      </c>
      <c r="O20" s="21">
        <f t="shared" si="15"/>
        <v>0.76021882513675976</v>
      </c>
    </row>
    <row r="21" spans="1:15" x14ac:dyDescent="0.25">
      <c r="A21" s="22" t="s">
        <v>32</v>
      </c>
      <c r="B21" s="23">
        <f>VLOOKUP(A21,'[1]DINÁMICA BASE'!$A$4:$H$35,2,0)</f>
        <v>176100000</v>
      </c>
      <c r="C21" s="24">
        <f>VLOOKUP(A21,'[1]DINÁMICA BASE'!$A$4:$H$35,3,0)</f>
        <v>176100000</v>
      </c>
      <c r="D21" s="24">
        <f>VLOOKUP(A21,'[1]DINÁMICA BASE'!$A$4:$H$35,5,0)</f>
        <v>701594</v>
      </c>
      <c r="E21" s="25">
        <f t="shared" si="9"/>
        <v>3.9840658716638272E-3</v>
      </c>
      <c r="F21" s="23">
        <f>VLOOKUP(A21,'[1]DINÁMICA BASE'!$A$4:$H$35,6,0)</f>
        <v>0</v>
      </c>
      <c r="G21" s="25">
        <f t="shared" si="10"/>
        <v>0</v>
      </c>
      <c r="H21" s="23">
        <f>VLOOKUP(A21,'[1]DINÁMICA BASE'!$A$4:$H$35,4,0)</f>
        <v>701594</v>
      </c>
      <c r="I21" s="23">
        <f>VLOOKUP(A21,'[1]DINÁMICA BASE'!$A$4:$H$35,7,0)</f>
        <v>0</v>
      </c>
      <c r="J21" s="23">
        <f t="shared" si="11"/>
        <v>175398406</v>
      </c>
      <c r="K21" s="25">
        <f t="shared" si="12"/>
        <v>0.99601593412833622</v>
      </c>
      <c r="L21" s="23">
        <f t="shared" si="13"/>
        <v>175398406</v>
      </c>
      <c r="M21" s="25">
        <f t="shared" si="16"/>
        <v>0.99601593412833622</v>
      </c>
      <c r="N21" s="23">
        <f t="shared" si="14"/>
        <v>176100000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VLOOKUP(A22,'[1]DINÁMICA BASE'!$A$4:$H$35,2,0)</f>
        <v>65300000</v>
      </c>
      <c r="C22" s="24">
        <f>VLOOKUP(A22,'[1]DINÁMICA BASE'!$A$4:$H$35,3,0)</f>
        <v>65300000</v>
      </c>
      <c r="D22" s="24">
        <f>VLOOKUP(A22,'[1]DINÁMICA BASE'!$A$4:$H$35,5,0)</f>
        <v>260159</v>
      </c>
      <c r="E22" s="25">
        <f t="shared" si="9"/>
        <v>3.9840581929555894E-3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65039841</v>
      </c>
      <c r="K22" s="25">
        <f t="shared" si="12"/>
        <v>0.99601594180704445</v>
      </c>
      <c r="L22" s="23">
        <f t="shared" si="13"/>
        <v>65039841</v>
      </c>
      <c r="M22" s="25">
        <f t="shared" si="16"/>
        <v>0.99601594180704445</v>
      </c>
      <c r="N22" s="23">
        <f t="shared" si="14"/>
        <v>65300000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VLOOKUP(A23,'[1]DINÁMICA BASE'!$A$4:$H$35,2,0)</f>
        <v>161700000</v>
      </c>
      <c r="C23" s="24">
        <f>VLOOKUP(A23,'[1]DINÁMICA BASE'!$A$4:$H$35,3,0)</f>
        <v>161700000</v>
      </c>
      <c r="D23" s="24">
        <f>VLOOKUP(A23,'[1]DINÁMICA BASE'!$A$4:$H$35,5,0)</f>
        <v>644223</v>
      </c>
      <c r="E23" s="25">
        <f t="shared" si="9"/>
        <v>3.9840630797773656E-3</v>
      </c>
      <c r="F23" s="23">
        <f>VLOOKUP(A23,'[1]DINÁMICA BASE'!$A$4:$H$35,6,0)</f>
        <v>0</v>
      </c>
      <c r="G23" s="25">
        <f t="shared" si="10"/>
        <v>0</v>
      </c>
      <c r="H23" s="23">
        <f>VLOOKUP(A23,'[1]DINÁMICA BASE'!$A$4:$H$35,4,0)</f>
        <v>644223</v>
      </c>
      <c r="I23" s="23">
        <f>VLOOKUP(A23,'[1]DINÁMICA BASE'!$A$4:$H$35,7,0)</f>
        <v>0</v>
      </c>
      <c r="J23" s="23">
        <f t="shared" si="11"/>
        <v>161055777</v>
      </c>
      <c r="K23" s="25">
        <f t="shared" si="12"/>
        <v>0.99601593692022261</v>
      </c>
      <c r="L23" s="23">
        <f t="shared" si="13"/>
        <v>161055777</v>
      </c>
      <c r="M23" s="25">
        <f t="shared" si="16"/>
        <v>0.99601593692022261</v>
      </c>
      <c r="N23" s="23">
        <f t="shared" si="14"/>
        <v>161700000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VLOOKUP(A24,'[1]DINÁMICA BASE'!$A$4:$H$35,2,0)</f>
        <v>329800000</v>
      </c>
      <c r="C24" s="24">
        <f>VLOOKUP(A24,'[1]DINÁMICA BASE'!$A$4:$H$35,3,0)</f>
        <v>329800000</v>
      </c>
      <c r="D24" s="24">
        <f>VLOOKUP(A24,'[1]DINÁMICA BASE'!$A$4:$H$35,5,0)</f>
        <v>85723817.120000005</v>
      </c>
      <c r="E24" s="25">
        <f t="shared" si="9"/>
        <v>0.25992667410551851</v>
      </c>
      <c r="F24" s="23">
        <f>VLOOKUP(A24,'[1]DINÁMICA BASE'!$A$4:$H$35,6,0)</f>
        <v>85580691.620000005</v>
      </c>
      <c r="G24" s="25">
        <f t="shared" si="10"/>
        <v>0.25949269745300185</v>
      </c>
      <c r="H24" s="23">
        <f>VLOOKUP(A24,'[1]DINÁMICA BASE'!$A$4:$H$35,4,0)</f>
        <v>329800000</v>
      </c>
      <c r="I24" s="23">
        <f>VLOOKUP(A24,'[1]DINÁMICA BASE'!$A$4:$H$35,7,0)</f>
        <v>85580691.620000005</v>
      </c>
      <c r="J24" s="23">
        <f t="shared" si="11"/>
        <v>0</v>
      </c>
      <c r="K24" s="25">
        <f t="shared" si="12"/>
        <v>0</v>
      </c>
      <c r="L24" s="23">
        <f t="shared" si="13"/>
        <v>244076182.88</v>
      </c>
      <c r="M24" s="25">
        <f t="shared" si="16"/>
        <v>0.74007332589448149</v>
      </c>
      <c r="N24" s="23">
        <f t="shared" si="14"/>
        <v>244219308.38</v>
      </c>
      <c r="O24" s="25">
        <f t="shared" si="15"/>
        <v>0.74050730254699815</v>
      </c>
    </row>
    <row r="25" spans="1:15" ht="28.5" x14ac:dyDescent="0.25">
      <c r="A25" s="22" t="s">
        <v>36</v>
      </c>
      <c r="B25" s="23">
        <f>VLOOKUP(A25,'[1]DINÁMICA BASE'!$A$4:$H$35,2,0)</f>
        <v>570100000</v>
      </c>
      <c r="C25" s="24">
        <f>VLOOKUP(A25,'[1]DINÁMICA BASE'!$A$4:$H$35,3,0)</f>
        <v>570100000</v>
      </c>
      <c r="D25" s="24">
        <f>VLOOKUP(A25,'[1]DINÁMICA BASE'!$A$4:$H$35,5,0)</f>
        <v>199831590</v>
      </c>
      <c r="E25" s="25">
        <f t="shared" si="9"/>
        <v>0.35052024206279603</v>
      </c>
      <c r="F25" s="23">
        <f>VLOOKUP(A25,'[1]DINÁMICA BASE'!$A$4:$H$35,6,0)</f>
        <v>199831590</v>
      </c>
      <c r="G25" s="25">
        <f t="shared" si="10"/>
        <v>0.35052024206279603</v>
      </c>
      <c r="H25" s="23">
        <f>VLOOKUP(A25,'[1]DINÁMICA BASE'!$A$4:$H$35,4,0)</f>
        <v>570000000</v>
      </c>
      <c r="I25" s="23">
        <f>VLOOKUP(A25,'[1]DINÁMICA BASE'!$A$4:$H$35,7,0)</f>
        <v>199831590</v>
      </c>
      <c r="J25" s="23">
        <f t="shared" si="11"/>
        <v>100000</v>
      </c>
      <c r="K25" s="25">
        <f t="shared" si="12"/>
        <v>1.7540782318891423E-4</v>
      </c>
      <c r="L25" s="23">
        <f t="shared" si="13"/>
        <v>370268410</v>
      </c>
      <c r="M25" s="25">
        <f t="shared" si="16"/>
        <v>0.64947975793720403</v>
      </c>
      <c r="N25" s="23">
        <f t="shared" si="14"/>
        <v>370268410</v>
      </c>
      <c r="O25" s="25">
        <f t="shared" si="15"/>
        <v>0.64947975793720403</v>
      </c>
    </row>
    <row r="26" spans="1:15" x14ac:dyDescent="0.25">
      <c r="A26" s="22" t="s">
        <v>37</v>
      </c>
      <c r="B26" s="23">
        <f>VLOOKUP(A26,'[1]DINÁMICA BASE'!$A$4:$H$35,2,0)</f>
        <v>177700000</v>
      </c>
      <c r="C26" s="24">
        <f>VLOOKUP(A26,'[1]DINÁMICA BASE'!$A$4:$H$35,3,0)</f>
        <v>177700000</v>
      </c>
      <c r="D26" s="24">
        <f>VLOOKUP(A26,'[1]DINÁMICA BASE'!$A$4:$H$35,5,0)</f>
        <v>86914613</v>
      </c>
      <c r="E26" s="25">
        <f t="shared" si="9"/>
        <v>0.48910868317388856</v>
      </c>
      <c r="F26" s="23">
        <f>VLOOKUP(A26,'[1]DINÁMICA BASE'!$A$4:$H$35,6,0)</f>
        <v>69631704</v>
      </c>
      <c r="G26" s="25">
        <f t="shared" si="10"/>
        <v>0.3918497692740574</v>
      </c>
      <c r="H26" s="23">
        <f>VLOOKUP(A26,'[1]DINÁMICA BASE'!$A$4:$H$35,4,0)</f>
        <v>117311333</v>
      </c>
      <c r="I26" s="23">
        <f>VLOOKUP(A26,'[1]DINÁMICA BASE'!$A$4:$H$35,7,0)</f>
        <v>68559363</v>
      </c>
      <c r="J26" s="23">
        <f t="shared" si="11"/>
        <v>60388667</v>
      </c>
      <c r="K26" s="25">
        <f t="shared" si="12"/>
        <v>0.33983492965672479</v>
      </c>
      <c r="L26" s="23">
        <f t="shared" si="13"/>
        <v>90785387</v>
      </c>
      <c r="M26" s="25">
        <f t="shared" si="16"/>
        <v>0.51089131682611144</v>
      </c>
      <c r="N26" s="23">
        <f t="shared" si="14"/>
        <v>108068296</v>
      </c>
      <c r="O26" s="25">
        <f t="shared" si="15"/>
        <v>0.60815023072594265</v>
      </c>
    </row>
    <row r="27" spans="1:15" s="18" customFormat="1" ht="15.75" customHeight="1" x14ac:dyDescent="0.25">
      <c r="A27" s="15" t="s">
        <v>38</v>
      </c>
      <c r="B27" s="16">
        <f>SUM(B28:B38)</f>
        <v>76950000000</v>
      </c>
      <c r="C27" s="16">
        <f t="shared" ref="C27:F27" si="21">SUM(C28:C38)</f>
        <v>79868400000</v>
      </c>
      <c r="D27" s="16">
        <f t="shared" si="21"/>
        <v>51376502301.379997</v>
      </c>
      <c r="E27" s="17">
        <f t="shared" si="9"/>
        <v>0.64326444878550215</v>
      </c>
      <c r="F27" s="16">
        <f t="shared" si="21"/>
        <v>12290026522.76</v>
      </c>
      <c r="G27" s="17">
        <f t="shared" si="10"/>
        <v>0.15387846160383831</v>
      </c>
      <c r="H27" s="16">
        <f t="shared" ref="H27:N27" si="22">SUM(H28:H38)</f>
        <v>61703255852.5</v>
      </c>
      <c r="I27" s="16">
        <f t="shared" si="22"/>
        <v>12245451419.76</v>
      </c>
      <c r="J27" s="16">
        <f t="shared" si="22"/>
        <v>18165144147.5</v>
      </c>
      <c r="K27" s="17">
        <f t="shared" si="12"/>
        <v>0.22743843807438235</v>
      </c>
      <c r="L27" s="16">
        <f t="shared" si="22"/>
        <v>28491897698.620003</v>
      </c>
      <c r="M27" s="17">
        <f t="shared" si="16"/>
        <v>0.3567355512144979</v>
      </c>
      <c r="N27" s="16">
        <f t="shared" si="22"/>
        <v>67578373477.240005</v>
      </c>
      <c r="O27" s="17">
        <f t="shared" si="15"/>
        <v>0.84612153839616178</v>
      </c>
    </row>
    <row r="28" spans="1:15" ht="28.5" x14ac:dyDescent="0.25">
      <c r="A28" s="22" t="s">
        <v>39</v>
      </c>
      <c r="B28" s="23">
        <f>VLOOKUP(A28,'[1]DINÁMICA BASE'!$A$4:$H$35,2,0)</f>
        <v>419000000</v>
      </c>
      <c r="C28" s="26">
        <f>VLOOKUP(A28,'[1]DINÁMICA BASE'!$A$4:$H$35,3,0)</f>
        <v>419000000</v>
      </c>
      <c r="D28" s="26">
        <f>VLOOKUP(A28,'[1]DINÁMICA BASE'!$A$4:$H$35,5,0)</f>
        <v>83800</v>
      </c>
      <c r="E28" s="25">
        <f t="shared" si="9"/>
        <v>2.0000000000000001E-4</v>
      </c>
      <c r="F28" s="23">
        <f>VLOOKUP(A28,'[1]DINÁMICA BASE'!$A$4:$H$35,6,0)</f>
        <v>0</v>
      </c>
      <c r="G28" s="25">
        <f t="shared" si="10"/>
        <v>0</v>
      </c>
      <c r="H28" s="23">
        <f>VLOOKUP(A28,'[1]DINÁMICA BASE'!$A$4:$H$35,4,0)</f>
        <v>365647000</v>
      </c>
      <c r="I28" s="23">
        <f>VLOOKUP(A28,'[1]DINÁMICA BASE'!$A$4:$H$35,7,0)</f>
        <v>0</v>
      </c>
      <c r="J28" s="23">
        <f t="shared" si="11"/>
        <v>53353000</v>
      </c>
      <c r="K28" s="25">
        <f t="shared" si="12"/>
        <v>0.12733412887828163</v>
      </c>
      <c r="L28" s="23">
        <f t="shared" si="13"/>
        <v>418916200</v>
      </c>
      <c r="M28" s="25">
        <f t="shared" si="16"/>
        <v>0.99980000000000002</v>
      </c>
      <c r="N28" s="23">
        <f t="shared" si="14"/>
        <v>419000000</v>
      </c>
      <c r="O28" s="25">
        <f t="shared" si="15"/>
        <v>1</v>
      </c>
    </row>
    <row r="29" spans="1:15" ht="57" x14ac:dyDescent="0.25">
      <c r="A29" s="22" t="s">
        <v>40</v>
      </c>
      <c r="B29" s="23">
        <f>VLOOKUP(A29,'[1]DINÁMICA BASE'!$A$4:$H$35,2,0)</f>
        <v>779000000</v>
      </c>
      <c r="C29" s="26">
        <f>VLOOKUP(A29,'[1]DINÁMICA BASE'!$A$4:$H$35,3,0)</f>
        <v>779000000</v>
      </c>
      <c r="D29" s="26">
        <f>VLOOKUP(A29,'[1]DINÁMICA BASE'!$A$4:$H$35,5,0)</f>
        <v>623671631</v>
      </c>
      <c r="E29" s="25">
        <f t="shared" si="9"/>
        <v>0.80060543132220796</v>
      </c>
      <c r="F29" s="23">
        <f>VLOOKUP(A29,'[1]DINÁMICA BASE'!$A$4:$H$35,6,0)</f>
        <v>129146915.33</v>
      </c>
      <c r="G29" s="25">
        <f t="shared" si="10"/>
        <v>0.16578551390243904</v>
      </c>
      <c r="H29" s="23">
        <f>VLOOKUP(A29,'[1]DINÁMICA BASE'!$A$4:$H$35,4,0)</f>
        <v>740837331</v>
      </c>
      <c r="I29" s="23">
        <f>VLOOKUP(A29,'[1]DINÁMICA BASE'!$A$4:$H$35,7,0)</f>
        <v>129146915.33</v>
      </c>
      <c r="J29" s="23">
        <f t="shared" si="11"/>
        <v>38162669</v>
      </c>
      <c r="K29" s="25">
        <f t="shared" si="12"/>
        <v>4.8989305519897303E-2</v>
      </c>
      <c r="L29" s="23">
        <f t="shared" si="13"/>
        <v>155328369</v>
      </c>
      <c r="M29" s="25">
        <f t="shared" si="16"/>
        <v>0.19939456867779204</v>
      </c>
      <c r="N29" s="23">
        <f t="shared" si="14"/>
        <v>649853084.66999996</v>
      </c>
      <c r="O29" s="25">
        <f t="shared" si="15"/>
        <v>0.83421448609756088</v>
      </c>
    </row>
    <row r="30" spans="1:15" ht="57" x14ac:dyDescent="0.25">
      <c r="A30" s="22" t="s">
        <v>41</v>
      </c>
      <c r="B30" s="23">
        <f>VLOOKUP(A30,'[1]DINÁMICA BASE'!$A$4:$H$35,2,0)</f>
        <v>2412000000</v>
      </c>
      <c r="C30" s="26">
        <f>VLOOKUP(A30,'[1]DINÁMICA BASE'!$A$4:$H$35,3,0)</f>
        <v>5330400000</v>
      </c>
      <c r="D30" s="26">
        <f>VLOOKUP(A30,'[1]DINÁMICA BASE'!$A$4:$H$35,5,0)</f>
        <v>2085592999</v>
      </c>
      <c r="E30" s="25">
        <f t="shared" si="9"/>
        <v>0.39126388244784632</v>
      </c>
      <c r="F30" s="23">
        <f>VLOOKUP(A30,'[1]DINÁMICA BASE'!$A$4:$H$35,6,0)</f>
        <v>735188233</v>
      </c>
      <c r="G30" s="25">
        <f t="shared" si="10"/>
        <v>0.13792365169593276</v>
      </c>
      <c r="H30" s="23">
        <f>VLOOKUP(A30,'[1]DINÁMICA BASE'!$A$4:$H$35,4,0)</f>
        <v>4856189705</v>
      </c>
      <c r="I30" s="23">
        <f>VLOOKUP(A30,'[1]DINÁMICA BASE'!$A$4:$H$35,7,0)</f>
        <v>735188233</v>
      </c>
      <c r="J30" s="23">
        <f t="shared" si="11"/>
        <v>474210295</v>
      </c>
      <c r="K30" s="25">
        <f t="shared" si="12"/>
        <v>8.8963360160588326E-2</v>
      </c>
      <c r="L30" s="23">
        <f t="shared" si="13"/>
        <v>3244807001</v>
      </c>
      <c r="M30" s="25">
        <f t="shared" si="16"/>
        <v>0.60873611755215373</v>
      </c>
      <c r="N30" s="23">
        <f t="shared" si="14"/>
        <v>4595211767</v>
      </c>
      <c r="O30" s="25">
        <f t="shared" si="15"/>
        <v>0.86207634830406721</v>
      </c>
    </row>
    <row r="31" spans="1:15" ht="71.25" x14ac:dyDescent="0.25">
      <c r="A31" s="22" t="s">
        <v>42</v>
      </c>
      <c r="B31" s="23">
        <f>VLOOKUP(A31,'[1]DINÁMICA BASE'!$A$4:$H$35,2,0)</f>
        <v>19139000000</v>
      </c>
      <c r="C31" s="26">
        <f>VLOOKUP(A31,'[1]DINÁMICA BASE'!$A$4:$H$35,3,0)</f>
        <v>19139000000</v>
      </c>
      <c r="D31" s="26">
        <f>VLOOKUP(A31,'[1]DINÁMICA BASE'!$A$4:$H$35,5,0)</f>
        <v>9592818242.8799992</v>
      </c>
      <c r="E31" s="25">
        <f t="shared" si="9"/>
        <v>0.50121836265635611</v>
      </c>
      <c r="F31" s="23">
        <f>VLOOKUP(A31,'[1]DINÁMICA BASE'!$A$4:$H$35,6,0)</f>
        <v>1901006841.49</v>
      </c>
      <c r="G31" s="25">
        <f t="shared" si="10"/>
        <v>9.9326341057004025E-2</v>
      </c>
      <c r="H31" s="23">
        <f>VLOOKUP(A31,'[1]DINÁMICA BASE'!$A$4:$H$35,4,0)</f>
        <v>12358584647.360001</v>
      </c>
      <c r="I31" s="23">
        <f>VLOOKUP(A31,'[1]DINÁMICA BASE'!$A$4:$H$35,7,0)</f>
        <v>1901006841.49</v>
      </c>
      <c r="J31" s="23">
        <f t="shared" si="11"/>
        <v>6780415352.6399994</v>
      </c>
      <c r="K31" s="25">
        <f t="shared" si="12"/>
        <v>0.35427218520507858</v>
      </c>
      <c r="L31" s="23">
        <f t="shared" si="13"/>
        <v>9546181757.1200008</v>
      </c>
      <c r="M31" s="25">
        <f t="shared" si="16"/>
        <v>0.49878163734364389</v>
      </c>
      <c r="N31" s="23">
        <f t="shared" si="14"/>
        <v>17237993158.509998</v>
      </c>
      <c r="O31" s="25">
        <f t="shared" si="15"/>
        <v>0.90067365894299589</v>
      </c>
    </row>
    <row r="32" spans="1:15" ht="85.5" x14ac:dyDescent="0.25">
      <c r="A32" s="22" t="s">
        <v>43</v>
      </c>
      <c r="B32" s="23">
        <f>VLOOKUP(A32,'[1]DINÁMICA BASE'!$A$4:$H$35,2,0)</f>
        <v>6676000000</v>
      </c>
      <c r="C32" s="26">
        <f>VLOOKUP(A32,'[1]DINÁMICA BASE'!$A$4:$H$35,3,0)</f>
        <v>6676000000</v>
      </c>
      <c r="D32" s="26">
        <f>VLOOKUP(A32,'[1]DINÁMICA BASE'!$A$4:$H$35,5,0)</f>
        <v>5040299200</v>
      </c>
      <c r="E32" s="25">
        <f t="shared" si="9"/>
        <v>0.75498789694427804</v>
      </c>
      <c r="F32" s="23">
        <f>VLOOKUP(A32,'[1]DINÁMICA BASE'!$A$4:$H$35,6,0)</f>
        <v>772726574</v>
      </c>
      <c r="G32" s="25">
        <f t="shared" si="10"/>
        <v>0.11574694038346316</v>
      </c>
      <c r="H32" s="23">
        <f>VLOOKUP(A32,'[1]DINÁMICA BASE'!$A$4:$H$35,4,0)</f>
        <v>5690543200</v>
      </c>
      <c r="I32" s="23">
        <f>VLOOKUP(A32,'[1]DINÁMICA BASE'!$A$4:$H$35,7,0)</f>
        <v>772726574</v>
      </c>
      <c r="J32" s="23">
        <f t="shared" si="11"/>
        <v>985456800</v>
      </c>
      <c r="K32" s="25">
        <f t="shared" si="12"/>
        <v>0.14761186339125223</v>
      </c>
      <c r="L32" s="23">
        <f t="shared" si="13"/>
        <v>1635700800</v>
      </c>
      <c r="M32" s="25">
        <f t="shared" si="16"/>
        <v>0.24501210305572199</v>
      </c>
      <c r="N32" s="23">
        <f t="shared" si="14"/>
        <v>5903273426</v>
      </c>
      <c r="O32" s="25">
        <f t="shared" si="15"/>
        <v>0.88425305961653689</v>
      </c>
    </row>
    <row r="33" spans="1:15" ht="71.25" x14ac:dyDescent="0.25">
      <c r="A33" s="22" t="s">
        <v>44</v>
      </c>
      <c r="B33" s="23">
        <f>VLOOKUP(A33,'[1]DINÁMICA BASE'!$A$4:$H$35,2,0)</f>
        <v>3551000000</v>
      </c>
      <c r="C33" s="26">
        <f>VLOOKUP(A33,'[1]DINÁMICA BASE'!$A$4:$H$35,3,0)</f>
        <v>3551000000</v>
      </c>
      <c r="D33" s="26">
        <f>VLOOKUP(A33,'[1]DINÁMICA BASE'!$A$4:$H$35,5,0)</f>
        <v>3079813154</v>
      </c>
      <c r="E33" s="25">
        <f t="shared" si="9"/>
        <v>0.86730868882005074</v>
      </c>
      <c r="F33" s="23">
        <f>VLOOKUP(A33,'[1]DINÁMICA BASE'!$A$4:$H$35,6,0)</f>
        <v>715898971</v>
      </c>
      <c r="G33" s="25">
        <f t="shared" si="10"/>
        <v>0.20160489186144748</v>
      </c>
      <c r="H33" s="23">
        <f>VLOOKUP(A33,'[1]DINÁMICA BASE'!$A$4:$H$35,4,0)</f>
        <v>3397074622</v>
      </c>
      <c r="I33" s="23">
        <f>VLOOKUP(A33,'[1]DINÁMICA BASE'!$A$4:$H$35,7,0)</f>
        <v>715317354</v>
      </c>
      <c r="J33" s="23">
        <f t="shared" si="11"/>
        <v>153925378</v>
      </c>
      <c r="K33" s="25">
        <f t="shared" si="12"/>
        <v>4.3347050971557305E-2</v>
      </c>
      <c r="L33" s="23">
        <f t="shared" si="13"/>
        <v>471186846</v>
      </c>
      <c r="M33" s="25">
        <f t="shared" si="16"/>
        <v>0.13269131117994931</v>
      </c>
      <c r="N33" s="23">
        <f t="shared" si="14"/>
        <v>2835101029</v>
      </c>
      <c r="O33" s="25">
        <f t="shared" si="15"/>
        <v>0.79839510813855252</v>
      </c>
    </row>
    <row r="34" spans="1:15" ht="42.75" x14ac:dyDescent="0.25">
      <c r="A34" s="22" t="s">
        <v>45</v>
      </c>
      <c r="B34" s="23">
        <f>VLOOKUP(A34,'[1]DINÁMICA BASE'!$A$4:$H$35,2,0)</f>
        <v>3419000000</v>
      </c>
      <c r="C34" s="26">
        <f>VLOOKUP(A34,'[1]DINÁMICA BASE'!$A$4:$H$35,3,0)</f>
        <v>3419000000</v>
      </c>
      <c r="D34" s="26">
        <f>VLOOKUP(A34,'[1]DINÁMICA BASE'!$A$4:$H$35,5,0)</f>
        <v>2368644690</v>
      </c>
      <c r="E34" s="25">
        <f t="shared" si="9"/>
        <v>0.69278873647265282</v>
      </c>
      <c r="F34" s="23">
        <f>VLOOKUP(A34,'[1]DINÁMICA BASE'!$A$4:$H$35,6,0)</f>
        <v>539250431</v>
      </c>
      <c r="G34" s="25">
        <f t="shared" si="10"/>
        <v>0.15772168207078094</v>
      </c>
      <c r="H34" s="23">
        <f>VLOOKUP(A34,'[1]DINÁMICA BASE'!$A$4:$H$35,4,0)</f>
        <v>2955838801</v>
      </c>
      <c r="I34" s="23">
        <f>VLOOKUP(A34,'[1]DINÁMICA BASE'!$A$4:$H$35,7,0)</f>
        <v>539250431</v>
      </c>
      <c r="J34" s="23">
        <f t="shared" si="11"/>
        <v>463161199</v>
      </c>
      <c r="K34" s="25">
        <f t="shared" si="12"/>
        <v>0.13546686136297162</v>
      </c>
      <c r="L34" s="23">
        <f t="shared" si="13"/>
        <v>1050355310</v>
      </c>
      <c r="M34" s="25">
        <f t="shared" si="16"/>
        <v>0.30721126352734718</v>
      </c>
      <c r="N34" s="23">
        <f t="shared" si="14"/>
        <v>2879749569</v>
      </c>
      <c r="O34" s="25">
        <f t="shared" si="15"/>
        <v>0.84227831792921903</v>
      </c>
    </row>
    <row r="35" spans="1:15" ht="42.75" x14ac:dyDescent="0.25">
      <c r="A35" s="22" t="s">
        <v>46</v>
      </c>
      <c r="B35" s="23">
        <f>VLOOKUP(A35,'[1]DINÁMICA BASE'!$A$4:$H$35,2,0)</f>
        <v>22869000000</v>
      </c>
      <c r="C35" s="26">
        <f>VLOOKUP(A35,'[1]DINÁMICA BASE'!$A$4:$H$35,3,0)</f>
        <v>22869000000</v>
      </c>
      <c r="D35" s="26">
        <f>VLOOKUP(A35,'[1]DINÁMICA BASE'!$A$4:$H$35,5,0)</f>
        <v>15545318115.200001</v>
      </c>
      <c r="E35" s="25">
        <f t="shared" si="9"/>
        <v>0.67975504461060832</v>
      </c>
      <c r="F35" s="23">
        <f>VLOOKUP(A35,'[1]DINÁMICA BASE'!$A$4:$H$35,6,0)</f>
        <v>4042441208.29</v>
      </c>
      <c r="G35" s="25">
        <f t="shared" si="10"/>
        <v>0.17676510596396869</v>
      </c>
      <c r="H35" s="23">
        <f>VLOOKUP(A35,'[1]DINÁMICA BASE'!$A$4:$H$35,4,0)</f>
        <v>16858828707.200001</v>
      </c>
      <c r="I35" s="23">
        <f>VLOOKUP(A35,'[1]DINÁMICA BASE'!$A$4:$H$35,7,0)</f>
        <v>3998542611.29</v>
      </c>
      <c r="J35" s="23">
        <f t="shared" si="11"/>
        <v>6010171292.7999992</v>
      </c>
      <c r="K35" s="25">
        <f t="shared" si="12"/>
        <v>0.26280866206655296</v>
      </c>
      <c r="L35" s="23">
        <f t="shared" si="13"/>
        <v>7323681884.7999992</v>
      </c>
      <c r="M35" s="25">
        <f t="shared" si="16"/>
        <v>0.32024495538939174</v>
      </c>
      <c r="N35" s="23">
        <f t="shared" si="14"/>
        <v>18826558791.709999</v>
      </c>
      <c r="O35" s="25">
        <f t="shared" si="15"/>
        <v>0.82323489403603123</v>
      </c>
    </row>
    <row r="36" spans="1:15" ht="57" x14ac:dyDescent="0.25">
      <c r="A36" s="22" t="s">
        <v>47</v>
      </c>
      <c r="B36" s="23">
        <f>VLOOKUP(A36,'[1]DINÁMICA BASE'!$A$4:$H$35,2,0)</f>
        <v>1771000000</v>
      </c>
      <c r="C36" s="26">
        <f>VLOOKUP(A36,'[1]DINÁMICA BASE'!$A$4:$H$35,3,0)</f>
        <v>1771000000</v>
      </c>
      <c r="D36" s="26">
        <f>VLOOKUP(A36,'[1]DINÁMICA BASE'!$A$4:$H$35,5,0)</f>
        <v>1118072466.6700001</v>
      </c>
      <c r="E36" s="25">
        <f t="shared" si="9"/>
        <v>0.63132268022021465</v>
      </c>
      <c r="F36" s="23">
        <f>VLOOKUP(A36,'[1]DINÁMICA BASE'!$A$4:$H$35,6,0)</f>
        <v>362068266.67000002</v>
      </c>
      <c r="G36" s="25">
        <f t="shared" si="10"/>
        <v>0.20444283832298138</v>
      </c>
      <c r="H36" s="23">
        <f>VLOOKUP(A36,'[1]DINÁMICA BASE'!$A$4:$H$35,4,0)</f>
        <v>1289085666.6700001</v>
      </c>
      <c r="I36" s="23">
        <f>VLOOKUP(A36,'[1]DINÁMICA BASE'!$A$4:$H$35,7,0)</f>
        <v>362068266.67000002</v>
      </c>
      <c r="J36" s="23">
        <f t="shared" si="11"/>
        <v>481914333.32999992</v>
      </c>
      <c r="K36" s="25">
        <f t="shared" si="12"/>
        <v>0.27211424806888757</v>
      </c>
      <c r="L36" s="23">
        <f t="shared" si="13"/>
        <v>652927533.32999992</v>
      </c>
      <c r="M36" s="25">
        <f t="shared" si="16"/>
        <v>0.36867731977978541</v>
      </c>
      <c r="N36" s="23">
        <f t="shared" si="14"/>
        <v>1408931733.3299999</v>
      </c>
      <c r="O36" s="25">
        <f t="shared" si="15"/>
        <v>0.79555716167701862</v>
      </c>
    </row>
    <row r="37" spans="1:15" ht="57" x14ac:dyDescent="0.25">
      <c r="A37" s="22" t="s">
        <v>48</v>
      </c>
      <c r="B37" s="23">
        <f>VLOOKUP(A37,'[1]DINÁMICA BASE'!$A$4:$H$35,2,0)</f>
        <v>1066000000</v>
      </c>
      <c r="C37" s="26">
        <f>VLOOKUP(A37,'[1]DINÁMICA BASE'!$A$4:$H$35,3,0)</f>
        <v>1066000000</v>
      </c>
      <c r="D37" s="26">
        <f>VLOOKUP(A37,'[1]DINÁMICA BASE'!$A$4:$H$35,5,0)</f>
        <v>568514906</v>
      </c>
      <c r="E37" s="25">
        <f t="shared" si="9"/>
        <v>0.53331604690431522</v>
      </c>
      <c r="F37" s="23">
        <f>VLOOKUP(A37,'[1]DINÁMICA BASE'!$A$4:$H$35,6,0)</f>
        <v>108492949</v>
      </c>
      <c r="G37" s="25">
        <f t="shared" si="10"/>
        <v>0.10177574953095685</v>
      </c>
      <c r="H37" s="23">
        <f>VLOOKUP(A37,'[1]DINÁMICA BASE'!$A$4:$H$35,4,0)</f>
        <v>895786970</v>
      </c>
      <c r="I37" s="23">
        <f>VLOOKUP(A37,'[1]DINÁMICA BASE'!$A$4:$H$35,7,0)</f>
        <v>108492949</v>
      </c>
      <c r="J37" s="23">
        <f t="shared" si="11"/>
        <v>170213030</v>
      </c>
      <c r="K37" s="25">
        <f t="shared" si="12"/>
        <v>0.15967451219512196</v>
      </c>
      <c r="L37" s="23">
        <f t="shared" si="13"/>
        <v>497485094</v>
      </c>
      <c r="M37" s="25">
        <f t="shared" si="16"/>
        <v>0.46668395309568478</v>
      </c>
      <c r="N37" s="23">
        <f t="shared" si="14"/>
        <v>957507051</v>
      </c>
      <c r="O37" s="25">
        <f t="shared" si="15"/>
        <v>0.8982242504690432</v>
      </c>
    </row>
    <row r="38" spans="1:15" ht="42.75" x14ac:dyDescent="0.25">
      <c r="A38" s="22" t="s">
        <v>49</v>
      </c>
      <c r="B38" s="23">
        <f>VLOOKUP(A38,'[1]DINÁMICA BASE'!$A$4:$H$35,2,0)</f>
        <v>14849000000</v>
      </c>
      <c r="C38" s="26">
        <f>VLOOKUP(A38,'[1]DINÁMICA BASE'!$A$4:$H$35,3,0)</f>
        <v>14849000000</v>
      </c>
      <c r="D38" s="26">
        <f>VLOOKUP(A38,'[1]DINÁMICA BASE'!$A$4:$H$35,5,0)</f>
        <v>11353673096.629999</v>
      </c>
      <c r="E38" s="25">
        <f t="shared" si="9"/>
        <v>0.76460859967876615</v>
      </c>
      <c r="F38" s="23">
        <f>VLOOKUP(A38,'[1]DINÁMICA BASE'!$A$4:$H$35,6,0)</f>
        <v>2983806132.98</v>
      </c>
      <c r="G38" s="25">
        <f t="shared" si="10"/>
        <v>0.20094323745572093</v>
      </c>
      <c r="H38" s="23">
        <f>VLOOKUP(A38,'[1]DINÁMICA BASE'!$A$4:$H$35,4,0)</f>
        <v>12294839202.27</v>
      </c>
      <c r="I38" s="23">
        <f>VLOOKUP(A38,'[1]DINÁMICA BASE'!$A$4:$H$35,7,0)</f>
        <v>2983711243.98</v>
      </c>
      <c r="J38" s="23">
        <f t="shared" si="11"/>
        <v>2554160797.7299995</v>
      </c>
      <c r="K38" s="25">
        <f t="shared" si="12"/>
        <v>0.17200894321031715</v>
      </c>
      <c r="L38" s="23">
        <f t="shared" si="13"/>
        <v>3495326903.3700008</v>
      </c>
      <c r="M38" s="25">
        <f t="shared" si="16"/>
        <v>0.23539140032123382</v>
      </c>
      <c r="N38" s="23">
        <f t="shared" si="14"/>
        <v>11865193867.02</v>
      </c>
      <c r="O38" s="25">
        <f t="shared" si="15"/>
        <v>0.79905676254427915</v>
      </c>
    </row>
    <row r="39" spans="1:15" s="18" customFormat="1" ht="15.75" x14ac:dyDescent="0.25">
      <c r="A39" s="27" t="s">
        <v>50</v>
      </c>
      <c r="B39" s="28">
        <f>B8+B27</f>
        <v>140494883000</v>
      </c>
      <c r="C39" s="28">
        <f t="shared" ref="C39:N39" si="23">C8+C27</f>
        <v>143373273000</v>
      </c>
      <c r="D39" s="28">
        <f t="shared" si="23"/>
        <v>73915691344.369995</v>
      </c>
      <c r="E39" s="17">
        <f t="shared" si="9"/>
        <v>0.51554721321295349</v>
      </c>
      <c r="F39" s="28">
        <f t="shared" si="23"/>
        <v>27247128205.139999</v>
      </c>
      <c r="G39" s="17">
        <f t="shared" si="10"/>
        <v>0.19004328795046757</v>
      </c>
      <c r="H39" s="28">
        <f t="shared" si="23"/>
        <v>121124048712.5</v>
      </c>
      <c r="I39" s="28">
        <f t="shared" si="23"/>
        <v>27195349987.139999</v>
      </c>
      <c r="J39" s="28">
        <f t="shared" si="23"/>
        <v>22249224287.5</v>
      </c>
      <c r="K39" s="17">
        <f t="shared" si="12"/>
        <v>0.15518390437735211</v>
      </c>
      <c r="L39" s="28">
        <f t="shared" si="23"/>
        <v>69457581655.630005</v>
      </c>
      <c r="M39" s="17">
        <f t="shared" si="16"/>
        <v>0.48445278678704645</v>
      </c>
      <c r="N39" s="28">
        <f t="shared" si="23"/>
        <v>116126144794.86</v>
      </c>
      <c r="O39" s="17">
        <f t="shared" si="15"/>
        <v>0.80995671204953246</v>
      </c>
    </row>
    <row r="40" spans="1:15" s="29" customFormat="1" x14ac:dyDescent="0.25">
      <c r="B40" s="30">
        <f>B39-[2]REP_EPG034_EjecucionPresupuesta!P32</f>
        <v>0</v>
      </c>
      <c r="C40" s="31">
        <f>C39-[2]REP_EPG034_EjecucionPresupuesta!S32</f>
        <v>2878390000</v>
      </c>
      <c r="D40" s="31">
        <f>D39-[2]REP_EPG034_EjecucionPresupuesta!W32</f>
        <v>21231976149.819992</v>
      </c>
      <c r="E40" s="32">
        <f>D39/C39</f>
        <v>0.51554721321295349</v>
      </c>
      <c r="F40" s="30">
        <f>F39-[2]REP_EPG034_EjecucionPresupuesta!X32</f>
        <v>22325877965.939999</v>
      </c>
      <c r="G40" s="32">
        <f>F39/C39</f>
        <v>0.19004328795046757</v>
      </c>
      <c r="H40" s="30">
        <f>H39-[2]REP_EPG034_EjecucionPresupuesta!U32</f>
        <v>12112495278.419998</v>
      </c>
      <c r="I40" s="30">
        <f>I39-[2]REP_EPG034_EjecucionPresupuesta!Z32</f>
        <v>22922976945.68</v>
      </c>
      <c r="J40" s="30">
        <f>C39-(H39+J39)</f>
        <v>0</v>
      </c>
      <c r="K40" s="32">
        <f>J39/C39</f>
        <v>0.15518390437735211</v>
      </c>
      <c r="L40" s="30">
        <f>C39-(D39+L39)</f>
        <v>0</v>
      </c>
      <c r="M40" s="32">
        <f>L39/C39</f>
        <v>0.48445278678704645</v>
      </c>
      <c r="N40" s="30">
        <f>C39-(F39+N39)</f>
        <v>0</v>
      </c>
      <c r="O40" s="32">
        <f>N39/C39</f>
        <v>0.80995671204953246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Cesar Augusto Montaño Patarroyo</cp:lastModifiedBy>
  <dcterms:created xsi:type="dcterms:W3CDTF">2016-05-02T14:38:44Z</dcterms:created>
  <dcterms:modified xsi:type="dcterms:W3CDTF">2016-05-02T14:44:00Z</dcterms:modified>
</cp:coreProperties>
</file>